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andexDisk\Science\Regional Fiscal Spillovers RU\Data\"/>
    </mc:Choice>
  </mc:AlternateContent>
  <xr:revisionPtr revIDLastSave="0" documentId="13_ncr:1_{D05BCDB8-60F8-423B-A0DA-59A6B33D5574}" xr6:coauthVersionLast="47" xr6:coauthVersionMax="47" xr10:uidLastSave="{00000000-0000-0000-0000-000000000000}"/>
  <bookViews>
    <workbookView xWindow="-110" yWindow="-110" windowWidth="25420" windowHeight="16300" xr2:uid="{AB472B71-C0D8-462F-86EB-CAF0B547B24D}"/>
  </bookViews>
  <sheets>
    <sheet name="Лист2" sheetId="2" r:id="rId1"/>
    <sheet name="grp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2" i="2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6" i="1"/>
  <c r="A2" i="2" a="1"/>
  <c r="A2" i="2" s="1"/>
  <c r="Q99" i="1"/>
  <c r="P99" i="1"/>
  <c r="O99" i="1"/>
  <c r="N99" i="1"/>
  <c r="M99" i="1"/>
  <c r="L99" i="1"/>
  <c r="K99" i="1"/>
  <c r="R99" i="1" s="1"/>
  <c r="Q98" i="1"/>
  <c r="P98" i="1"/>
  <c r="O98" i="1"/>
  <c r="N98" i="1"/>
  <c r="M98" i="1"/>
  <c r="L98" i="1"/>
  <c r="K98" i="1"/>
  <c r="Q97" i="1"/>
  <c r="P97" i="1"/>
  <c r="O97" i="1"/>
  <c r="N97" i="1"/>
  <c r="M97" i="1"/>
  <c r="L97" i="1"/>
  <c r="K97" i="1"/>
  <c r="Q96" i="1"/>
  <c r="P96" i="1"/>
  <c r="O96" i="1"/>
  <c r="N96" i="1"/>
  <c r="M96" i="1"/>
  <c r="L96" i="1"/>
  <c r="K96" i="1"/>
  <c r="R96" i="1" s="1"/>
  <c r="Q95" i="1"/>
  <c r="P95" i="1"/>
  <c r="O95" i="1"/>
  <c r="N95" i="1"/>
  <c r="M95" i="1"/>
  <c r="L95" i="1"/>
  <c r="K95" i="1"/>
  <c r="Q94" i="1"/>
  <c r="P94" i="1"/>
  <c r="O94" i="1"/>
  <c r="N94" i="1"/>
  <c r="M94" i="1"/>
  <c r="L94" i="1"/>
  <c r="K94" i="1"/>
  <c r="Q93" i="1"/>
  <c r="P93" i="1"/>
  <c r="O93" i="1"/>
  <c r="N93" i="1"/>
  <c r="M93" i="1"/>
  <c r="L93" i="1"/>
  <c r="K93" i="1"/>
  <c r="Q92" i="1"/>
  <c r="P92" i="1"/>
  <c r="O92" i="1"/>
  <c r="N92" i="1"/>
  <c r="M92" i="1"/>
  <c r="L92" i="1"/>
  <c r="K92" i="1"/>
  <c r="R92" i="1" s="1"/>
  <c r="Q91" i="1"/>
  <c r="P91" i="1"/>
  <c r="O91" i="1"/>
  <c r="N91" i="1"/>
  <c r="M91" i="1"/>
  <c r="L91" i="1"/>
  <c r="K91" i="1"/>
  <c r="R91" i="1" s="1"/>
  <c r="Q90" i="1"/>
  <c r="P90" i="1"/>
  <c r="O90" i="1"/>
  <c r="N90" i="1"/>
  <c r="M90" i="1"/>
  <c r="L90" i="1"/>
  <c r="K90" i="1"/>
  <c r="Q89" i="1"/>
  <c r="P89" i="1"/>
  <c r="O89" i="1"/>
  <c r="N89" i="1"/>
  <c r="M89" i="1"/>
  <c r="L89" i="1"/>
  <c r="K89" i="1"/>
  <c r="R89" i="1" s="1"/>
  <c r="Q88" i="1"/>
  <c r="P88" i="1"/>
  <c r="O88" i="1"/>
  <c r="N88" i="1"/>
  <c r="M88" i="1"/>
  <c r="L88" i="1"/>
  <c r="K88" i="1"/>
  <c r="Q87" i="1"/>
  <c r="P87" i="1"/>
  <c r="O87" i="1"/>
  <c r="N87" i="1"/>
  <c r="M87" i="1"/>
  <c r="L87" i="1"/>
  <c r="K87" i="1"/>
  <c r="Q86" i="1"/>
  <c r="P86" i="1"/>
  <c r="O86" i="1"/>
  <c r="N86" i="1"/>
  <c r="M86" i="1"/>
  <c r="L86" i="1"/>
  <c r="K86" i="1"/>
  <c r="Q85" i="1"/>
  <c r="P85" i="1"/>
  <c r="O85" i="1"/>
  <c r="N85" i="1"/>
  <c r="M85" i="1"/>
  <c r="L85" i="1"/>
  <c r="K85" i="1"/>
  <c r="Q84" i="1"/>
  <c r="P84" i="1"/>
  <c r="O84" i="1"/>
  <c r="N84" i="1"/>
  <c r="M84" i="1"/>
  <c r="L84" i="1"/>
  <c r="K84" i="1"/>
  <c r="Q83" i="1"/>
  <c r="P83" i="1"/>
  <c r="O83" i="1"/>
  <c r="N83" i="1"/>
  <c r="M83" i="1"/>
  <c r="L83" i="1"/>
  <c r="K83" i="1"/>
  <c r="R83" i="1" s="1"/>
  <c r="Q82" i="1"/>
  <c r="P82" i="1"/>
  <c r="O82" i="1"/>
  <c r="N82" i="1"/>
  <c r="M82" i="1"/>
  <c r="L82" i="1"/>
  <c r="K82" i="1"/>
  <c r="R82" i="1" s="1"/>
  <c r="Q81" i="1"/>
  <c r="P81" i="1"/>
  <c r="O81" i="1"/>
  <c r="N81" i="1"/>
  <c r="M81" i="1"/>
  <c r="L81" i="1"/>
  <c r="K81" i="1"/>
  <c r="Q80" i="1"/>
  <c r="P80" i="1"/>
  <c r="O80" i="1"/>
  <c r="N80" i="1"/>
  <c r="M80" i="1"/>
  <c r="L80" i="1"/>
  <c r="K80" i="1"/>
  <c r="R80" i="1" s="1"/>
  <c r="Q79" i="1"/>
  <c r="P79" i="1"/>
  <c r="O79" i="1"/>
  <c r="N79" i="1"/>
  <c r="M79" i="1"/>
  <c r="L79" i="1"/>
  <c r="K79" i="1"/>
  <c r="Q78" i="1"/>
  <c r="P78" i="1"/>
  <c r="O78" i="1"/>
  <c r="N78" i="1"/>
  <c r="M78" i="1"/>
  <c r="L78" i="1"/>
  <c r="K78" i="1"/>
  <c r="Q77" i="1"/>
  <c r="P77" i="1"/>
  <c r="O77" i="1"/>
  <c r="N77" i="1"/>
  <c r="M77" i="1"/>
  <c r="L77" i="1"/>
  <c r="K77" i="1"/>
  <c r="Q76" i="1"/>
  <c r="P76" i="1"/>
  <c r="O76" i="1"/>
  <c r="N76" i="1"/>
  <c r="M76" i="1"/>
  <c r="L76" i="1"/>
  <c r="K76" i="1"/>
  <c r="R76" i="1" s="1"/>
  <c r="Q75" i="1"/>
  <c r="P75" i="1"/>
  <c r="O75" i="1"/>
  <c r="N75" i="1"/>
  <c r="M75" i="1"/>
  <c r="L75" i="1"/>
  <c r="K75" i="1"/>
  <c r="R75" i="1" s="1"/>
  <c r="Q74" i="1"/>
  <c r="P74" i="1"/>
  <c r="O74" i="1"/>
  <c r="N74" i="1"/>
  <c r="M74" i="1"/>
  <c r="L74" i="1"/>
  <c r="K74" i="1"/>
  <c r="Q73" i="1"/>
  <c r="P73" i="1"/>
  <c r="O73" i="1"/>
  <c r="N73" i="1"/>
  <c r="M73" i="1"/>
  <c r="L73" i="1"/>
  <c r="K73" i="1"/>
  <c r="R73" i="1" s="1"/>
  <c r="Q72" i="1"/>
  <c r="P72" i="1"/>
  <c r="O72" i="1"/>
  <c r="N72" i="1"/>
  <c r="M72" i="1"/>
  <c r="L72" i="1"/>
  <c r="K72" i="1"/>
  <c r="Q71" i="1"/>
  <c r="P71" i="1"/>
  <c r="O71" i="1"/>
  <c r="N71" i="1"/>
  <c r="M71" i="1"/>
  <c r="L71" i="1"/>
  <c r="K71" i="1"/>
  <c r="Q70" i="1"/>
  <c r="P70" i="1"/>
  <c r="O70" i="1"/>
  <c r="N70" i="1"/>
  <c r="M70" i="1"/>
  <c r="L70" i="1"/>
  <c r="K70" i="1"/>
  <c r="Q69" i="1"/>
  <c r="P69" i="1"/>
  <c r="O69" i="1"/>
  <c r="N69" i="1"/>
  <c r="M69" i="1"/>
  <c r="L69" i="1"/>
  <c r="K69" i="1"/>
  <c r="Q68" i="1"/>
  <c r="P68" i="1"/>
  <c r="O68" i="1"/>
  <c r="N68" i="1"/>
  <c r="M68" i="1"/>
  <c r="L68" i="1"/>
  <c r="K68" i="1"/>
  <c r="Q67" i="1"/>
  <c r="P67" i="1"/>
  <c r="O67" i="1"/>
  <c r="N67" i="1"/>
  <c r="M67" i="1"/>
  <c r="L67" i="1"/>
  <c r="K67" i="1"/>
  <c r="R67" i="1" s="1"/>
  <c r="Q66" i="1"/>
  <c r="P66" i="1"/>
  <c r="O66" i="1"/>
  <c r="N66" i="1"/>
  <c r="M66" i="1"/>
  <c r="L66" i="1"/>
  <c r="K66" i="1"/>
  <c r="R66" i="1" s="1"/>
  <c r="Q65" i="1"/>
  <c r="P65" i="1"/>
  <c r="O65" i="1"/>
  <c r="N65" i="1"/>
  <c r="M65" i="1"/>
  <c r="L65" i="1"/>
  <c r="K65" i="1"/>
  <c r="Q64" i="1"/>
  <c r="P64" i="1"/>
  <c r="O64" i="1"/>
  <c r="N64" i="1"/>
  <c r="M64" i="1"/>
  <c r="L64" i="1"/>
  <c r="K64" i="1"/>
  <c r="R64" i="1" s="1"/>
  <c r="Q63" i="1"/>
  <c r="P63" i="1"/>
  <c r="O63" i="1"/>
  <c r="N63" i="1"/>
  <c r="M63" i="1"/>
  <c r="L63" i="1"/>
  <c r="K63" i="1"/>
  <c r="Q62" i="1"/>
  <c r="P62" i="1"/>
  <c r="O62" i="1"/>
  <c r="N62" i="1"/>
  <c r="M62" i="1"/>
  <c r="L62" i="1"/>
  <c r="K62" i="1"/>
  <c r="Q61" i="1"/>
  <c r="P61" i="1"/>
  <c r="O61" i="1"/>
  <c r="N61" i="1"/>
  <c r="M61" i="1"/>
  <c r="L61" i="1"/>
  <c r="K61" i="1"/>
  <c r="Q60" i="1"/>
  <c r="P60" i="1"/>
  <c r="O60" i="1"/>
  <c r="N60" i="1"/>
  <c r="M60" i="1"/>
  <c r="L60" i="1"/>
  <c r="K60" i="1"/>
  <c r="R60" i="1" s="1"/>
  <c r="Q59" i="1"/>
  <c r="P59" i="1"/>
  <c r="O59" i="1"/>
  <c r="N59" i="1"/>
  <c r="M59" i="1"/>
  <c r="L59" i="1"/>
  <c r="K59" i="1"/>
  <c r="R59" i="1" s="1"/>
  <c r="Q58" i="1"/>
  <c r="P58" i="1"/>
  <c r="O58" i="1"/>
  <c r="N58" i="1"/>
  <c r="M58" i="1"/>
  <c r="L58" i="1"/>
  <c r="K58" i="1"/>
  <c r="Q57" i="1"/>
  <c r="P57" i="1"/>
  <c r="O57" i="1"/>
  <c r="N57" i="1"/>
  <c r="M57" i="1"/>
  <c r="L57" i="1"/>
  <c r="K57" i="1"/>
  <c r="R57" i="1" s="1"/>
  <c r="Q56" i="1"/>
  <c r="P56" i="1"/>
  <c r="O56" i="1"/>
  <c r="N56" i="1"/>
  <c r="M56" i="1"/>
  <c r="L56" i="1"/>
  <c r="K56" i="1"/>
  <c r="Q55" i="1"/>
  <c r="P55" i="1"/>
  <c r="O55" i="1"/>
  <c r="N55" i="1"/>
  <c r="M55" i="1"/>
  <c r="L55" i="1"/>
  <c r="K55" i="1"/>
  <c r="Q54" i="1"/>
  <c r="P54" i="1"/>
  <c r="O54" i="1"/>
  <c r="N54" i="1"/>
  <c r="M54" i="1"/>
  <c r="L54" i="1"/>
  <c r="K54" i="1"/>
  <c r="Q53" i="1"/>
  <c r="P53" i="1"/>
  <c r="O53" i="1"/>
  <c r="N53" i="1"/>
  <c r="M53" i="1"/>
  <c r="L53" i="1"/>
  <c r="K53" i="1"/>
  <c r="Q52" i="1"/>
  <c r="P52" i="1"/>
  <c r="O52" i="1"/>
  <c r="N52" i="1"/>
  <c r="M52" i="1"/>
  <c r="L52" i="1"/>
  <c r="K52" i="1"/>
  <c r="Q51" i="1"/>
  <c r="P51" i="1"/>
  <c r="O51" i="1"/>
  <c r="N51" i="1"/>
  <c r="M51" i="1"/>
  <c r="L51" i="1"/>
  <c r="K51" i="1"/>
  <c r="R51" i="1" s="1"/>
  <c r="Q50" i="1"/>
  <c r="P50" i="1"/>
  <c r="O50" i="1"/>
  <c r="N50" i="1"/>
  <c r="M50" i="1"/>
  <c r="L50" i="1"/>
  <c r="K50" i="1"/>
  <c r="R50" i="1" s="1"/>
  <c r="Q49" i="1"/>
  <c r="P49" i="1"/>
  <c r="O49" i="1"/>
  <c r="N49" i="1"/>
  <c r="M49" i="1"/>
  <c r="L49" i="1"/>
  <c r="K49" i="1"/>
  <c r="Q48" i="1"/>
  <c r="P48" i="1"/>
  <c r="O48" i="1"/>
  <c r="N48" i="1"/>
  <c r="M48" i="1"/>
  <c r="L48" i="1"/>
  <c r="K48" i="1"/>
  <c r="R48" i="1" s="1"/>
  <c r="Q47" i="1"/>
  <c r="P47" i="1"/>
  <c r="O47" i="1"/>
  <c r="N47" i="1"/>
  <c r="M47" i="1"/>
  <c r="L47" i="1"/>
  <c r="K47" i="1"/>
  <c r="Q46" i="1"/>
  <c r="P46" i="1"/>
  <c r="O46" i="1"/>
  <c r="N46" i="1"/>
  <c r="M46" i="1"/>
  <c r="L46" i="1"/>
  <c r="K46" i="1"/>
  <c r="Q45" i="1"/>
  <c r="P45" i="1"/>
  <c r="O45" i="1"/>
  <c r="N45" i="1"/>
  <c r="M45" i="1"/>
  <c r="L45" i="1"/>
  <c r="K45" i="1"/>
  <c r="Q44" i="1"/>
  <c r="P44" i="1"/>
  <c r="O44" i="1"/>
  <c r="N44" i="1"/>
  <c r="M44" i="1"/>
  <c r="L44" i="1"/>
  <c r="K44" i="1"/>
  <c r="R44" i="1" s="1"/>
  <c r="Q43" i="1"/>
  <c r="P43" i="1"/>
  <c r="O43" i="1"/>
  <c r="N43" i="1"/>
  <c r="M43" i="1"/>
  <c r="L43" i="1"/>
  <c r="K43" i="1"/>
  <c r="R43" i="1" s="1"/>
  <c r="Q42" i="1"/>
  <c r="P42" i="1"/>
  <c r="O42" i="1"/>
  <c r="N42" i="1"/>
  <c r="M42" i="1"/>
  <c r="L42" i="1"/>
  <c r="K42" i="1"/>
  <c r="Q41" i="1"/>
  <c r="P41" i="1"/>
  <c r="O41" i="1"/>
  <c r="N41" i="1"/>
  <c r="M41" i="1"/>
  <c r="L41" i="1"/>
  <c r="K41" i="1"/>
  <c r="R41" i="1" s="1"/>
  <c r="Q40" i="1"/>
  <c r="P40" i="1"/>
  <c r="O40" i="1"/>
  <c r="N40" i="1"/>
  <c r="M40" i="1"/>
  <c r="L40" i="1"/>
  <c r="K40" i="1"/>
  <c r="Q39" i="1"/>
  <c r="P39" i="1"/>
  <c r="O39" i="1"/>
  <c r="N39" i="1"/>
  <c r="M39" i="1"/>
  <c r="L39" i="1"/>
  <c r="K39" i="1"/>
  <c r="Q38" i="1"/>
  <c r="P38" i="1"/>
  <c r="O38" i="1"/>
  <c r="N38" i="1"/>
  <c r="M38" i="1"/>
  <c r="L38" i="1"/>
  <c r="K38" i="1"/>
  <c r="Q37" i="1"/>
  <c r="P37" i="1"/>
  <c r="O37" i="1"/>
  <c r="N37" i="1"/>
  <c r="M37" i="1"/>
  <c r="L37" i="1"/>
  <c r="K37" i="1"/>
  <c r="Q36" i="1"/>
  <c r="P36" i="1"/>
  <c r="O36" i="1"/>
  <c r="N36" i="1"/>
  <c r="M36" i="1"/>
  <c r="L36" i="1"/>
  <c r="K36" i="1"/>
  <c r="Q35" i="1"/>
  <c r="P35" i="1"/>
  <c r="O35" i="1"/>
  <c r="N35" i="1"/>
  <c r="M35" i="1"/>
  <c r="L35" i="1"/>
  <c r="K35" i="1"/>
  <c r="R35" i="1" s="1"/>
  <c r="Q34" i="1"/>
  <c r="P34" i="1"/>
  <c r="O34" i="1"/>
  <c r="N34" i="1"/>
  <c r="M34" i="1"/>
  <c r="L34" i="1"/>
  <c r="K34" i="1"/>
  <c r="R34" i="1" s="1"/>
  <c r="Q33" i="1"/>
  <c r="P33" i="1"/>
  <c r="O33" i="1"/>
  <c r="N33" i="1"/>
  <c r="M33" i="1"/>
  <c r="L33" i="1"/>
  <c r="K33" i="1"/>
  <c r="Q32" i="1"/>
  <c r="P32" i="1"/>
  <c r="O32" i="1"/>
  <c r="N32" i="1"/>
  <c r="M32" i="1"/>
  <c r="L32" i="1"/>
  <c r="K32" i="1"/>
  <c r="R32" i="1" s="1"/>
  <c r="Q31" i="1"/>
  <c r="P31" i="1"/>
  <c r="O31" i="1"/>
  <c r="N31" i="1"/>
  <c r="M31" i="1"/>
  <c r="L31" i="1"/>
  <c r="K31" i="1"/>
  <c r="Q30" i="1"/>
  <c r="P30" i="1"/>
  <c r="O30" i="1"/>
  <c r="N30" i="1"/>
  <c r="M30" i="1"/>
  <c r="L30" i="1"/>
  <c r="K30" i="1"/>
  <c r="Q29" i="1"/>
  <c r="P29" i="1"/>
  <c r="O29" i="1"/>
  <c r="N29" i="1"/>
  <c r="M29" i="1"/>
  <c r="L29" i="1"/>
  <c r="K29" i="1"/>
  <c r="Q28" i="1"/>
  <c r="P28" i="1"/>
  <c r="O28" i="1"/>
  <c r="N28" i="1"/>
  <c r="M28" i="1"/>
  <c r="L28" i="1"/>
  <c r="K28" i="1"/>
  <c r="R28" i="1" s="1"/>
  <c r="Q27" i="1"/>
  <c r="P27" i="1"/>
  <c r="O27" i="1"/>
  <c r="N27" i="1"/>
  <c r="M27" i="1"/>
  <c r="L27" i="1"/>
  <c r="K27" i="1"/>
  <c r="R27" i="1" s="1"/>
  <c r="Q26" i="1"/>
  <c r="P26" i="1"/>
  <c r="O26" i="1"/>
  <c r="N26" i="1"/>
  <c r="M26" i="1"/>
  <c r="L26" i="1"/>
  <c r="K26" i="1"/>
  <c r="Q25" i="1"/>
  <c r="P25" i="1"/>
  <c r="O25" i="1"/>
  <c r="N25" i="1"/>
  <c r="M25" i="1"/>
  <c r="L25" i="1"/>
  <c r="K25" i="1"/>
  <c r="R25" i="1" s="1"/>
  <c r="Q24" i="1"/>
  <c r="P24" i="1"/>
  <c r="O24" i="1"/>
  <c r="N24" i="1"/>
  <c r="M24" i="1"/>
  <c r="L24" i="1"/>
  <c r="K24" i="1"/>
  <c r="Q23" i="1"/>
  <c r="P23" i="1"/>
  <c r="O23" i="1"/>
  <c r="N23" i="1"/>
  <c r="M23" i="1"/>
  <c r="L23" i="1"/>
  <c r="K23" i="1"/>
  <c r="Q22" i="1"/>
  <c r="P22" i="1"/>
  <c r="O22" i="1"/>
  <c r="N22" i="1"/>
  <c r="M22" i="1"/>
  <c r="L22" i="1"/>
  <c r="K22" i="1"/>
  <c r="Q21" i="1"/>
  <c r="P21" i="1"/>
  <c r="O21" i="1"/>
  <c r="N21" i="1"/>
  <c r="M21" i="1"/>
  <c r="L21" i="1"/>
  <c r="K21" i="1"/>
  <c r="Q20" i="1"/>
  <c r="P20" i="1"/>
  <c r="O20" i="1"/>
  <c r="N20" i="1"/>
  <c r="M20" i="1"/>
  <c r="L20" i="1"/>
  <c r="K20" i="1"/>
  <c r="Q19" i="1"/>
  <c r="P19" i="1"/>
  <c r="O19" i="1"/>
  <c r="N19" i="1"/>
  <c r="M19" i="1"/>
  <c r="L19" i="1"/>
  <c r="K19" i="1"/>
  <c r="R19" i="1" s="1"/>
  <c r="Q18" i="1"/>
  <c r="P18" i="1"/>
  <c r="O18" i="1"/>
  <c r="N18" i="1"/>
  <c r="M18" i="1"/>
  <c r="L18" i="1"/>
  <c r="K18" i="1"/>
  <c r="R18" i="1" s="1"/>
  <c r="Q17" i="1"/>
  <c r="P17" i="1"/>
  <c r="O17" i="1"/>
  <c r="N17" i="1"/>
  <c r="M17" i="1"/>
  <c r="L17" i="1"/>
  <c r="K17" i="1"/>
  <c r="Q16" i="1"/>
  <c r="P16" i="1"/>
  <c r="O16" i="1"/>
  <c r="N16" i="1"/>
  <c r="M16" i="1"/>
  <c r="L16" i="1"/>
  <c r="K16" i="1"/>
  <c r="R16" i="1" s="1"/>
  <c r="Q15" i="1"/>
  <c r="P15" i="1"/>
  <c r="O15" i="1"/>
  <c r="N15" i="1"/>
  <c r="M15" i="1"/>
  <c r="L15" i="1"/>
  <c r="K15" i="1"/>
  <c r="Q14" i="1"/>
  <c r="P14" i="1"/>
  <c r="O14" i="1"/>
  <c r="N14" i="1"/>
  <c r="M14" i="1"/>
  <c r="L14" i="1"/>
  <c r="K14" i="1"/>
  <c r="Q13" i="1"/>
  <c r="P13" i="1"/>
  <c r="O13" i="1"/>
  <c r="N13" i="1"/>
  <c r="M13" i="1"/>
  <c r="L13" i="1"/>
  <c r="K13" i="1"/>
  <c r="Q12" i="1"/>
  <c r="P12" i="1"/>
  <c r="O12" i="1"/>
  <c r="N12" i="1"/>
  <c r="M12" i="1"/>
  <c r="L12" i="1"/>
  <c r="K12" i="1"/>
  <c r="R12" i="1" s="1"/>
  <c r="Q11" i="1"/>
  <c r="P11" i="1"/>
  <c r="O11" i="1"/>
  <c r="N11" i="1"/>
  <c r="M11" i="1"/>
  <c r="L11" i="1"/>
  <c r="K11" i="1"/>
  <c r="R11" i="1" s="1"/>
  <c r="Q10" i="1"/>
  <c r="P10" i="1"/>
  <c r="O10" i="1"/>
  <c r="N10" i="1"/>
  <c r="M10" i="1"/>
  <c r="L10" i="1"/>
  <c r="K10" i="1"/>
  <c r="Q9" i="1"/>
  <c r="P9" i="1"/>
  <c r="O9" i="1"/>
  <c r="N9" i="1"/>
  <c r="M9" i="1"/>
  <c r="L9" i="1"/>
  <c r="K9" i="1"/>
  <c r="R9" i="1" s="1"/>
  <c r="Q8" i="1"/>
  <c r="P8" i="1"/>
  <c r="O8" i="1"/>
  <c r="N8" i="1"/>
  <c r="M8" i="1"/>
  <c r="L8" i="1"/>
  <c r="K8" i="1"/>
  <c r="Q7" i="1"/>
  <c r="P7" i="1"/>
  <c r="O7" i="1"/>
  <c r="N7" i="1"/>
  <c r="M7" i="1"/>
  <c r="L7" i="1"/>
  <c r="K7" i="1"/>
  <c r="Q6" i="1"/>
  <c r="P6" i="1"/>
  <c r="O6" i="1"/>
  <c r="N6" i="1"/>
  <c r="M6" i="1"/>
  <c r="L6" i="1"/>
  <c r="K6" i="1"/>
  <c r="F4" i="1"/>
  <c r="R7" i="1" l="1"/>
  <c r="R23" i="1"/>
  <c r="R39" i="1"/>
  <c r="R55" i="1"/>
  <c r="R71" i="1"/>
  <c r="R87" i="1"/>
  <c r="R14" i="1"/>
  <c r="C38" i="2" s="1"/>
  <c r="R30" i="1"/>
  <c r="R46" i="1"/>
  <c r="R62" i="1"/>
  <c r="C30" i="2" s="1"/>
  <c r="R78" i="1"/>
  <c r="C3" i="2" s="1"/>
  <c r="R94" i="1"/>
  <c r="C28" i="2" s="1"/>
  <c r="R21" i="1"/>
  <c r="R37" i="1"/>
  <c r="R53" i="1"/>
  <c r="C62" i="2" s="1"/>
  <c r="R69" i="1"/>
  <c r="R85" i="1"/>
  <c r="R10" i="1"/>
  <c r="R26" i="1"/>
  <c r="R42" i="1"/>
  <c r="R58" i="1"/>
  <c r="R74" i="1"/>
  <c r="R90" i="1"/>
  <c r="R17" i="1"/>
  <c r="R33" i="1"/>
  <c r="C44" i="2" s="1"/>
  <c r="R49" i="1"/>
  <c r="C20" i="2" s="1"/>
  <c r="R65" i="1"/>
  <c r="C51" i="2" s="1"/>
  <c r="R81" i="1"/>
  <c r="C4" i="2" s="1"/>
  <c r="R97" i="1"/>
  <c r="C57" i="2" s="1"/>
  <c r="R8" i="1"/>
  <c r="C74" i="2" s="1"/>
  <c r="R24" i="1"/>
  <c r="R40" i="1"/>
  <c r="R56" i="1"/>
  <c r="R72" i="1"/>
  <c r="R88" i="1"/>
  <c r="R15" i="1"/>
  <c r="R31" i="1"/>
  <c r="R47" i="1"/>
  <c r="C15" i="2" s="1"/>
  <c r="R63" i="1"/>
  <c r="R79" i="1"/>
  <c r="R95" i="1"/>
  <c r="R6" i="1"/>
  <c r="C9" i="2" s="1"/>
  <c r="R22" i="1"/>
  <c r="R38" i="1"/>
  <c r="R54" i="1"/>
  <c r="R70" i="1"/>
  <c r="C35" i="2" s="1"/>
  <c r="R86" i="1"/>
  <c r="C48" i="2" s="1"/>
  <c r="R98" i="1"/>
  <c r="C16" i="2" s="1"/>
  <c r="R13" i="1"/>
  <c r="R29" i="1"/>
  <c r="R45" i="1"/>
  <c r="R61" i="1"/>
  <c r="C52" i="2" s="1"/>
  <c r="R77" i="1"/>
  <c r="R93" i="1"/>
  <c r="R20" i="1"/>
  <c r="C70" i="2" s="1"/>
  <c r="R36" i="1"/>
  <c r="C63" i="2" s="1"/>
  <c r="R52" i="1"/>
  <c r="C12" i="2" s="1"/>
  <c r="R68" i="1"/>
  <c r="R84" i="1"/>
  <c r="C27" i="2" s="1"/>
  <c r="C2" i="2"/>
  <c r="C18" i="2"/>
  <c r="C32" i="2"/>
  <c r="C79" i="2"/>
  <c r="C47" i="2"/>
  <c r="C31" i="2"/>
  <c r="C34" i="2"/>
  <c r="C14" i="2"/>
  <c r="C49" i="2"/>
  <c r="C64" i="2"/>
  <c r="C77" i="2"/>
  <c r="C61" i="2"/>
  <c r="C45" i="2"/>
  <c r="C29" i="2"/>
  <c r="C13" i="2"/>
  <c r="C76" i="2"/>
  <c r="C60" i="2"/>
  <c r="C75" i="2"/>
  <c r="C59" i="2"/>
  <c r="C43" i="2"/>
  <c r="C11" i="2"/>
  <c r="C65" i="2"/>
  <c r="C58" i="2"/>
  <c r="C42" i="2"/>
  <c r="C26" i="2"/>
  <c r="C10" i="2"/>
  <c r="C78" i="2"/>
  <c r="C73" i="2"/>
  <c r="C41" i="2"/>
  <c r="C25" i="2"/>
  <c r="C50" i="2"/>
  <c r="C80" i="2"/>
  <c r="C72" i="2"/>
  <c r="C56" i="2"/>
  <c r="C40" i="2"/>
  <c r="C24" i="2"/>
  <c r="C8" i="2"/>
  <c r="C71" i="2"/>
  <c r="C55" i="2"/>
  <c r="C39" i="2"/>
  <c r="C23" i="2"/>
  <c r="C7" i="2"/>
  <c r="C33" i="2"/>
  <c r="C54" i="2"/>
  <c r="C22" i="2"/>
  <c r="C6" i="2"/>
  <c r="C66" i="2"/>
  <c r="C69" i="2"/>
  <c r="C53" i="2"/>
  <c r="C37" i="2"/>
  <c r="C21" i="2"/>
  <c r="C5" i="2"/>
  <c r="C46" i="2"/>
  <c r="C68" i="2"/>
  <c r="C36" i="2"/>
  <c r="C17" i="2"/>
  <c r="C67" i="2"/>
  <c r="C19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<sst xmlns="http://schemas.openxmlformats.org/spreadsheetml/2006/main" count="184" uniqueCount="184">
  <si>
    <t xml:space="preserve">          К содержанию</t>
  </si>
  <si>
    <r>
      <t>Валовой региональный продукт по субъектам Российской Федерации в 2016-2022 гг.</t>
    </r>
    <r>
      <rPr>
        <b/>
        <vertAlign val="superscript"/>
        <sz val="12"/>
        <rFont val="Times New Roman"/>
        <family val="1"/>
        <charset val="204"/>
      </rPr>
      <t>1)2)</t>
    </r>
    <r>
      <rPr>
        <b/>
        <sz val="12"/>
        <color indexed="10"/>
        <rFont val="Times New Roman"/>
        <family val="1"/>
        <charset val="204"/>
      </rPr>
      <t xml:space="preserve">
</t>
    </r>
    <r>
      <rPr>
        <sz val="12"/>
        <rFont val="Times New Roman"/>
        <family val="1"/>
        <charset val="204"/>
      </rPr>
      <t>(в текущих  ценах; миллионов рублей)</t>
    </r>
  </si>
  <si>
    <r>
      <t>2022</t>
    </r>
    <r>
      <rPr>
        <b/>
        <vertAlign val="superscript"/>
        <sz val="12"/>
        <rFont val="Arial"/>
        <family val="2"/>
        <charset val="204"/>
      </rPr>
      <t>2)</t>
    </r>
  </si>
  <si>
    <t>avg</t>
  </si>
  <si>
    <t>Валовой региональный продукт по субъектам Российской Федерации (валовая добавленная стоимость в основных ценах)</t>
  </si>
  <si>
    <t>Центральный федеральный округ</t>
  </si>
  <si>
    <t>Белгородская область</t>
  </si>
  <si>
    <t>belg</t>
  </si>
  <si>
    <t>Брянская область</t>
  </si>
  <si>
    <t>brya</t>
  </si>
  <si>
    <t>Владимирская область</t>
  </si>
  <si>
    <t>vlad</t>
  </si>
  <si>
    <t>Воронежская область</t>
  </si>
  <si>
    <t>voro</t>
  </si>
  <si>
    <t>Ивановская область</t>
  </si>
  <si>
    <t>ivan</t>
  </si>
  <si>
    <t>Калужская область</t>
  </si>
  <si>
    <t>kalu</t>
  </si>
  <si>
    <t>Костромская область</t>
  </si>
  <si>
    <t>kost</t>
  </si>
  <si>
    <t>Курская область</t>
  </si>
  <si>
    <t>kurs</t>
  </si>
  <si>
    <t>Липецкая область</t>
  </si>
  <si>
    <t>lipe</t>
  </si>
  <si>
    <t>Московская область</t>
  </si>
  <si>
    <t>mosobl</t>
  </si>
  <si>
    <t>Орловская область</t>
  </si>
  <si>
    <t>orlo</t>
  </si>
  <si>
    <t>Рязанская область</t>
  </si>
  <si>
    <t>ryaz</t>
  </si>
  <si>
    <t>Смоленская область</t>
  </si>
  <si>
    <t>smol</t>
  </si>
  <si>
    <t>Тамбовская область</t>
  </si>
  <si>
    <t>tamb</t>
  </si>
  <si>
    <t>Тверская область</t>
  </si>
  <si>
    <t>tver</t>
  </si>
  <si>
    <t>Тульская область</t>
  </si>
  <si>
    <t>tuls</t>
  </si>
  <si>
    <t>Ярославская область</t>
  </si>
  <si>
    <t>yaro</t>
  </si>
  <si>
    <t>г.Москва</t>
  </si>
  <si>
    <t>mos</t>
  </si>
  <si>
    <t>Северо-Западный федеральный округ</t>
  </si>
  <si>
    <t>Республика Карелия</t>
  </si>
  <si>
    <t>karel</t>
  </si>
  <si>
    <t>Республика Коми</t>
  </si>
  <si>
    <t>komi</t>
  </si>
  <si>
    <t>Архангельская область</t>
  </si>
  <si>
    <t>arch</t>
  </si>
  <si>
    <t xml:space="preserve">  в т.ч. Ненецкий авт. округ</t>
  </si>
  <si>
    <t xml:space="preserve">  Архангельская область без Ненецкого авт.округа</t>
  </si>
  <si>
    <t>Вологодская область</t>
  </si>
  <si>
    <t>volo</t>
  </si>
  <si>
    <t>Калининградская область</t>
  </si>
  <si>
    <t>kali</t>
  </si>
  <si>
    <t>Ленинградская область</t>
  </si>
  <si>
    <t>leni</t>
  </si>
  <si>
    <t>Мурманская область</t>
  </si>
  <si>
    <t>murm</t>
  </si>
  <si>
    <t>Новгородская область</t>
  </si>
  <si>
    <t>novg</t>
  </si>
  <si>
    <t>Псковская область</t>
  </si>
  <si>
    <t>psko</t>
  </si>
  <si>
    <t>г.Санкт-Петербург</t>
  </si>
  <si>
    <t>stpeter</t>
  </si>
  <si>
    <t>Южный федеральный округ</t>
  </si>
  <si>
    <t>Республика Адыгея</t>
  </si>
  <si>
    <t>adyg</t>
  </si>
  <si>
    <t>Республика Калмыкия</t>
  </si>
  <si>
    <t>kalmyk</t>
  </si>
  <si>
    <t>Республика Крым</t>
  </si>
  <si>
    <t>Краснодарский край</t>
  </si>
  <si>
    <t>krasnodar</t>
  </si>
  <si>
    <t>Астраханская область</t>
  </si>
  <si>
    <t>astr</t>
  </si>
  <si>
    <t>Волгоградская область</t>
  </si>
  <si>
    <t>volg</t>
  </si>
  <si>
    <t>Ростовская область</t>
  </si>
  <si>
    <t>rost</t>
  </si>
  <si>
    <t>г.Севастополь</t>
  </si>
  <si>
    <t>Северо-Кавказский федеральный округ</t>
  </si>
  <si>
    <t>Республика Дагестан</t>
  </si>
  <si>
    <t>dagest</t>
  </si>
  <si>
    <t>Республика Ингушетия</t>
  </si>
  <si>
    <t>ingush</t>
  </si>
  <si>
    <t>Кабардино-Балкарская Республика</t>
  </si>
  <si>
    <t>kab</t>
  </si>
  <si>
    <t>Карачаево-Черкесская Республика</t>
  </si>
  <si>
    <t>kar</t>
  </si>
  <si>
    <t>Республика Северная Осетия-Алания</t>
  </si>
  <si>
    <t>sevoset</t>
  </si>
  <si>
    <t>Чеченская Республика</t>
  </si>
  <si>
    <t>chechnya</t>
  </si>
  <si>
    <t>Ставропольский край</t>
  </si>
  <si>
    <t>stav</t>
  </si>
  <si>
    <t>Приволжский федеральный округ</t>
  </si>
  <si>
    <t>Республика Башкортостан</t>
  </si>
  <si>
    <t>bashk</t>
  </si>
  <si>
    <t>Республика Марий Эл</t>
  </si>
  <si>
    <t>maryel</t>
  </si>
  <si>
    <t>Республика Мордовия</t>
  </si>
  <si>
    <t>mordov</t>
  </si>
  <si>
    <t>Республика Татарстан</t>
  </si>
  <si>
    <t>tatar</t>
  </si>
  <si>
    <t>Удмуртская Республика</t>
  </si>
  <si>
    <t>udmu</t>
  </si>
  <si>
    <t>Чувашская Республика</t>
  </si>
  <si>
    <t>chuvash</t>
  </si>
  <si>
    <t>Пермский край</t>
  </si>
  <si>
    <t>perm</t>
  </si>
  <si>
    <t>Кировская область</t>
  </si>
  <si>
    <t>kiro</t>
  </si>
  <si>
    <t>Нижегородская область</t>
  </si>
  <si>
    <t>nizh</t>
  </si>
  <si>
    <t>Оренбургская область</t>
  </si>
  <si>
    <t>oren</t>
  </si>
  <si>
    <t>Пензенская область</t>
  </si>
  <si>
    <t>penz</t>
  </si>
  <si>
    <t>Самарская область</t>
  </si>
  <si>
    <t>sama</t>
  </si>
  <si>
    <t>Саратовская область</t>
  </si>
  <si>
    <t>sara</t>
  </si>
  <si>
    <t>Ульяновская область</t>
  </si>
  <si>
    <t>ulia</t>
  </si>
  <si>
    <t>Уральский федеральный округ</t>
  </si>
  <si>
    <t>Курганская область</t>
  </si>
  <si>
    <t>kurg</t>
  </si>
  <si>
    <t>Свердловская область</t>
  </si>
  <si>
    <t>sver</t>
  </si>
  <si>
    <t>Тюменская область</t>
  </si>
  <si>
    <t>tume</t>
  </si>
  <si>
    <t xml:space="preserve">   в т.ч. Ханты-Мансийский автономный округ-Югра</t>
  </si>
  <si>
    <t xml:space="preserve">           Ямало-Ненецкий автономный округ</t>
  </si>
  <si>
    <t xml:space="preserve">           Тюменская область (без Ханты-Мансийского авт.округа-Югра и Ямало-Ненецкого авт.округа)</t>
  </si>
  <si>
    <t>Челябинская область</t>
  </si>
  <si>
    <t>chel</t>
  </si>
  <si>
    <t>Сибирский федеральный округ</t>
  </si>
  <si>
    <t>Республика Алтай</t>
  </si>
  <si>
    <t>altay</t>
  </si>
  <si>
    <t>Республика Тыва</t>
  </si>
  <si>
    <t>tyva</t>
  </si>
  <si>
    <t>Республика Хакасия</t>
  </si>
  <si>
    <t>khakhas</t>
  </si>
  <si>
    <t>Алтайский край</t>
  </si>
  <si>
    <t>altkray</t>
  </si>
  <si>
    <t>Красноярский край</t>
  </si>
  <si>
    <t>krasnoyarsk</t>
  </si>
  <si>
    <t>Иркутская область</t>
  </si>
  <si>
    <t>irku</t>
  </si>
  <si>
    <t>Кемеровская область-Кузбасс</t>
  </si>
  <si>
    <t>kem</t>
  </si>
  <si>
    <t>Новосибирская область</t>
  </si>
  <si>
    <t>novo</t>
  </si>
  <si>
    <t>Омская область</t>
  </si>
  <si>
    <t>omsk</t>
  </si>
  <si>
    <t>Томская область</t>
  </si>
  <si>
    <t>toms</t>
  </si>
  <si>
    <t>Дальневосточный федеральный округ</t>
  </si>
  <si>
    <t>Республика Бурятия</t>
  </si>
  <si>
    <t>buryat</t>
  </si>
  <si>
    <t>Республика Саха (Якутия)</t>
  </si>
  <si>
    <t>yakut</t>
  </si>
  <si>
    <t>Забайкальский край</t>
  </si>
  <si>
    <t>zaba</t>
  </si>
  <si>
    <t>Камчатский край</t>
  </si>
  <si>
    <t>kamc</t>
  </si>
  <si>
    <t>Приморский край</t>
  </si>
  <si>
    <t>prim</t>
  </si>
  <si>
    <t>Хабаровский край</t>
  </si>
  <si>
    <t>khab</t>
  </si>
  <si>
    <t>Амурская область</t>
  </si>
  <si>
    <t>amur</t>
  </si>
  <si>
    <t>Магаданская область</t>
  </si>
  <si>
    <t>maga</t>
  </si>
  <si>
    <t>Сахалинская область</t>
  </si>
  <si>
    <t>sach</t>
  </si>
  <si>
    <t>Еврейская автономная область</t>
  </si>
  <si>
    <t>evr</t>
  </si>
  <si>
    <t>Чукотский автономный округ</t>
  </si>
  <si>
    <r>
      <rPr>
        <vertAlign val="superscript"/>
        <sz val="12"/>
        <rFont val="Times New Roman"/>
        <family val="1"/>
        <charset val="204"/>
      </rPr>
      <t xml:space="preserve">1) </t>
    </r>
    <r>
      <rPr>
        <sz val="12"/>
        <rFont val="Times New Roman"/>
        <family val="1"/>
        <charset val="204"/>
      </rPr>
      <t xml:space="preserve">Данные  динамического ряда, начиная с 2016 года, содержат изменения, связанные с внедрением международной методологии оценки жилищных услуг, производимых и потребляемых собственниками жилья; оценкой потребления основного капитала, исходя из его текущей рыночной стоимости.
</t>
    </r>
  </si>
  <si>
    <r>
      <rPr>
        <vertAlign val="superscript"/>
        <sz val="12"/>
        <rFont val="Times New Roman"/>
        <family val="1"/>
        <charset val="204"/>
      </rPr>
      <t xml:space="preserve">2) </t>
    </r>
    <r>
      <rPr>
        <sz val="12"/>
        <rFont val="Times New Roman"/>
        <family val="1"/>
        <charset val="204"/>
      </rPr>
      <t>Без учета статистической информации по Донецкой Народной Республике (ДНР), Луганской Народной Республике (ЛНР), Запорожской и Херсонской областям</t>
    </r>
  </si>
  <si>
    <t>name</t>
  </si>
  <si>
    <t>w</t>
  </si>
  <si>
    <t>abb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</si>
</sst>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4" x14ac:knownFonts="1">
    <font>
      <sz val="10"/>
      <name val="Arial"/>
    </font>
    <font>
      <u/>
      <sz val="10"/>
      <color indexed="12"/>
      <name val="Arial Cyr"/>
      <charset val="204"/>
    </font>
    <font>
      <b/>
      <sz val="12"/>
      <color theme="10"/>
      <name val="Times New Roman"/>
      <family val="1"/>
      <charset val="204"/>
    </font>
    <font>
      <sz val="10"/>
      <name val="Arial"/>
    </font>
    <font>
      <b/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b/>
      <sz val="12"/>
      <color indexed="10"/>
      <name val="Times New Roman"/>
      <family val="1"/>
      <charset val="204"/>
    </font>
    <font>
      <sz val="10"/>
      <name val="Arial"/>
      <family val="2"/>
      <charset val="204"/>
    </font>
    <font>
      <b/>
      <sz val="12"/>
      <name val="Arial"/>
      <family val="2"/>
      <charset val="204"/>
    </font>
    <font>
      <b/>
      <vertAlign val="superscript"/>
      <sz val="12"/>
      <name val="Arial"/>
      <family val="2"/>
      <charset val="204"/>
    </font>
    <font>
      <sz val="12"/>
      <name val="Arial"/>
      <family val="2"/>
      <charset val="204"/>
    </font>
    <font>
      <vertAlign val="superscript"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9" fontId="3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top"/>
      <protection locked="0"/>
    </xf>
    <xf numFmtId="0" fontId="9" fillId="0" borderId="0"/>
  </cellStyleXfs>
  <cellXfs count="41">
    <xf numFmtId="0" fontId="0" fillId="0" borderId="0" xfId="0"/>
    <xf numFmtId="164" fontId="2" fillId="0" borderId="0" xfId="2" applyNumberFormat="1" applyFont="1" applyFill="1" applyBorder="1" applyAlignment="1" applyProtection="1">
      <alignment horizontal="left" vertical="center"/>
    </xf>
    <xf numFmtId="164" fontId="4" fillId="0" borderId="0" xfId="0" applyNumberFormat="1" applyFont="1" applyAlignment="1">
      <alignment wrapText="1"/>
    </xf>
    <xf numFmtId="165" fontId="5" fillId="0" borderId="0" xfId="0" applyNumberFormat="1" applyFont="1"/>
    <xf numFmtId="0" fontId="6" fillId="0" borderId="0" xfId="0" applyFont="1"/>
    <xf numFmtId="0" fontId="5" fillId="0" borderId="0" xfId="0" applyFont="1"/>
    <xf numFmtId="49" fontId="4" fillId="0" borderId="1" xfId="0" applyNumberFormat="1" applyFont="1" applyBorder="1" applyAlignment="1">
      <alignment wrapText="1"/>
    </xf>
    <xf numFmtId="0" fontId="10" fillId="0" borderId="2" xfId="3" applyFont="1" applyBorder="1" applyAlignment="1">
      <alignment horizontal="center" vertical="center"/>
    </xf>
    <xf numFmtId="165" fontId="10" fillId="0" borderId="3" xfId="0" applyNumberFormat="1" applyFont="1" applyBorder="1" applyAlignment="1">
      <alignment horizontal="center" vertical="center"/>
    </xf>
    <xf numFmtId="0" fontId="4" fillId="0" borderId="4" xfId="0" applyFont="1" applyBorder="1"/>
    <xf numFmtId="165" fontId="10" fillId="0" borderId="2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wrapText="1"/>
    </xf>
    <xf numFmtId="165" fontId="12" fillId="0" borderId="6" xfId="0" applyNumberFormat="1" applyFont="1" applyBorder="1" applyAlignment="1">
      <alignment horizontal="center" vertical="center"/>
    </xf>
    <xf numFmtId="165" fontId="12" fillId="0" borderId="7" xfId="0" applyNumberFormat="1" applyFont="1" applyBorder="1" applyAlignment="1">
      <alignment horizontal="center" vertical="center"/>
    </xf>
    <xf numFmtId="165" fontId="12" fillId="0" borderId="8" xfId="0" applyNumberFormat="1" applyFont="1" applyBorder="1" applyAlignment="1">
      <alignment horizontal="center" vertical="center"/>
    </xf>
    <xf numFmtId="10" fontId="6" fillId="0" borderId="0" xfId="1" applyNumberFormat="1" applyFont="1"/>
    <xf numFmtId="10" fontId="6" fillId="0" borderId="0" xfId="0" applyNumberFormat="1" applyFont="1"/>
    <xf numFmtId="0" fontId="6" fillId="0" borderId="4" xfId="0" applyFont="1" applyBorder="1" applyAlignment="1">
      <alignment wrapText="1"/>
    </xf>
    <xf numFmtId="165" fontId="12" fillId="0" borderId="9" xfId="0" applyNumberFormat="1" applyFont="1" applyBorder="1" applyAlignment="1">
      <alignment horizontal="center" vertical="center"/>
    </xf>
    <xf numFmtId="165" fontId="12" fillId="0" borderId="10" xfId="0" applyNumberFormat="1" applyFont="1" applyBorder="1" applyAlignment="1">
      <alignment horizontal="center" vertical="center"/>
    </xf>
    <xf numFmtId="165" fontId="12" fillId="0" borderId="11" xfId="0" applyNumberFormat="1" applyFont="1" applyBorder="1" applyAlignment="1">
      <alignment horizontal="center" vertical="center"/>
    </xf>
    <xf numFmtId="165" fontId="12" fillId="0" borderId="12" xfId="0" applyNumberFormat="1" applyFont="1" applyBorder="1" applyAlignment="1">
      <alignment horizontal="center" vertical="center"/>
    </xf>
    <xf numFmtId="165" fontId="12" fillId="0" borderId="1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165" fontId="12" fillId="0" borderId="14" xfId="0" applyNumberFormat="1" applyFont="1" applyBorder="1" applyAlignment="1">
      <alignment horizontal="center" vertical="center"/>
    </xf>
    <xf numFmtId="165" fontId="12" fillId="0" borderId="15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wrapText="1"/>
    </xf>
    <xf numFmtId="165" fontId="12" fillId="0" borderId="16" xfId="0" applyNumberFormat="1" applyFont="1" applyBorder="1" applyAlignment="1">
      <alignment horizontal="center" vertical="center"/>
    </xf>
    <xf numFmtId="165" fontId="12" fillId="0" borderId="17" xfId="0" applyNumberFormat="1" applyFont="1" applyBorder="1" applyAlignment="1">
      <alignment horizontal="center" vertical="center"/>
    </xf>
    <xf numFmtId="165" fontId="10" fillId="0" borderId="18" xfId="0" applyNumberFormat="1" applyFont="1" applyBorder="1" applyAlignment="1">
      <alignment horizontal="center" vertical="center"/>
    </xf>
    <xf numFmtId="0" fontId="4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65" fontId="12" fillId="0" borderId="19" xfId="0" applyNumberFormat="1" applyFont="1" applyBorder="1" applyAlignment="1">
      <alignment horizontal="center" vertical="center"/>
    </xf>
    <xf numFmtId="0" fontId="4" fillId="0" borderId="0" xfId="0" applyFont="1" applyAlignment="1">
      <alignment wrapText="1"/>
    </xf>
    <xf numFmtId="0" fontId="0" fillId="0" borderId="0" xfId="0"/>
    <xf numFmtId="0" fontId="6" fillId="0" borderId="0" xfId="0" applyFont="1" applyAlignment="1">
      <alignment horizontal="justify" vertical="top" wrapText="1"/>
    </xf>
    <xf numFmtId="0" fontId="6" fillId="0" borderId="0" xfId="0" applyFont="1" applyAlignment="1">
      <alignment vertical="center" wrapText="1"/>
    </xf>
    <xf numFmtId="0" fontId="9" fillId="0" borderId="0" xfId="0" applyFont="1" applyAlignment="1">
      <alignment wrapText="1"/>
    </xf>
  </cellXfs>
  <cellStyles count="4">
    <cellStyle name="Гиперссылка" xfId="2" builtinId="8"/>
    <cellStyle name="Обычный" xfId="0" builtinId="0"/>
    <cellStyle name="Обычный 2" xfId="3" xr:uid="{91EA92F2-3BA5-4860-B6B4-7A039DBC195B}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4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23E9A0-2AE8-4FA3-8ECE-D769E2C1E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YandexDisk\Science\Regional%20Fiscal%20Spillovers%20RU\Technical\regioncodes.xlsx" TargetMode="External"/><Relationship Id="rId1" Type="http://schemas.openxmlformats.org/officeDocument/2006/relationships/externalLinkPath" Target="/YandexDisk/Science/Regional%20Fiscal%20Spillovers%20RU/Technical/regioncod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Лист1"/>
    </sheetNames>
    <sheetDataSet>
      <sheetData sheetId="0">
        <row r="1">
          <cell r="C1" t="str">
            <v>Short Name</v>
          </cell>
          <cell r="D1" t="str">
            <v>Abbrev</v>
          </cell>
        </row>
        <row r="2">
          <cell r="C2" t="str">
            <v>altkray</v>
          </cell>
          <cell r="D2" t="str">
            <v>AL</v>
          </cell>
        </row>
        <row r="3">
          <cell r="C3" t="str">
            <v>amur</v>
          </cell>
          <cell r="D3" t="str">
            <v>AM</v>
          </cell>
        </row>
        <row r="4">
          <cell r="C4" t="str">
            <v>arch</v>
          </cell>
          <cell r="D4" t="str">
            <v>AR</v>
          </cell>
        </row>
        <row r="6">
          <cell r="C6" t="str">
            <v>astr</v>
          </cell>
          <cell r="D6" t="str">
            <v>AS</v>
          </cell>
        </row>
        <row r="7">
          <cell r="C7" t="str">
            <v>belg</v>
          </cell>
          <cell r="D7" t="str">
            <v>BE</v>
          </cell>
        </row>
        <row r="8">
          <cell r="C8" t="str">
            <v>brya</v>
          </cell>
          <cell r="D8" t="str">
            <v>BR</v>
          </cell>
        </row>
        <row r="9">
          <cell r="C9" t="str">
            <v>vlad</v>
          </cell>
          <cell r="D9" t="str">
            <v>VL</v>
          </cell>
        </row>
        <row r="10">
          <cell r="C10" t="str">
            <v>volg</v>
          </cell>
          <cell r="D10" t="str">
            <v>VO</v>
          </cell>
        </row>
        <row r="11">
          <cell r="C11" t="str">
            <v>volo</v>
          </cell>
          <cell r="D11" t="str">
            <v>VG</v>
          </cell>
        </row>
        <row r="12">
          <cell r="C12" t="str">
            <v>voro</v>
          </cell>
          <cell r="D12" t="str">
            <v>VR</v>
          </cell>
        </row>
        <row r="13">
          <cell r="C13" t="str">
            <v>mos</v>
          </cell>
          <cell r="D13" t="str">
            <v>MW</v>
          </cell>
        </row>
        <row r="14">
          <cell r="C14" t="str">
            <v>stpeter</v>
          </cell>
          <cell r="D14" t="str">
            <v>SP</v>
          </cell>
        </row>
        <row r="16">
          <cell r="C16" t="str">
            <v>evr</v>
          </cell>
          <cell r="D16" t="str">
            <v>EV</v>
          </cell>
        </row>
        <row r="17">
          <cell r="C17" t="str">
            <v>zaba</v>
          </cell>
          <cell r="D17" t="str">
            <v>ZA</v>
          </cell>
        </row>
        <row r="18">
          <cell r="C18" t="str">
            <v>ivan</v>
          </cell>
          <cell r="D18" t="str">
            <v>IV</v>
          </cell>
        </row>
        <row r="19">
          <cell r="C19" t="str">
            <v>irku</v>
          </cell>
          <cell r="D19" t="str">
            <v>IR</v>
          </cell>
        </row>
        <row r="20">
          <cell r="C20" t="str">
            <v>kab</v>
          </cell>
          <cell r="D20" t="str">
            <v>KB</v>
          </cell>
        </row>
        <row r="21">
          <cell r="C21" t="str">
            <v>kali</v>
          </cell>
          <cell r="D21" t="str">
            <v>KA</v>
          </cell>
        </row>
        <row r="22">
          <cell r="C22" t="str">
            <v>kalu</v>
          </cell>
          <cell r="D22" t="str">
            <v>KG</v>
          </cell>
        </row>
        <row r="23">
          <cell r="C23" t="str">
            <v>kamc</v>
          </cell>
          <cell r="D23" t="str">
            <v>KT</v>
          </cell>
        </row>
        <row r="24">
          <cell r="C24" t="str">
            <v>kar</v>
          </cell>
          <cell r="D24" t="str">
            <v>KC</v>
          </cell>
        </row>
        <row r="25">
          <cell r="C25" t="str">
            <v>kem</v>
          </cell>
          <cell r="D25" t="str">
            <v>KZ</v>
          </cell>
        </row>
        <row r="26">
          <cell r="C26" t="str">
            <v>kiro</v>
          </cell>
          <cell r="D26" t="str">
            <v>KI</v>
          </cell>
        </row>
        <row r="27">
          <cell r="C27" t="str">
            <v>kost</v>
          </cell>
          <cell r="D27" t="str">
            <v>KO</v>
          </cell>
        </row>
        <row r="28">
          <cell r="C28" t="str">
            <v>krasnodar</v>
          </cell>
          <cell r="D28" t="str">
            <v>KR</v>
          </cell>
        </row>
        <row r="29">
          <cell r="C29" t="str">
            <v>krasnoyarsk</v>
          </cell>
          <cell r="D29" t="str">
            <v>KY</v>
          </cell>
        </row>
        <row r="30">
          <cell r="C30" t="str">
            <v>kurg</v>
          </cell>
          <cell r="D30" t="str">
            <v>KU</v>
          </cell>
        </row>
        <row r="31">
          <cell r="C31" t="str">
            <v>kurs</v>
          </cell>
          <cell r="D31" t="str">
            <v>KS</v>
          </cell>
        </row>
        <row r="32">
          <cell r="C32" t="str">
            <v>leni</v>
          </cell>
          <cell r="D32" t="str">
            <v>LO</v>
          </cell>
        </row>
        <row r="33">
          <cell r="C33" t="str">
            <v>lipe</v>
          </cell>
          <cell r="D33" t="str">
            <v>LI</v>
          </cell>
        </row>
        <row r="34">
          <cell r="C34" t="str">
            <v>maga</v>
          </cell>
          <cell r="D34" t="str">
            <v>MG</v>
          </cell>
        </row>
        <row r="35">
          <cell r="C35" t="str">
            <v>mosobl</v>
          </cell>
          <cell r="D35" t="str">
            <v>MO</v>
          </cell>
        </row>
        <row r="36">
          <cell r="C36" t="str">
            <v>murm</v>
          </cell>
          <cell r="D36" t="str">
            <v>MU</v>
          </cell>
        </row>
        <row r="38">
          <cell r="C38" t="str">
            <v>nizh</v>
          </cell>
          <cell r="D38" t="str">
            <v>NZ</v>
          </cell>
        </row>
        <row r="39">
          <cell r="C39" t="str">
            <v>novg</v>
          </cell>
          <cell r="D39" t="str">
            <v>NO</v>
          </cell>
        </row>
        <row r="40">
          <cell r="C40" t="str">
            <v>novo</v>
          </cell>
          <cell r="D40" t="str">
            <v>NV</v>
          </cell>
        </row>
        <row r="41">
          <cell r="C41" t="str">
            <v>omsk</v>
          </cell>
          <cell r="D41" t="str">
            <v>OM</v>
          </cell>
        </row>
        <row r="42">
          <cell r="C42" t="str">
            <v>oren</v>
          </cell>
          <cell r="D42" t="str">
            <v>OB</v>
          </cell>
        </row>
        <row r="43">
          <cell r="C43" t="str">
            <v>orlo</v>
          </cell>
          <cell r="D43" t="str">
            <v>OR</v>
          </cell>
        </row>
        <row r="44">
          <cell r="C44" t="str">
            <v>penz</v>
          </cell>
          <cell r="D44" t="str">
            <v>PZ</v>
          </cell>
        </row>
        <row r="45">
          <cell r="C45" t="str">
            <v>perm</v>
          </cell>
          <cell r="D45" t="str">
            <v>PE</v>
          </cell>
        </row>
        <row r="46">
          <cell r="C46" t="str">
            <v>prim</v>
          </cell>
          <cell r="D46" t="str">
            <v>PR</v>
          </cell>
        </row>
        <row r="47">
          <cell r="C47" t="str">
            <v>psko</v>
          </cell>
          <cell r="D47" t="str">
            <v>PS</v>
          </cell>
        </row>
        <row r="48">
          <cell r="C48" t="str">
            <v>adyg</v>
          </cell>
          <cell r="D48" t="str">
            <v>AD</v>
          </cell>
        </row>
        <row r="49">
          <cell r="C49" t="str">
            <v>altay</v>
          </cell>
          <cell r="D49" t="str">
            <v>RA</v>
          </cell>
        </row>
        <row r="50">
          <cell r="C50" t="str">
            <v>bashk</v>
          </cell>
          <cell r="D50" t="str">
            <v>BS</v>
          </cell>
        </row>
        <row r="51">
          <cell r="C51" t="str">
            <v>buryat</v>
          </cell>
          <cell r="D51" t="str">
            <v>BU</v>
          </cell>
        </row>
        <row r="52">
          <cell r="C52" t="str">
            <v>dagest</v>
          </cell>
          <cell r="D52" t="str">
            <v>DA</v>
          </cell>
        </row>
        <row r="53">
          <cell r="C53" t="str">
            <v>ingush</v>
          </cell>
          <cell r="D53" t="str">
            <v>IN</v>
          </cell>
        </row>
        <row r="54">
          <cell r="C54" t="str">
            <v>kalmyk</v>
          </cell>
          <cell r="D54" t="str">
            <v>KL</v>
          </cell>
        </row>
        <row r="55">
          <cell r="C55" t="str">
            <v>karel</v>
          </cell>
          <cell r="D55" t="str">
            <v>RK</v>
          </cell>
        </row>
        <row r="56">
          <cell r="C56" t="str">
            <v>komi</v>
          </cell>
          <cell r="D56" t="str">
            <v>KM</v>
          </cell>
        </row>
        <row r="58">
          <cell r="C58" t="str">
            <v>maryel</v>
          </cell>
          <cell r="D58" t="str">
            <v>ME</v>
          </cell>
        </row>
        <row r="59">
          <cell r="C59" t="str">
            <v>mordov</v>
          </cell>
          <cell r="D59" t="str">
            <v>MD</v>
          </cell>
        </row>
        <row r="60">
          <cell r="C60" t="str">
            <v>yakut</v>
          </cell>
          <cell r="D60" t="str">
            <v>YA</v>
          </cell>
        </row>
        <row r="61">
          <cell r="C61" t="str">
            <v>sevoset</v>
          </cell>
          <cell r="D61" t="str">
            <v>SO</v>
          </cell>
        </row>
        <row r="62">
          <cell r="C62" t="str">
            <v>tatar</v>
          </cell>
          <cell r="D62" t="str">
            <v>TT</v>
          </cell>
        </row>
        <row r="63">
          <cell r="C63" t="str">
            <v>tyva</v>
          </cell>
          <cell r="D63" t="str">
            <v>TY</v>
          </cell>
        </row>
        <row r="64">
          <cell r="C64" t="str">
            <v>khakhas</v>
          </cell>
          <cell r="D64" t="str">
            <v>KH</v>
          </cell>
        </row>
        <row r="66">
          <cell r="C66" t="str">
            <v>rost</v>
          </cell>
          <cell r="D66" t="str">
            <v>RO</v>
          </cell>
        </row>
        <row r="67">
          <cell r="C67" t="str">
            <v>ryaz</v>
          </cell>
          <cell r="D67" t="str">
            <v>RZ</v>
          </cell>
        </row>
        <row r="68">
          <cell r="C68" t="str">
            <v>sama</v>
          </cell>
          <cell r="D68" t="str">
            <v>SA</v>
          </cell>
        </row>
        <row r="69">
          <cell r="C69" t="str">
            <v>sara</v>
          </cell>
          <cell r="D69" t="str">
            <v>SR</v>
          </cell>
        </row>
        <row r="70">
          <cell r="C70" t="str">
            <v>sach</v>
          </cell>
          <cell r="D70" t="str">
            <v>SH</v>
          </cell>
        </row>
        <row r="71">
          <cell r="C71" t="str">
            <v>sver</v>
          </cell>
          <cell r="D71" t="str">
            <v>SV</v>
          </cell>
        </row>
        <row r="72">
          <cell r="C72" t="str">
            <v>smol</v>
          </cell>
          <cell r="D72" t="str">
            <v>SM</v>
          </cell>
        </row>
        <row r="73">
          <cell r="C73" t="str">
            <v>stav</v>
          </cell>
          <cell r="D73" t="str">
            <v>ST</v>
          </cell>
        </row>
        <row r="74">
          <cell r="C74" t="str">
            <v>tamb</v>
          </cell>
          <cell r="D74" t="str">
            <v>TB</v>
          </cell>
        </row>
        <row r="75">
          <cell r="C75" t="str">
            <v>tver</v>
          </cell>
          <cell r="D75" t="str">
            <v>TV</v>
          </cell>
        </row>
        <row r="76">
          <cell r="C76" t="str">
            <v>toms</v>
          </cell>
          <cell r="D76" t="str">
            <v>TO</v>
          </cell>
        </row>
        <row r="77">
          <cell r="C77" t="str">
            <v>tuls</v>
          </cell>
          <cell r="D77" t="str">
            <v>TU</v>
          </cell>
        </row>
        <row r="78">
          <cell r="C78" t="str">
            <v>tume</v>
          </cell>
          <cell r="D78" t="str">
            <v>TM</v>
          </cell>
        </row>
        <row r="80">
          <cell r="C80" t="str">
            <v>udmu</v>
          </cell>
          <cell r="D80" t="str">
            <v>UD</v>
          </cell>
        </row>
        <row r="81">
          <cell r="C81" t="str">
            <v>ulia</v>
          </cell>
          <cell r="D81" t="str">
            <v>UL</v>
          </cell>
        </row>
        <row r="82">
          <cell r="C82" t="str">
            <v>khab</v>
          </cell>
          <cell r="D82" t="str">
            <v>HK</v>
          </cell>
        </row>
        <row r="84">
          <cell r="C84" t="str">
            <v>chel</v>
          </cell>
          <cell r="D84" t="str">
            <v>CL</v>
          </cell>
        </row>
        <row r="85">
          <cell r="C85" t="str">
            <v>chechnya</v>
          </cell>
          <cell r="D85" t="str">
            <v>CC</v>
          </cell>
        </row>
        <row r="86">
          <cell r="C86" t="str">
            <v>chuvash</v>
          </cell>
          <cell r="D86" t="str">
            <v>CV</v>
          </cell>
        </row>
        <row r="89">
          <cell r="C89" t="str">
            <v>yaro</v>
          </cell>
          <cell r="D89" t="str">
            <v>YR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E493E-6FA7-42E2-9382-BBAF76D6D03D}">
  <dimension ref="A1:C94"/>
  <sheetViews>
    <sheetView tabSelected="1" topLeftCell="A62" workbookViewId="0">
      <selection activeCell="B81" sqref="B81:B94"/>
    </sheetView>
  </sheetViews>
  <sheetFormatPr defaultRowHeight="12.5" x14ac:dyDescent="0.25"/>
  <sheetData>
    <row r="1" spans="1:3" x14ac:dyDescent="0.25">
      <c r="A1" t="s">
        <v>181</v>
      </c>
      <c r="B1" t="s">
        <v>183</v>
      </c>
      <c r="C1" t="s">
        <v>182</v>
      </c>
    </row>
    <row r="2" spans="1:3" x14ac:dyDescent="0.25">
      <c r="A2" t="str" cm="1">
        <f t="array" ref="A2:A94">_xlfn._xlws.SORT(grp!I6:I98)</f>
        <v>adyg</v>
      </c>
      <c r="B2" t="str">
        <f>INDEX(grp!J:J,MATCH(A2,grp!I:I,0))</f>
        <v>AD</v>
      </c>
      <c r="C2">
        <f>INDEX(grp!R:R,MATCH(A2,grp!I:I,0))</f>
        <v>1.4056524634421023E-3</v>
      </c>
    </row>
    <row r="3" spans="1:3" x14ac:dyDescent="0.25">
      <c r="A3" t="str">
        <v>altay</v>
      </c>
      <c r="B3" t="str">
        <f>INDEX(grp!J:J,MATCH(A3,grp!I:I,0))</f>
        <v>RA</v>
      </c>
      <c r="C3">
        <f>INDEX(grp!R:R,MATCH(A3,grp!I:I,0))</f>
        <v>6.2947015800371984E-4</v>
      </c>
    </row>
    <row r="4" spans="1:3" x14ac:dyDescent="0.25">
      <c r="A4" t="str">
        <v>altkray</v>
      </c>
      <c r="B4" t="str">
        <f>INDEX(grp!J:J,MATCH(A4,grp!I:I,0))</f>
        <v>AL</v>
      </c>
      <c r="C4">
        <f>INDEX(grp!R:R,MATCH(A4,grp!I:I,0))</f>
        <v>6.897540052112538E-3</v>
      </c>
    </row>
    <row r="5" spans="1:3" x14ac:dyDescent="0.25">
      <c r="A5" t="str">
        <v>amur</v>
      </c>
      <c r="B5" t="str">
        <f>INDEX(grp!J:J,MATCH(A5,grp!I:I,0))</f>
        <v>AM</v>
      </c>
      <c r="C5">
        <f>INDEX(grp!R:R,MATCH(A5,grp!I:I,0))</f>
        <v>4.198517236162695E-3</v>
      </c>
    </row>
    <row r="6" spans="1:3" x14ac:dyDescent="0.25">
      <c r="A6" t="str">
        <v>arch</v>
      </c>
      <c r="B6" t="str">
        <f>INDEX(grp!J:J,MATCH(A6,grp!I:I,0))</f>
        <v>AR</v>
      </c>
      <c r="C6">
        <f>INDEX(grp!R:R,MATCH(A6,grp!I:I,0))</f>
        <v>9.1635153491239751E-3</v>
      </c>
    </row>
    <row r="7" spans="1:3" x14ac:dyDescent="0.25">
      <c r="A7" t="str">
        <v>astr</v>
      </c>
      <c r="B7" t="str">
        <f>INDEX(grp!J:J,MATCH(A7,grp!I:I,0))</f>
        <v>AS</v>
      </c>
      <c r="C7">
        <f>INDEX(grp!R:R,MATCH(A7,grp!I:I,0))</f>
        <v>5.7182246507688373E-3</v>
      </c>
    </row>
    <row r="8" spans="1:3" x14ac:dyDescent="0.25">
      <c r="A8" t="str">
        <v>bashk</v>
      </c>
      <c r="B8" t="str">
        <f>INDEX(grp!J:J,MATCH(A8,grp!I:I,0))</f>
        <v>BS</v>
      </c>
      <c r="C8">
        <f>INDEX(grp!R:R,MATCH(A8,grp!I:I,0))</f>
        <v>1.8202710847147894E-2</v>
      </c>
    </row>
    <row r="9" spans="1:3" x14ac:dyDescent="0.25">
      <c r="A9" t="str">
        <v>belg</v>
      </c>
      <c r="B9" t="str">
        <f>INDEX(grp!J:J,MATCH(A9,grp!I:I,0))</f>
        <v>BE</v>
      </c>
      <c r="C9">
        <f>INDEX(grp!R:R,MATCH(A9,grp!I:I,0))</f>
        <v>1.0386630290333033E-2</v>
      </c>
    </row>
    <row r="10" spans="1:3" x14ac:dyDescent="0.25">
      <c r="A10" t="str">
        <v>brya</v>
      </c>
      <c r="B10" t="str">
        <f>INDEX(grp!J:J,MATCH(A10,grp!I:I,0))</f>
        <v>BR</v>
      </c>
      <c r="C10">
        <f>INDEX(grp!R:R,MATCH(A10,grp!I:I,0))</f>
        <v>4.1823610185334707E-3</v>
      </c>
    </row>
    <row r="11" spans="1:3" x14ac:dyDescent="0.25">
      <c r="A11" t="str">
        <v>buryat</v>
      </c>
      <c r="B11" t="str">
        <f>INDEX(grp!J:J,MATCH(A11,grp!I:I,0))</f>
        <v>BU</v>
      </c>
      <c r="C11">
        <f>INDEX(grp!R:R,MATCH(A11,grp!I:I,0))</f>
        <v>3.0173093752211624E-3</v>
      </c>
    </row>
    <row r="12" spans="1:3" x14ac:dyDescent="0.25">
      <c r="A12" t="str">
        <v>chechnya</v>
      </c>
      <c r="B12" t="str">
        <f>INDEX(grp!J:J,MATCH(A12,grp!I:I,0))</f>
        <v>CC</v>
      </c>
      <c r="C12">
        <f>INDEX(grp!R:R,MATCH(A12,grp!I:I,0))</f>
        <v>2.5390267636009804E-3</v>
      </c>
    </row>
    <row r="13" spans="1:3" x14ac:dyDescent="0.25">
      <c r="A13" t="str">
        <v>chel</v>
      </c>
      <c r="B13" t="str">
        <f>INDEX(grp!J:J,MATCH(A13,grp!I:I,0))</f>
        <v>CL</v>
      </c>
      <c r="C13">
        <f>INDEX(grp!R:R,MATCH(A13,grp!I:I,0))</f>
        <v>1.7143204489717321E-2</v>
      </c>
    </row>
    <row r="14" spans="1:3" x14ac:dyDescent="0.25">
      <c r="A14" t="str">
        <v>chuvash</v>
      </c>
      <c r="B14" t="str">
        <f>INDEX(grp!J:J,MATCH(A14,grp!I:I,0))</f>
        <v>CV</v>
      </c>
      <c r="C14">
        <f>INDEX(grp!R:R,MATCH(A14,grp!I:I,0))</f>
        <v>3.6186921767891109E-3</v>
      </c>
    </row>
    <row r="15" spans="1:3" x14ac:dyDescent="0.25">
      <c r="A15" t="str">
        <v>dagest</v>
      </c>
      <c r="B15" t="str">
        <f>INDEX(grp!J:J,MATCH(A15,grp!I:I,0))</f>
        <v>DA</v>
      </c>
      <c r="C15">
        <f>INDEX(grp!R:R,MATCH(A15,grp!I:I,0))</f>
        <v>7.5216083426721588E-3</v>
      </c>
    </row>
    <row r="16" spans="1:3" x14ac:dyDescent="0.25">
      <c r="A16" t="str">
        <v>evr</v>
      </c>
      <c r="B16" t="str">
        <f>INDEX(grp!J:J,MATCH(A16,grp!I:I,0))</f>
        <v>EV</v>
      </c>
      <c r="C16">
        <f>INDEX(grp!R:R,MATCH(A16,grp!I:I,0))</f>
        <v>6.3928487283509635E-4</v>
      </c>
    </row>
    <row r="17" spans="1:3" x14ac:dyDescent="0.25">
      <c r="A17" t="str">
        <v>ingush</v>
      </c>
      <c r="B17" t="str">
        <f>INDEX(grp!J:J,MATCH(A17,grp!I:I,0))</f>
        <v>IN</v>
      </c>
      <c r="C17">
        <f>INDEX(grp!R:R,MATCH(A17,grp!I:I,0))</f>
        <v>7.1884914494602212E-4</v>
      </c>
    </row>
    <row r="18" spans="1:3" x14ac:dyDescent="0.25">
      <c r="A18" t="str">
        <v>irku</v>
      </c>
      <c r="B18" t="str">
        <f>INDEX(grp!J:J,MATCH(A18,grp!I:I,0))</f>
        <v>IR</v>
      </c>
      <c r="C18">
        <f>INDEX(grp!R:R,MATCH(A18,grp!I:I,0))</f>
        <v>1.6176002031747821E-2</v>
      </c>
    </row>
    <row r="19" spans="1:3" x14ac:dyDescent="0.25">
      <c r="A19" t="str">
        <v>ivan</v>
      </c>
      <c r="B19" t="str">
        <f>INDEX(grp!J:J,MATCH(A19,grp!I:I,0))</f>
        <v>IV</v>
      </c>
      <c r="C19">
        <f>INDEX(grp!R:R,MATCH(A19,grp!I:I,0))</f>
        <v>2.686633277360019E-3</v>
      </c>
    </row>
    <row r="20" spans="1:3" x14ac:dyDescent="0.25">
      <c r="A20" t="str">
        <v>kab</v>
      </c>
      <c r="B20" t="str">
        <f>INDEX(grp!J:J,MATCH(A20,grp!I:I,0))</f>
        <v>KB</v>
      </c>
      <c r="C20">
        <f>INDEX(grp!R:R,MATCH(A20,grp!I:I,0))</f>
        <v>1.8846797396737198E-3</v>
      </c>
    </row>
    <row r="21" spans="1:3" x14ac:dyDescent="0.25">
      <c r="A21" t="str">
        <v>kali</v>
      </c>
      <c r="B21" t="str">
        <f>INDEX(grp!J:J,MATCH(A21,grp!I:I,0))</f>
        <v>KA</v>
      </c>
      <c r="C21">
        <f>INDEX(grp!R:R,MATCH(A21,grp!I:I,0))</f>
        <v>5.5898129208838037E-3</v>
      </c>
    </row>
    <row r="22" spans="1:3" x14ac:dyDescent="0.25">
      <c r="A22" t="str">
        <v>kalmyk</v>
      </c>
      <c r="B22" t="str">
        <f>INDEX(grp!J:J,MATCH(A22,grp!I:I,0))</f>
        <v>KL</v>
      </c>
      <c r="C22">
        <f>INDEX(grp!R:R,MATCH(A22,grp!I:I,0))</f>
        <v>9.3744160759407272E-4</v>
      </c>
    </row>
    <row r="23" spans="1:3" x14ac:dyDescent="0.25">
      <c r="A23" t="str">
        <v>kalu</v>
      </c>
      <c r="B23" t="str">
        <f>INDEX(grp!J:J,MATCH(A23,grp!I:I,0))</f>
        <v>KG</v>
      </c>
      <c r="C23">
        <f>INDEX(grp!R:R,MATCH(A23,grp!I:I,0))</f>
        <v>5.619401074287894E-3</v>
      </c>
    </row>
    <row r="24" spans="1:3" x14ac:dyDescent="0.25">
      <c r="A24" t="str">
        <v>kamc</v>
      </c>
      <c r="B24" t="str">
        <f>INDEX(grp!J:J,MATCH(A24,grp!I:I,0))</f>
        <v>KT</v>
      </c>
      <c r="C24">
        <f>INDEX(grp!R:R,MATCH(A24,grp!I:I,0))</f>
        <v>2.9207857750435579E-3</v>
      </c>
    </row>
    <row r="25" spans="1:3" x14ac:dyDescent="0.25">
      <c r="A25" t="str">
        <v>kar</v>
      </c>
      <c r="B25" t="str">
        <f>INDEX(grp!J:J,MATCH(A25,grp!I:I,0))</f>
        <v>KC</v>
      </c>
      <c r="C25">
        <f>INDEX(grp!R:R,MATCH(A25,grp!I:I,0))</f>
        <v>9.7903394438628014E-4</v>
      </c>
    </row>
    <row r="26" spans="1:3" x14ac:dyDescent="0.25">
      <c r="A26" t="str">
        <v>karel</v>
      </c>
      <c r="B26" t="str">
        <f>INDEX(grp!J:J,MATCH(A26,grp!I:I,0))</f>
        <v>RK</v>
      </c>
      <c r="C26">
        <f>INDEX(grp!R:R,MATCH(A26,grp!I:I,0))</f>
        <v>3.3535935395626456E-3</v>
      </c>
    </row>
    <row r="27" spans="1:3" x14ac:dyDescent="0.25">
      <c r="A27" t="str">
        <v>kem</v>
      </c>
      <c r="B27" t="str">
        <f>INDEX(grp!J:J,MATCH(A27,grp!I:I,0))</f>
        <v>KZ</v>
      </c>
      <c r="C27">
        <f>INDEX(grp!R:R,MATCH(A27,grp!I:I,0))</f>
        <v>1.3417247176960788E-2</v>
      </c>
    </row>
    <row r="28" spans="1:3" x14ac:dyDescent="0.25">
      <c r="A28" t="str">
        <v>khab</v>
      </c>
      <c r="B28" t="str">
        <f>INDEX(grp!J:J,MATCH(A28,grp!I:I,0))</f>
        <v>HK</v>
      </c>
      <c r="C28">
        <f>INDEX(grp!R:R,MATCH(A28,grp!I:I,0))</f>
        <v>8.5978028691162407E-3</v>
      </c>
    </row>
    <row r="29" spans="1:3" x14ac:dyDescent="0.25">
      <c r="A29" t="str">
        <v>khakhas</v>
      </c>
      <c r="B29" t="str">
        <f>INDEX(grp!J:J,MATCH(A29,grp!I:I,0))</f>
        <v>KH</v>
      </c>
      <c r="C29">
        <f>INDEX(grp!R:R,MATCH(A29,grp!I:I,0))</f>
        <v>2.7062916710909012E-3</v>
      </c>
    </row>
    <row r="30" spans="1:3" x14ac:dyDescent="0.25">
      <c r="A30" t="str">
        <v>kiro</v>
      </c>
      <c r="B30" t="str">
        <f>INDEX(grp!J:J,MATCH(A30,grp!I:I,0))</f>
        <v>KI</v>
      </c>
      <c r="C30">
        <f>INDEX(grp!R:R,MATCH(A30,grp!I:I,0))</f>
        <v>4.0801175596289719E-3</v>
      </c>
    </row>
    <row r="31" spans="1:3" x14ac:dyDescent="0.25">
      <c r="A31" t="str">
        <v>komi</v>
      </c>
      <c r="B31" t="str">
        <f>INDEX(grp!J:J,MATCH(A31,grp!I:I,0))</f>
        <v>KM</v>
      </c>
      <c r="C31">
        <f>INDEX(grp!R:R,MATCH(A31,grp!I:I,0))</f>
        <v>7.3778379955382525E-3</v>
      </c>
    </row>
    <row r="32" spans="1:3" x14ac:dyDescent="0.25">
      <c r="A32" t="str">
        <v>kost</v>
      </c>
      <c r="B32" t="str">
        <f>INDEX(grp!J:J,MATCH(A32,grp!I:I,0))</f>
        <v>KO</v>
      </c>
      <c r="C32">
        <f>INDEX(grp!R:R,MATCH(A32,grp!I:I,0))</f>
        <v>2.1524080118746247E-3</v>
      </c>
    </row>
    <row r="33" spans="1:3" x14ac:dyDescent="0.25">
      <c r="A33" t="str">
        <v>krasnodar</v>
      </c>
      <c r="B33" t="str">
        <f>INDEX(grp!J:J,MATCH(A33,grp!I:I,0))</f>
        <v>KR</v>
      </c>
      <c r="C33">
        <f>INDEX(grp!R:R,MATCH(A33,grp!I:I,0))</f>
        <v>2.8979658220902742E-2</v>
      </c>
    </row>
    <row r="34" spans="1:3" x14ac:dyDescent="0.25">
      <c r="A34" t="str">
        <v>krasnoyarsk</v>
      </c>
      <c r="B34" t="str">
        <f>INDEX(grp!J:J,MATCH(A34,grp!I:I,0))</f>
        <v>KY</v>
      </c>
      <c r="C34">
        <f>INDEX(grp!R:R,MATCH(A34,grp!I:I,0))</f>
        <v>2.6204822033611234E-2</v>
      </c>
    </row>
    <row r="35" spans="1:3" x14ac:dyDescent="0.25">
      <c r="A35" t="str">
        <v>kurg</v>
      </c>
      <c r="B35" t="str">
        <f>INDEX(grp!J:J,MATCH(A35,grp!I:I,0))</f>
        <v>KU</v>
      </c>
      <c r="C35">
        <f>INDEX(grp!R:R,MATCH(A35,grp!I:I,0))</f>
        <v>2.5080595789395321E-3</v>
      </c>
    </row>
    <row r="36" spans="1:3" x14ac:dyDescent="0.25">
      <c r="A36" t="str">
        <v>kurs</v>
      </c>
      <c r="B36" t="str">
        <f>INDEX(grp!J:J,MATCH(A36,grp!I:I,0))</f>
        <v>KS</v>
      </c>
      <c r="C36">
        <f>INDEX(grp!R:R,MATCH(A36,grp!I:I,0))</f>
        <v>5.2259465107358932E-3</v>
      </c>
    </row>
    <row r="37" spans="1:3" x14ac:dyDescent="0.25">
      <c r="A37" t="str">
        <v>leni</v>
      </c>
      <c r="B37" t="str">
        <f>INDEX(grp!J:J,MATCH(A37,grp!I:I,0))</f>
        <v>LO</v>
      </c>
      <c r="C37">
        <f>INDEX(grp!R:R,MATCH(A37,grp!I:I,0))</f>
        <v>1.26647597970054E-2</v>
      </c>
    </row>
    <row r="38" spans="1:3" x14ac:dyDescent="0.25">
      <c r="A38" t="str">
        <v>lipe</v>
      </c>
      <c r="B38" t="str">
        <f>INDEX(grp!J:J,MATCH(A38,grp!I:I,0))</f>
        <v>LI</v>
      </c>
      <c r="C38">
        <f>INDEX(grp!R:R,MATCH(A38,grp!I:I,0))</f>
        <v>6.5017309371306732E-3</v>
      </c>
    </row>
    <row r="39" spans="1:3" x14ac:dyDescent="0.25">
      <c r="A39" t="str">
        <v>maga</v>
      </c>
      <c r="B39" t="str">
        <f>INDEX(grp!J:J,MATCH(A39,grp!I:I,0))</f>
        <v>MG</v>
      </c>
      <c r="C39">
        <f>INDEX(grp!R:R,MATCH(A39,grp!I:I,0))</f>
        <v>2.3320991280037832E-3</v>
      </c>
    </row>
    <row r="40" spans="1:3" x14ac:dyDescent="0.25">
      <c r="A40" t="str">
        <v>maryel</v>
      </c>
      <c r="B40" t="str">
        <f>INDEX(grp!J:J,MATCH(A40,grp!I:I,0))</f>
        <v>ME</v>
      </c>
      <c r="C40">
        <f>INDEX(grp!R:R,MATCH(A40,grp!I:I,0))</f>
        <v>2.1051664536255567E-3</v>
      </c>
    </row>
    <row r="41" spans="1:3" x14ac:dyDescent="0.25">
      <c r="A41" t="str">
        <v>mordov</v>
      </c>
      <c r="B41" t="str">
        <f>INDEX(grp!J:J,MATCH(A41,grp!I:I,0))</f>
        <v>MD</v>
      </c>
      <c r="C41">
        <f>INDEX(grp!R:R,MATCH(A41,grp!I:I,0))</f>
        <v>2.7643860315098535E-3</v>
      </c>
    </row>
    <row r="42" spans="1:3" x14ac:dyDescent="0.25">
      <c r="A42" t="str">
        <v>mos</v>
      </c>
      <c r="B42" t="str">
        <f>INDEX(grp!J:J,MATCH(A42,grp!I:I,0))</f>
        <v>MW</v>
      </c>
      <c r="C42">
        <f>INDEX(grp!R:R,MATCH(A42,grp!I:I,0))</f>
        <v>0.20777969682029931</v>
      </c>
    </row>
    <row r="43" spans="1:3" x14ac:dyDescent="0.25">
      <c r="A43" t="str">
        <v>mosobl</v>
      </c>
      <c r="B43" t="str">
        <f>INDEX(grp!J:J,MATCH(A43,grp!I:I,0))</f>
        <v>MO</v>
      </c>
      <c r="C43">
        <f>INDEX(grp!R:R,MATCH(A43,grp!I:I,0))</f>
        <v>5.5351074200237833E-2</v>
      </c>
    </row>
    <row r="44" spans="1:3" x14ac:dyDescent="0.25">
      <c r="A44" t="str">
        <v>murm</v>
      </c>
      <c r="B44" t="str">
        <f>INDEX(grp!J:J,MATCH(A44,grp!I:I,0))</f>
        <v>MU</v>
      </c>
      <c r="C44">
        <f>INDEX(grp!R:R,MATCH(A44,grp!I:I,0))</f>
        <v>7.2329296255855217E-3</v>
      </c>
    </row>
    <row r="45" spans="1:3" x14ac:dyDescent="0.25">
      <c r="A45" t="str">
        <v>nizh</v>
      </c>
      <c r="B45" t="str">
        <f>INDEX(grp!J:J,MATCH(A45,grp!I:I,0))</f>
        <v>NZ</v>
      </c>
      <c r="C45">
        <f>INDEX(grp!R:R,MATCH(A45,grp!I:I,0))</f>
        <v>1.6895967490273809E-2</v>
      </c>
    </row>
    <row r="46" spans="1:3" x14ac:dyDescent="0.25">
      <c r="A46" t="str">
        <v>novg</v>
      </c>
      <c r="B46" t="str">
        <f>INDEX(grp!J:J,MATCH(A46,grp!I:I,0))</f>
        <v>NO</v>
      </c>
      <c r="C46">
        <f>INDEX(grp!R:R,MATCH(A46,grp!I:I,0))</f>
        <v>3.0048194635515883E-3</v>
      </c>
    </row>
    <row r="47" spans="1:3" x14ac:dyDescent="0.25">
      <c r="A47" t="str">
        <v>novo</v>
      </c>
      <c r="B47" t="str">
        <f>INDEX(grp!J:J,MATCH(A47,grp!I:I,0))</f>
        <v>NV</v>
      </c>
      <c r="C47">
        <f>INDEX(grp!R:R,MATCH(A47,grp!I:I,0))</f>
        <v>1.4284149146697251E-2</v>
      </c>
    </row>
    <row r="48" spans="1:3" x14ac:dyDescent="0.25">
      <c r="A48" t="str">
        <v>omsk</v>
      </c>
      <c r="B48" t="str">
        <f>INDEX(grp!J:J,MATCH(A48,grp!I:I,0))</f>
        <v>OM</v>
      </c>
      <c r="C48">
        <f>INDEX(grp!R:R,MATCH(A48,grp!I:I,0))</f>
        <v>7.9869526585880056E-3</v>
      </c>
    </row>
    <row r="49" spans="1:3" x14ac:dyDescent="0.25">
      <c r="A49" t="str">
        <v>oren</v>
      </c>
      <c r="B49" t="str">
        <f>INDEX(grp!J:J,MATCH(A49,grp!I:I,0))</f>
        <v>OB</v>
      </c>
      <c r="C49">
        <f>INDEX(grp!R:R,MATCH(A49,grp!I:I,0))</f>
        <v>1.1385375520001991E-2</v>
      </c>
    </row>
    <row r="50" spans="1:3" x14ac:dyDescent="0.25">
      <c r="A50" t="str">
        <v>orlo</v>
      </c>
      <c r="B50" t="str">
        <f>INDEX(grp!J:J,MATCH(A50,grp!I:I,0))</f>
        <v>OR</v>
      </c>
      <c r="C50">
        <f>INDEX(grp!R:R,MATCH(A50,grp!I:I,0))</f>
        <v>2.8670983866789196E-3</v>
      </c>
    </row>
    <row r="51" spans="1:3" x14ac:dyDescent="0.25">
      <c r="A51" t="str">
        <v>penz</v>
      </c>
      <c r="B51" t="str">
        <f>INDEX(grp!J:J,MATCH(A51,grp!I:I,0))</f>
        <v>PZ</v>
      </c>
      <c r="C51">
        <f>INDEX(grp!R:R,MATCH(A51,grp!I:I,0))</f>
        <v>4.6911310641271067E-3</v>
      </c>
    </row>
    <row r="52" spans="1:3" x14ac:dyDescent="0.25">
      <c r="A52" t="str">
        <v>perm</v>
      </c>
      <c r="B52" t="str">
        <f>INDEX(grp!J:J,MATCH(A52,grp!I:I,0))</f>
        <v>PE</v>
      </c>
      <c r="C52">
        <f>INDEX(grp!R:R,MATCH(A52,grp!I:I,0))</f>
        <v>1.5252705397363958E-2</v>
      </c>
    </row>
    <row r="53" spans="1:3" x14ac:dyDescent="0.25">
      <c r="A53" t="str">
        <v>prim</v>
      </c>
      <c r="B53" t="str">
        <f>INDEX(grp!J:J,MATCH(A53,grp!I:I,0))</f>
        <v>PR</v>
      </c>
      <c r="C53">
        <f>INDEX(grp!R:R,MATCH(A53,grp!I:I,0))</f>
        <v>1.1322033616923608E-2</v>
      </c>
    </row>
    <row r="54" spans="1:3" x14ac:dyDescent="0.25">
      <c r="A54" t="str">
        <v>psko</v>
      </c>
      <c r="B54" t="str">
        <f>INDEX(grp!J:J,MATCH(A54,grp!I:I,0))</f>
        <v>PS</v>
      </c>
      <c r="C54">
        <f>INDEX(grp!R:R,MATCH(A54,grp!I:I,0))</f>
        <v>2.0340848337942158E-3</v>
      </c>
    </row>
    <row r="55" spans="1:3" x14ac:dyDescent="0.25">
      <c r="A55" t="str">
        <v>rost</v>
      </c>
      <c r="B55" t="str">
        <f>INDEX(grp!J:J,MATCH(A55,grp!I:I,0))</f>
        <v>RO</v>
      </c>
      <c r="C55">
        <f>INDEX(grp!R:R,MATCH(A55,grp!I:I,0))</f>
        <v>1.7619072945028857E-2</v>
      </c>
    </row>
    <row r="56" spans="1:3" x14ac:dyDescent="0.25">
      <c r="A56" t="str">
        <v>ryaz</v>
      </c>
      <c r="B56" t="str">
        <f>INDEX(grp!J:J,MATCH(A56,grp!I:I,0))</f>
        <v>RZ</v>
      </c>
      <c r="C56">
        <f>INDEX(grp!R:R,MATCH(A56,grp!I:I,0))</f>
        <v>4.7266850682720195E-3</v>
      </c>
    </row>
    <row r="57" spans="1:3" x14ac:dyDescent="0.25">
      <c r="A57" t="str">
        <v>sach</v>
      </c>
      <c r="B57" t="str">
        <f>INDEX(grp!J:J,MATCH(A57,grp!I:I,0))</f>
        <v>SH</v>
      </c>
      <c r="C57">
        <f>INDEX(grp!R:R,MATCH(A57,grp!I:I,0))</f>
        <v>1.1189666784767809E-2</v>
      </c>
    </row>
    <row r="58" spans="1:3" x14ac:dyDescent="0.25">
      <c r="A58" t="str">
        <v>sama</v>
      </c>
      <c r="B58" t="str">
        <f>INDEX(grp!J:J,MATCH(A58,grp!I:I,0))</f>
        <v>SA</v>
      </c>
      <c r="C58">
        <f>INDEX(grp!R:R,MATCH(A58,grp!I:I,0))</f>
        <v>1.786969073915565E-2</v>
      </c>
    </row>
    <row r="59" spans="1:3" x14ac:dyDescent="0.25">
      <c r="A59" t="str">
        <v>sara</v>
      </c>
      <c r="B59" t="str">
        <f>INDEX(grp!J:J,MATCH(A59,grp!I:I,0))</f>
        <v>SR</v>
      </c>
      <c r="C59">
        <f>INDEX(grp!R:R,MATCH(A59,grp!I:I,0))</f>
        <v>8.8539346264489231E-3</v>
      </c>
    </row>
    <row r="60" spans="1:3" x14ac:dyDescent="0.25">
      <c r="A60" t="str">
        <v>sevoset</v>
      </c>
      <c r="B60" t="str">
        <f>INDEX(grp!J:J,MATCH(A60,grp!I:I,0))</f>
        <v>SO</v>
      </c>
      <c r="C60">
        <f>INDEX(grp!R:R,MATCH(A60,grp!I:I,0))</f>
        <v>1.8111750205488249E-3</v>
      </c>
    </row>
    <row r="61" spans="1:3" x14ac:dyDescent="0.25">
      <c r="A61" t="str">
        <v>smol</v>
      </c>
      <c r="B61" t="str">
        <f>INDEX(grp!J:J,MATCH(A61,grp!I:I,0))</f>
        <v>SM</v>
      </c>
      <c r="C61">
        <f>INDEX(grp!R:R,MATCH(A61,grp!I:I,0))</f>
        <v>3.7363621030284998E-3</v>
      </c>
    </row>
    <row r="62" spans="1:3" x14ac:dyDescent="0.25">
      <c r="A62" t="str">
        <v>stav</v>
      </c>
      <c r="B62" t="str">
        <f>INDEX(grp!J:J,MATCH(A62,grp!I:I,0))</f>
        <v>ST</v>
      </c>
      <c r="C62">
        <f>INDEX(grp!R:R,MATCH(A62,grp!I:I,0))</f>
        <v>8.9589775486847312E-3</v>
      </c>
    </row>
    <row r="63" spans="1:3" x14ac:dyDescent="0.25">
      <c r="A63" t="str">
        <v>stpeter</v>
      </c>
      <c r="B63" t="str">
        <f>INDEX(grp!J:J,MATCH(A63,grp!I:I,0))</f>
        <v>SP</v>
      </c>
      <c r="C63">
        <f>INDEX(grp!R:R,MATCH(A63,grp!I:I,0))</f>
        <v>6.1828489984238476E-2</v>
      </c>
    </row>
    <row r="64" spans="1:3" x14ac:dyDescent="0.25">
      <c r="A64" t="str">
        <v>sver</v>
      </c>
      <c r="B64" t="str">
        <f>INDEX(grp!J:J,MATCH(A64,grp!I:I,0))</f>
        <v>SV</v>
      </c>
      <c r="C64">
        <f>INDEX(grp!R:R,MATCH(A64,grp!I:I,0))</f>
        <v>2.6892252146344022E-2</v>
      </c>
    </row>
    <row r="65" spans="1:3" x14ac:dyDescent="0.25">
      <c r="A65" t="str">
        <v>tamb</v>
      </c>
      <c r="B65" t="str">
        <f>INDEX(grp!J:J,MATCH(A65,grp!I:I,0))</f>
        <v>TB</v>
      </c>
      <c r="C65">
        <f>INDEX(grp!R:R,MATCH(A65,grp!I:I,0))</f>
        <v>3.8787520240055771E-3</v>
      </c>
    </row>
    <row r="66" spans="1:3" x14ac:dyDescent="0.25">
      <c r="A66" t="str">
        <v>tatar</v>
      </c>
      <c r="B66" t="str">
        <f>INDEX(grp!J:J,MATCH(A66,grp!I:I,0))</f>
        <v>TT</v>
      </c>
      <c r="C66">
        <f>INDEX(grp!R:R,MATCH(A66,grp!I:I,0))</f>
        <v>2.8969699343409202E-2</v>
      </c>
    </row>
    <row r="67" spans="1:3" x14ac:dyDescent="0.25">
      <c r="A67" t="str">
        <v>toms</v>
      </c>
      <c r="B67" t="str">
        <f>INDEX(grp!J:J,MATCH(A67,grp!I:I,0))</f>
        <v>TO</v>
      </c>
      <c r="C67">
        <f>INDEX(grp!R:R,MATCH(A67,grp!I:I,0))</f>
        <v>6.4483526073485292E-3</v>
      </c>
    </row>
    <row r="68" spans="1:3" x14ac:dyDescent="0.25">
      <c r="A68" t="str">
        <v>tuls</v>
      </c>
      <c r="B68" t="str">
        <f>INDEX(grp!J:J,MATCH(A68,grp!I:I,0))</f>
        <v>TU</v>
      </c>
      <c r="C68">
        <f>INDEX(grp!R:R,MATCH(A68,grp!I:I,0))</f>
        <v>7.3938199608818284E-3</v>
      </c>
    </row>
    <row r="69" spans="1:3" x14ac:dyDescent="0.25">
      <c r="A69" t="str">
        <v>tume</v>
      </c>
      <c r="B69" t="str">
        <f>INDEX(grp!J:J,MATCH(A69,grp!I:I,0))</f>
        <v>TM</v>
      </c>
      <c r="C69">
        <f>INDEX(grp!R:R,MATCH(A69,grp!I:I,0))</f>
        <v>9.134041950091E-2</v>
      </c>
    </row>
    <row r="70" spans="1:3" x14ac:dyDescent="0.25">
      <c r="A70" t="str">
        <v>tver</v>
      </c>
      <c r="B70" t="str">
        <f>INDEX(grp!J:J,MATCH(A70,grp!I:I,0))</f>
        <v>TV</v>
      </c>
      <c r="C70">
        <f>INDEX(grp!R:R,MATCH(A70,grp!I:I,0))</f>
        <v>5.0726386764551549E-3</v>
      </c>
    </row>
    <row r="71" spans="1:3" x14ac:dyDescent="0.25">
      <c r="A71" t="str">
        <v>tyva</v>
      </c>
      <c r="B71" t="str">
        <f>INDEX(grp!J:J,MATCH(A71,grp!I:I,0))</f>
        <v>TY</v>
      </c>
      <c r="C71">
        <f>INDEX(grp!R:R,MATCH(A71,grp!I:I,0))</f>
        <v>8.1111026092164993E-4</v>
      </c>
    </row>
    <row r="72" spans="1:3" x14ac:dyDescent="0.25">
      <c r="A72" t="str">
        <v>udmu</v>
      </c>
      <c r="B72" t="str">
        <f>INDEX(grp!J:J,MATCH(A72,grp!I:I,0))</f>
        <v>UD</v>
      </c>
      <c r="C72">
        <f>INDEX(grp!R:R,MATCH(A72,grp!I:I,0))</f>
        <v>7.408396395633841E-3</v>
      </c>
    </row>
    <row r="73" spans="1:3" x14ac:dyDescent="0.25">
      <c r="A73" t="str">
        <v>ulia</v>
      </c>
      <c r="B73" t="str">
        <f>INDEX(grp!J:J,MATCH(A73,grp!I:I,0))</f>
        <v>UL</v>
      </c>
      <c r="C73">
        <f>INDEX(grp!R:R,MATCH(A73,grp!I:I,0))</f>
        <v>4.5199859728175624E-3</v>
      </c>
    </row>
    <row r="74" spans="1:3" x14ac:dyDescent="0.25">
      <c r="A74" t="str">
        <v>vlad</v>
      </c>
      <c r="B74" t="str">
        <f>INDEX(grp!J:J,MATCH(A74,grp!I:I,0))</f>
        <v>VL</v>
      </c>
      <c r="C74">
        <f>INDEX(grp!R:R,MATCH(A74,grp!I:I,0))</f>
        <v>5.728469831489379E-3</v>
      </c>
    </row>
    <row r="75" spans="1:3" x14ac:dyDescent="0.25">
      <c r="A75" t="str">
        <v>volg</v>
      </c>
      <c r="B75" t="str">
        <f>INDEX(grp!J:J,MATCH(A75,grp!I:I,0))</f>
        <v>VO</v>
      </c>
      <c r="C75">
        <f>INDEX(grp!R:R,MATCH(A75,grp!I:I,0))</f>
        <v>1.0070961779578161E-2</v>
      </c>
    </row>
    <row r="76" spans="1:3" x14ac:dyDescent="0.25">
      <c r="A76" t="str">
        <v>volo</v>
      </c>
      <c r="B76" t="str">
        <f>INDEX(grp!J:J,MATCH(A76,grp!I:I,0))</f>
        <v>VG</v>
      </c>
      <c r="C76">
        <f>INDEX(grp!R:R,MATCH(A76,grp!I:I,0))</f>
        <v>7.1187490135015425E-3</v>
      </c>
    </row>
    <row r="77" spans="1:3" x14ac:dyDescent="0.25">
      <c r="A77" t="str">
        <v>voro</v>
      </c>
      <c r="B77" t="str">
        <f>INDEX(grp!J:J,MATCH(A77,grp!I:I,0))</f>
        <v>VR</v>
      </c>
      <c r="C77">
        <f>INDEX(grp!R:R,MATCH(A77,grp!I:I,0))</f>
        <v>1.0748740812153617E-2</v>
      </c>
    </row>
    <row r="78" spans="1:3" x14ac:dyDescent="0.25">
      <c r="A78" t="str">
        <v>yakut</v>
      </c>
      <c r="B78" t="str">
        <f>INDEX(grp!J:J,MATCH(A78,grp!I:I,0))</f>
        <v>YA</v>
      </c>
      <c r="C78">
        <f>INDEX(grp!R:R,MATCH(A78,grp!I:I,0))</f>
        <v>1.2853656482532129E-2</v>
      </c>
    </row>
    <row r="79" spans="1:3" x14ac:dyDescent="0.25">
      <c r="A79" t="str">
        <v>yaro</v>
      </c>
      <c r="B79" t="str">
        <f>INDEX(grp!J:J,MATCH(A79,grp!I:I,0))</f>
        <v>YR</v>
      </c>
      <c r="C79">
        <f>INDEX(grp!R:R,MATCH(A79,grp!I:I,0))</f>
        <v>6.3036759627263603E-3</v>
      </c>
    </row>
    <row r="80" spans="1:3" x14ac:dyDescent="0.25">
      <c r="A80" t="str">
        <v>zaba</v>
      </c>
      <c r="B80" t="str">
        <f>INDEX(grp!J:J,MATCH(A80,grp!I:I,0))</f>
        <v>ZA</v>
      </c>
      <c r="C80">
        <f>INDEX(grp!R:R,MATCH(A80,grp!I:I,0))</f>
        <v>4.0099310673702721E-3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FA69-F635-4C09-88B9-2CCE20B6DB65}">
  <dimension ref="A1:R102"/>
  <sheetViews>
    <sheetView topLeftCell="C1" zoomScale="85" zoomScaleNormal="85" workbookViewId="0">
      <selection activeCell="J6" sqref="J6:J99"/>
    </sheetView>
  </sheetViews>
  <sheetFormatPr defaultColWidth="14.54296875" defaultRowHeight="15.5" x14ac:dyDescent="0.35"/>
  <cols>
    <col min="1" max="1" width="42.453125" style="4" customWidth="1"/>
    <col min="2" max="6" width="15.453125" style="4" bestFit="1" customWidth="1"/>
    <col min="7" max="8" width="16.7265625" style="4" bestFit="1" customWidth="1"/>
    <col min="9" max="16384" width="14.54296875" style="4"/>
  </cols>
  <sheetData>
    <row r="1" spans="1:18" ht="33" customHeight="1" x14ac:dyDescent="0.35">
      <c r="A1" s="1" t="s">
        <v>0</v>
      </c>
      <c r="B1" s="2"/>
      <c r="C1" s="2"/>
      <c r="D1" s="2"/>
      <c r="E1" s="2"/>
      <c r="F1" s="3"/>
      <c r="G1" s="3"/>
      <c r="H1" s="3"/>
    </row>
    <row r="2" spans="1:18" ht="38.25" customHeight="1" x14ac:dyDescent="0.35">
      <c r="A2" s="36" t="s">
        <v>1</v>
      </c>
      <c r="B2" s="37"/>
      <c r="C2" s="37"/>
      <c r="D2" s="37"/>
      <c r="E2" s="37"/>
      <c r="F2" s="5"/>
      <c r="G2" s="5"/>
      <c r="H2" s="5"/>
    </row>
    <row r="3" spans="1:18" ht="23.25" customHeight="1" x14ac:dyDescent="0.35">
      <c r="A3" s="6"/>
      <c r="B3" s="7">
        <v>2016</v>
      </c>
      <c r="C3" s="7">
        <v>2017</v>
      </c>
      <c r="D3" s="7">
        <v>2018</v>
      </c>
      <c r="E3" s="7">
        <v>2019</v>
      </c>
      <c r="F3" s="7">
        <v>2020</v>
      </c>
      <c r="G3" s="7">
        <v>2021</v>
      </c>
      <c r="H3" s="7" t="s">
        <v>2</v>
      </c>
      <c r="K3" s="4">
        <v>2016</v>
      </c>
      <c r="L3" s="4">
        <v>2017</v>
      </c>
      <c r="M3" s="4">
        <v>2018</v>
      </c>
      <c r="N3" s="4">
        <v>2019</v>
      </c>
      <c r="O3" s="4">
        <v>2020</v>
      </c>
      <c r="P3" s="4">
        <v>2021</v>
      </c>
      <c r="Q3" s="4">
        <v>2022</v>
      </c>
      <c r="R3" s="4" t="s">
        <v>3</v>
      </c>
    </row>
    <row r="4" spans="1:18" ht="60.5" x14ac:dyDescent="0.35">
      <c r="A4" s="6" t="s">
        <v>4</v>
      </c>
      <c r="B4" s="8">
        <v>74120174.799999997</v>
      </c>
      <c r="C4" s="8">
        <v>79745093.899999991</v>
      </c>
      <c r="D4" s="8">
        <v>90202901.499999985</v>
      </c>
      <c r="E4" s="8">
        <v>95060662.299999997</v>
      </c>
      <c r="F4" s="8">
        <f>F5+F24+F37+F46+F54+F69+F77+F88</f>
        <v>94410215.299999997</v>
      </c>
      <c r="G4" s="8">
        <v>122199665.2</v>
      </c>
      <c r="H4" s="8">
        <v>140670816.5</v>
      </c>
    </row>
    <row r="5" spans="1:18" ht="15" customHeight="1" x14ac:dyDescent="0.35">
      <c r="A5" s="9" t="s">
        <v>5</v>
      </c>
      <c r="B5" s="10">
        <v>25995587.5</v>
      </c>
      <c r="C5" s="10">
        <v>27915455</v>
      </c>
      <c r="D5" s="10">
        <v>31191756.5</v>
      </c>
      <c r="E5" s="10">
        <v>33139758.100000001</v>
      </c>
      <c r="F5" s="10">
        <v>34167817.699999996</v>
      </c>
      <c r="G5" s="10">
        <v>41592339</v>
      </c>
      <c r="H5" s="10">
        <v>47367524.5</v>
      </c>
      <c r="I5" s="3"/>
      <c r="J5" s="3"/>
    </row>
    <row r="6" spans="1:18" ht="15" customHeight="1" x14ac:dyDescent="0.35">
      <c r="A6" s="11" t="s">
        <v>6</v>
      </c>
      <c r="B6" s="12">
        <v>778027.8</v>
      </c>
      <c r="C6" s="13">
        <v>837306.8</v>
      </c>
      <c r="D6" s="13">
        <v>911597.9</v>
      </c>
      <c r="E6" s="13">
        <v>955329.2</v>
      </c>
      <c r="F6" s="13">
        <v>997330.9</v>
      </c>
      <c r="G6" s="13">
        <v>1359965.6</v>
      </c>
      <c r="H6" s="14">
        <v>1311232.6000000001</v>
      </c>
      <c r="I6" s="4" t="s">
        <v>7</v>
      </c>
      <c r="J6" s="4" t="str">
        <f>IFERROR(INDEX([1]Sheet1!$D:$D,MATCH(I6,[1]Sheet1!$C:$C,0)),"")</f>
        <v>BE</v>
      </c>
      <c r="K6" s="15">
        <f>IF($I6="","",B6/SUMIFS(B:B,$I:$I,"&lt;&gt;"))</f>
        <v>1.0571600815202723E-2</v>
      </c>
      <c r="L6" s="15">
        <f>IF($I6="","",C6/SUMIFS(C:C,$I:$I,"&lt;&gt;"))</f>
        <v>1.0573930585807238E-2</v>
      </c>
      <c r="M6" s="15">
        <f>IF($I6="","",D6/SUMIFS(D:D,$I:$I,"&lt;&gt;"))</f>
        <v>1.0178585127829785E-2</v>
      </c>
      <c r="N6" s="15">
        <f>IF($I6="","",E6/SUMIFS(E:E,$I:$I,"&lt;&gt;"))</f>
        <v>1.0125137211129143E-2</v>
      </c>
      <c r="O6" s="15">
        <f>IF($I6="","",F6/SUMIFS(F:F,$I:$I,"&lt;&gt;"))</f>
        <v>1.0651815479104361E-2</v>
      </c>
      <c r="P6" s="15">
        <f>IF($I6="","",G6/SUMIFS(G:G,$I:$I,"&lt;&gt;"))</f>
        <v>1.1215529461077419E-2</v>
      </c>
      <c r="Q6" s="15">
        <f>IF($I6="","",H6/SUMIFS(H:H,$I:$I,"&lt;&gt;"))</f>
        <v>9.3898133521805541E-3</v>
      </c>
      <c r="R6" s="16">
        <f>IFERROR(AVERAGE(K6:Q6),"")</f>
        <v>1.0386630290333033E-2</v>
      </c>
    </row>
    <row r="7" spans="1:18" ht="15" customHeight="1" x14ac:dyDescent="0.35">
      <c r="A7" s="17" t="s">
        <v>8</v>
      </c>
      <c r="B7" s="18">
        <v>316489.40000000002</v>
      </c>
      <c r="C7" s="19">
        <v>341177.8</v>
      </c>
      <c r="D7" s="19">
        <v>367157.1</v>
      </c>
      <c r="E7" s="19">
        <v>399113.8</v>
      </c>
      <c r="F7" s="19">
        <v>414179.4</v>
      </c>
      <c r="G7" s="19">
        <v>482669.4</v>
      </c>
      <c r="H7" s="20">
        <v>549347.1</v>
      </c>
      <c r="I7" s="4" t="s">
        <v>9</v>
      </c>
      <c r="J7" s="4" t="str">
        <f>IFERROR(INDEX([1]Sheet1!$D:$D,MATCH(I7,[1]Sheet1!$C:$C,0)),"")</f>
        <v>BR</v>
      </c>
      <c r="K7" s="15">
        <f>IF($I7="","",B7/SUMIFS(B:B,$I:$I,"&lt;&gt;"))</f>
        <v>4.3003599602006778E-3</v>
      </c>
      <c r="L7" s="15">
        <f>IF($I7="","",C7/SUMIFS(C:C,$I:$I,"&lt;&gt;"))</f>
        <v>4.3085645245188797E-3</v>
      </c>
      <c r="M7" s="15">
        <f>IF($I7="","",D7/SUMIFS(D:D,$I:$I,"&lt;&gt;"))</f>
        <v>4.099548493515741E-3</v>
      </c>
      <c r="N7" s="15">
        <f>IF($I7="","",E7/SUMIFS(E:E,$I:$I,"&lt;&gt;"))</f>
        <v>4.2300413175428483E-3</v>
      </c>
      <c r="O7" s="15">
        <f>IF($I7="","",F7/SUMIFS(F:F,$I:$I,"&lt;&gt;"))</f>
        <v>4.4235694933809399E-3</v>
      </c>
      <c r="P7" s="15">
        <f>IF($I7="","",G7/SUMIFS(G:G,$I:$I,"&lt;&gt;"))</f>
        <v>3.9805366221473256E-3</v>
      </c>
      <c r="Q7" s="15">
        <f>IF($I7="","",H7/SUMIFS(H:H,$I:$I,"&lt;&gt;"))</f>
        <v>3.9339067184278858E-3</v>
      </c>
      <c r="R7" s="16">
        <f t="shared" ref="R7:R70" si="0">IFERROR(AVERAGE(K7:Q7),"")</f>
        <v>4.1823610185334707E-3</v>
      </c>
    </row>
    <row r="8" spans="1:18" ht="15" customHeight="1" x14ac:dyDescent="0.35">
      <c r="A8" s="17" t="s">
        <v>10</v>
      </c>
      <c r="B8" s="18">
        <v>431549.8</v>
      </c>
      <c r="C8" s="19">
        <v>449849.2</v>
      </c>
      <c r="D8" s="19">
        <v>480027.8</v>
      </c>
      <c r="E8" s="19">
        <v>535493.4</v>
      </c>
      <c r="F8" s="19">
        <v>553092.4</v>
      </c>
      <c r="G8" s="19">
        <v>730328.8</v>
      </c>
      <c r="H8" s="20">
        <v>780490.4</v>
      </c>
      <c r="I8" s="4" t="s">
        <v>11</v>
      </c>
      <c r="J8" s="4" t="str">
        <f>IFERROR(INDEX([1]Sheet1!$D:$D,MATCH(I8,[1]Sheet1!$C:$C,0)),"")</f>
        <v>VL</v>
      </c>
      <c r="K8" s="15">
        <f>IF($I8="","",B8/SUMIFS(B:B,$I:$I,"&lt;&gt;"))</f>
        <v>5.8637650447459231E-3</v>
      </c>
      <c r="L8" s="15">
        <f>IF($I8="","",C8/SUMIFS(C:C,$I:$I,"&lt;&gt;"))</f>
        <v>5.6809215151255397E-3</v>
      </c>
      <c r="M8" s="15">
        <f>IF($I8="","",D8/SUMIFS(D:D,$I:$I,"&lt;&gt;"))</f>
        <v>5.3598234770229833E-3</v>
      </c>
      <c r="N8" s="15">
        <f>IF($I8="","",E8/SUMIFS(E:E,$I:$I,"&lt;&gt;"))</f>
        <v>5.675472026453356E-3</v>
      </c>
      <c r="O8" s="15">
        <f>IF($I8="","",F8/SUMIFS(F:F,$I:$I,"&lt;&gt;"))</f>
        <v>5.9072051088510154E-3</v>
      </c>
      <c r="P8" s="15">
        <f>IF($I8="","",G8/SUMIFS(G:G,$I:$I,"&lt;&gt;"))</f>
        <v>6.0229642372375582E-3</v>
      </c>
      <c r="Q8" s="15">
        <f>IF($I8="","",H8/SUMIFS(H:H,$I:$I,"&lt;&gt;"))</f>
        <v>5.5891374109892792E-3</v>
      </c>
      <c r="R8" s="16">
        <f t="shared" si="0"/>
        <v>5.728469831489379E-3</v>
      </c>
    </row>
    <row r="9" spans="1:18" ht="15" customHeight="1" x14ac:dyDescent="0.35">
      <c r="A9" s="17" t="s">
        <v>12</v>
      </c>
      <c r="B9" s="18">
        <v>827928.6</v>
      </c>
      <c r="C9" s="19">
        <v>873429.4</v>
      </c>
      <c r="D9" s="19">
        <v>951292.3</v>
      </c>
      <c r="E9" s="19">
        <v>1001790.3</v>
      </c>
      <c r="F9" s="19">
        <v>1062765.3999999999</v>
      </c>
      <c r="G9" s="19">
        <v>1273851.8999999999</v>
      </c>
      <c r="H9" s="20">
        <v>1377736.5</v>
      </c>
      <c r="I9" s="4" t="s">
        <v>13</v>
      </c>
      <c r="J9" s="4" t="str">
        <f>IFERROR(INDEX([1]Sheet1!$D:$D,MATCH(I9,[1]Sheet1!$C:$C,0)),"")</f>
        <v>VR</v>
      </c>
      <c r="K9" s="15">
        <f>IF($I9="","",B9/SUMIFS(B:B,$I:$I,"&lt;&gt;"))</f>
        <v>1.1249637432865058E-2</v>
      </c>
      <c r="L9" s="15">
        <f>IF($I9="","",C9/SUMIFS(C:C,$I:$I,"&lt;&gt;"))</f>
        <v>1.1030104911608581E-2</v>
      </c>
      <c r="M9" s="15">
        <f>IF($I9="","",D9/SUMIFS(D:D,$I:$I,"&lt;&gt;"))</f>
        <v>1.062179899383159E-2</v>
      </c>
      <c r="N9" s="15">
        <f>IF($I9="","",E9/SUMIFS(E:E,$I:$I,"&lt;&gt;"))</f>
        <v>1.0617559103477869E-2</v>
      </c>
      <c r="O9" s="15">
        <f>IF($I9="","",F9/SUMIFS(F:F,$I:$I,"&lt;&gt;"))</f>
        <v>1.135067703043848E-2</v>
      </c>
      <c r="P9" s="15">
        <f>IF($I9="","",G9/SUMIFS(G:G,$I:$I,"&lt;&gt;"))</f>
        <v>1.0505356542473901E-2</v>
      </c>
      <c r="Q9" s="15">
        <f>IF($I9="","",H9/SUMIFS(H:H,$I:$I,"&lt;&gt;"))</f>
        <v>9.8660516703798409E-3</v>
      </c>
      <c r="R9" s="16">
        <f t="shared" si="0"/>
        <v>1.0748740812153617E-2</v>
      </c>
    </row>
    <row r="10" spans="1:18" ht="15" customHeight="1" x14ac:dyDescent="0.35">
      <c r="A10" s="17" t="s">
        <v>14</v>
      </c>
      <c r="B10" s="18">
        <v>205818.6</v>
      </c>
      <c r="C10" s="19">
        <v>212464.7</v>
      </c>
      <c r="D10" s="19">
        <v>232493.6</v>
      </c>
      <c r="E10" s="19">
        <v>254968.9</v>
      </c>
      <c r="F10" s="19">
        <v>269508.8</v>
      </c>
      <c r="G10" s="19">
        <v>308392.2</v>
      </c>
      <c r="H10" s="20">
        <v>364016.5</v>
      </c>
      <c r="I10" s="4" t="s">
        <v>15</v>
      </c>
      <c r="J10" s="4" t="str">
        <f>IFERROR(INDEX([1]Sheet1!$D:$D,MATCH(I10,[1]Sheet1!$C:$C,0)),"")</f>
        <v>IV</v>
      </c>
      <c r="K10" s="15">
        <f>IF($I10="","",B10/SUMIFS(B:B,$I:$I,"&lt;&gt;"))</f>
        <v>2.7965994011317887E-3</v>
      </c>
      <c r="L10" s="15">
        <f>IF($I10="","",C10/SUMIFS(C:C,$I:$I,"&lt;&gt;"))</f>
        <v>2.6831108856805643E-3</v>
      </c>
      <c r="M10" s="15">
        <f>IF($I10="","",D10/SUMIFS(D:D,$I:$I,"&lt;&gt;"))</f>
        <v>2.5959426840228643E-3</v>
      </c>
      <c r="N10" s="15">
        <f>IF($I10="","",E10/SUMIFS(E:E,$I:$I,"&lt;&gt;"))</f>
        <v>2.7023094207427822E-3</v>
      </c>
      <c r="O10" s="15">
        <f>IF($I10="","",F10/SUMIFS(F:F,$I:$I,"&lt;&gt;"))</f>
        <v>2.8784408540784619E-3</v>
      </c>
      <c r="P10" s="15">
        <f>IF($I10="","",G10/SUMIFS(G:G,$I:$I,"&lt;&gt;"))</f>
        <v>2.5432862453774415E-3</v>
      </c>
      <c r="Q10" s="15">
        <f>IF($I10="","",H10/SUMIFS(H:H,$I:$I,"&lt;&gt;"))</f>
        <v>2.6067434504862311E-3</v>
      </c>
      <c r="R10" s="16">
        <f t="shared" si="0"/>
        <v>2.686633277360019E-3</v>
      </c>
    </row>
    <row r="11" spans="1:18" ht="15" customHeight="1" x14ac:dyDescent="0.35">
      <c r="A11" s="17" t="s">
        <v>16</v>
      </c>
      <c r="B11" s="18">
        <v>409462.3</v>
      </c>
      <c r="C11" s="19">
        <v>457052.5</v>
      </c>
      <c r="D11" s="19">
        <v>507632.2</v>
      </c>
      <c r="E11" s="19">
        <v>549755.80000000005</v>
      </c>
      <c r="F11" s="19">
        <v>561895.80000000005</v>
      </c>
      <c r="G11" s="19">
        <v>671155.5</v>
      </c>
      <c r="H11" s="20">
        <v>693947.6</v>
      </c>
      <c r="I11" s="4" t="s">
        <v>17</v>
      </c>
      <c r="J11" s="4" t="str">
        <f>IFERROR(INDEX([1]Sheet1!$D:$D,MATCH(I11,[1]Sheet1!$C:$C,0)),"")</f>
        <v>KG</v>
      </c>
      <c r="K11" s="15">
        <f>IF($I11="","",B11/SUMIFS(B:B,$I:$I,"&lt;&gt;"))</f>
        <v>5.5636469345629828E-3</v>
      </c>
      <c r="L11" s="15">
        <f>IF($I11="","",C11/SUMIFS(C:C,$I:$I,"&lt;&gt;"))</f>
        <v>5.7718884034736878E-3</v>
      </c>
      <c r="M11" s="15">
        <f>IF($I11="","",D11/SUMIFS(D:D,$I:$I,"&lt;&gt;"))</f>
        <v>5.6680446075265366E-3</v>
      </c>
      <c r="N11" s="15">
        <f>IF($I11="","",E11/SUMIFS(E:E,$I:$I,"&lt;&gt;"))</f>
        <v>5.8266332774231881E-3</v>
      </c>
      <c r="O11" s="15">
        <f>IF($I11="","",F11/SUMIFS(F:F,$I:$I,"&lt;&gt;"))</f>
        <v>6.0012282584282995E-3</v>
      </c>
      <c r="P11" s="15">
        <f>IF($I11="","",G11/SUMIFS(G:G,$I:$I,"&lt;&gt;"))</f>
        <v>5.5349666809323302E-3</v>
      </c>
      <c r="Q11" s="15">
        <f>IF($I11="","",H11/SUMIFS(H:H,$I:$I,"&lt;&gt;"))</f>
        <v>4.9693993576682347E-3</v>
      </c>
      <c r="R11" s="16">
        <f t="shared" si="0"/>
        <v>5.619401074287894E-3</v>
      </c>
    </row>
    <row r="12" spans="1:18" ht="15" customHeight="1" x14ac:dyDescent="0.35">
      <c r="A12" s="17" t="s">
        <v>18</v>
      </c>
      <c r="B12" s="18">
        <v>170225.1</v>
      </c>
      <c r="C12" s="19">
        <v>178485.6</v>
      </c>
      <c r="D12" s="19">
        <v>191812.9</v>
      </c>
      <c r="E12" s="19">
        <v>203821.4</v>
      </c>
      <c r="F12" s="19">
        <v>204114.1</v>
      </c>
      <c r="G12" s="19">
        <v>247508</v>
      </c>
      <c r="H12" s="20">
        <v>276043.90000000002</v>
      </c>
      <c r="I12" s="4" t="s">
        <v>19</v>
      </c>
      <c r="J12" s="4" t="str">
        <f>IFERROR(INDEX([1]Sheet1!$D:$D,MATCH(I12,[1]Sheet1!$C:$C,0)),"")</f>
        <v>KO</v>
      </c>
      <c r="K12" s="15">
        <f>IF($I12="","",B12/SUMIFS(B:B,$I:$I,"&lt;&gt;"))</f>
        <v>2.3129659453402117E-3</v>
      </c>
      <c r="L12" s="15">
        <f>IF($I12="","",C12/SUMIFS(C:C,$I:$I,"&lt;&gt;"))</f>
        <v>2.2540057538839482E-3</v>
      </c>
      <c r="M12" s="15">
        <f>IF($I12="","",D12/SUMIFS(D:D,$I:$I,"&lt;&gt;"))</f>
        <v>2.1417161352235473E-3</v>
      </c>
      <c r="N12" s="15">
        <f>IF($I12="","",E12/SUMIFS(E:E,$I:$I,"&lt;&gt;"))</f>
        <v>2.1602183221913845E-3</v>
      </c>
      <c r="O12" s="15">
        <f>IF($I12="","",F12/SUMIFS(F:F,$I:$I,"&lt;&gt;"))</f>
        <v>2.1800043795729735E-3</v>
      </c>
      <c r="P12" s="15">
        <f>IF($I12="","",G12/SUMIFS(G:G,$I:$I,"&lt;&gt;"))</f>
        <v>2.0411790311845751E-3</v>
      </c>
      <c r="Q12" s="15">
        <f>IF($I12="","",H12/SUMIFS(H:H,$I:$I,"&lt;&gt;"))</f>
        <v>1.976766515725733E-3</v>
      </c>
      <c r="R12" s="16">
        <f t="shared" si="0"/>
        <v>2.1524080118746247E-3</v>
      </c>
    </row>
    <row r="13" spans="1:18" ht="15" customHeight="1" x14ac:dyDescent="0.35">
      <c r="A13" s="17" t="s">
        <v>20</v>
      </c>
      <c r="B13" s="18">
        <v>379011.3</v>
      </c>
      <c r="C13" s="19">
        <v>404759.8</v>
      </c>
      <c r="D13" s="19">
        <v>451000.5</v>
      </c>
      <c r="E13" s="19">
        <v>495864.4</v>
      </c>
      <c r="F13" s="19">
        <v>523000.5</v>
      </c>
      <c r="G13" s="19">
        <v>688469.1</v>
      </c>
      <c r="H13" s="20">
        <v>665472.5</v>
      </c>
      <c r="I13" s="4" t="s">
        <v>21</v>
      </c>
      <c r="J13" s="4" t="str">
        <f>IFERROR(INDEX([1]Sheet1!$D:$D,MATCH(I13,[1]Sheet1!$C:$C,0)),"")</f>
        <v>KS</v>
      </c>
      <c r="K13" s="15">
        <f>IF($I13="","",B13/SUMIFS(B:B,$I:$I,"&lt;&gt;"))</f>
        <v>5.1498881762978696E-3</v>
      </c>
      <c r="L13" s="15">
        <f>IF($I13="","",C13/SUMIFS(C:C,$I:$I,"&lt;&gt;"))</f>
        <v>5.1115099377255988E-3</v>
      </c>
      <c r="M13" s="15">
        <f>IF($I13="","",D13/SUMIFS(D:D,$I:$I,"&lt;&gt;"))</f>
        <v>5.0357147399569448E-3</v>
      </c>
      <c r="N13" s="15">
        <f>IF($I13="","",E13/SUMIFS(E:E,$I:$I,"&lt;&gt;"))</f>
        <v>5.2554607229782432E-3</v>
      </c>
      <c r="O13" s="15">
        <f>IF($I13="","",F13/SUMIFS(F:F,$I:$I,"&lt;&gt;"))</f>
        <v>5.5858139174062692E-3</v>
      </c>
      <c r="P13" s="15">
        <f>IF($I13="","",G13/SUMIFS(G:G,$I:$I,"&lt;&gt;"))</f>
        <v>5.6777505799348559E-3</v>
      </c>
      <c r="Q13" s="15">
        <f>IF($I13="","",H13/SUMIFS(H:H,$I:$I,"&lt;&gt;"))</f>
        <v>4.7654875008514685E-3</v>
      </c>
      <c r="R13" s="16">
        <f t="shared" si="0"/>
        <v>5.2259465107358932E-3</v>
      </c>
    </row>
    <row r="14" spans="1:18" ht="15" customHeight="1" x14ac:dyDescent="0.35">
      <c r="A14" s="17" t="s">
        <v>22</v>
      </c>
      <c r="B14" s="18">
        <v>501263.5</v>
      </c>
      <c r="C14" s="19">
        <v>522266.2</v>
      </c>
      <c r="D14" s="19">
        <v>604396.19999999995</v>
      </c>
      <c r="E14" s="19">
        <v>570022.9</v>
      </c>
      <c r="F14" s="19">
        <v>618273.1</v>
      </c>
      <c r="G14" s="19">
        <v>853038.4</v>
      </c>
      <c r="H14" s="20">
        <v>792823.2</v>
      </c>
      <c r="I14" s="4" t="s">
        <v>23</v>
      </c>
      <c r="J14" s="4" t="str">
        <f>IFERROR(INDEX([1]Sheet1!$D:$D,MATCH(I14,[1]Sheet1!$C:$C,0)),"")</f>
        <v>LI</v>
      </c>
      <c r="K14" s="15">
        <f>IF($I14="","",B14/SUMIFS(B:B,$I:$I,"&lt;&gt;"))</f>
        <v>6.8110132121646169E-3</v>
      </c>
      <c r="L14" s="15">
        <f>IF($I14="","",C14/SUMIFS(C:C,$I:$I,"&lt;&gt;"))</f>
        <v>6.595439743369241E-3</v>
      </c>
      <c r="M14" s="15">
        <f>IF($I14="","",D14/SUMIFS(D:D,$I:$I,"&lt;&gt;"))</f>
        <v>6.7484777802108093E-3</v>
      </c>
      <c r="N14" s="15">
        <f>IF($I14="","",E14/SUMIFS(E:E,$I:$I,"&lt;&gt;"))</f>
        <v>6.0414358484863094E-3</v>
      </c>
      <c r="O14" s="15">
        <f>IF($I14="","",F14/SUMIFS(F:F,$I:$I,"&lt;&gt;"))</f>
        <v>6.6033559943784337E-3</v>
      </c>
      <c r="P14" s="15">
        <f>IF($I14="","",G14/SUMIFS(G:G,$I:$I,"&lt;&gt;"))</f>
        <v>7.0349406680803861E-3</v>
      </c>
      <c r="Q14" s="15">
        <f>IF($I14="","",H14/SUMIFS(H:H,$I:$I,"&lt;&gt;"))</f>
        <v>5.6774533132249094E-3</v>
      </c>
      <c r="R14" s="16">
        <f t="shared" si="0"/>
        <v>6.5017309371306732E-3</v>
      </c>
    </row>
    <row r="15" spans="1:18" ht="15" customHeight="1" x14ac:dyDescent="0.35">
      <c r="A15" s="17" t="s">
        <v>24</v>
      </c>
      <c r="B15" s="18">
        <v>4206506</v>
      </c>
      <c r="C15" s="19">
        <v>4290261.2</v>
      </c>
      <c r="D15" s="19">
        <v>4644635</v>
      </c>
      <c r="E15" s="19">
        <v>5196136.4000000004</v>
      </c>
      <c r="F15" s="19">
        <v>5406076.5</v>
      </c>
      <c r="G15" s="19">
        <v>6809951.0999999996</v>
      </c>
      <c r="H15" s="20">
        <v>7720842.6000000006</v>
      </c>
      <c r="I15" s="4" t="s">
        <v>25</v>
      </c>
      <c r="J15" s="4" t="str">
        <f>IFERROR(INDEX([1]Sheet1!$D:$D,MATCH(I15,[1]Sheet1!$C:$C,0)),"")</f>
        <v>MO</v>
      </c>
      <c r="K15" s="15">
        <f>IF($I15="","",B15/SUMIFS(B:B,$I:$I,"&lt;&gt;"))</f>
        <v>5.7156700902917794E-2</v>
      </c>
      <c r="L15" s="15">
        <f>IF($I15="","",C15/SUMIFS(C:C,$I:$I,"&lt;&gt;"))</f>
        <v>5.4179572080128892E-2</v>
      </c>
      <c r="M15" s="15">
        <f>IF($I15="","",D15/SUMIFS(D:D,$I:$I,"&lt;&gt;"))</f>
        <v>5.1860379159712512E-2</v>
      </c>
      <c r="N15" s="15">
        <f>IF($I15="","",E15/SUMIFS(E:E,$I:$I,"&lt;&gt;"))</f>
        <v>5.5071690489249814E-2</v>
      </c>
      <c r="O15" s="15">
        <f>IF($I15="","",F15/SUMIFS(F:F,$I:$I,"&lt;&gt;"))</f>
        <v>5.7738639546736518E-2</v>
      </c>
      <c r="P15" s="15">
        <f>IF($I15="","",G15/SUMIFS(G:G,$I:$I,"&lt;&gt;"))</f>
        <v>5.6161131715792345E-2</v>
      </c>
      <c r="Q15" s="15">
        <f>IF($I15="","",H15/SUMIFS(H:H,$I:$I,"&lt;&gt;"))</f>
        <v>5.5289405507126972E-2</v>
      </c>
      <c r="R15" s="16">
        <f t="shared" si="0"/>
        <v>5.5351074200237833E-2</v>
      </c>
    </row>
    <row r="16" spans="1:18" ht="15" customHeight="1" x14ac:dyDescent="0.35">
      <c r="A16" s="17" t="s">
        <v>26</v>
      </c>
      <c r="B16" s="18">
        <v>228583.1</v>
      </c>
      <c r="C16" s="19">
        <v>231118.4</v>
      </c>
      <c r="D16" s="19">
        <v>247105.5</v>
      </c>
      <c r="E16" s="19">
        <v>266655.59999999998</v>
      </c>
      <c r="F16" s="19">
        <v>282883.7</v>
      </c>
      <c r="G16" s="19">
        <v>338266.1</v>
      </c>
      <c r="H16" s="20">
        <v>369901.2</v>
      </c>
      <c r="I16" s="4" t="s">
        <v>27</v>
      </c>
      <c r="J16" s="4" t="str">
        <f>IFERROR(INDEX([1]Sheet1!$D:$D,MATCH(I16,[1]Sheet1!$C:$C,0)),"")</f>
        <v>OR</v>
      </c>
      <c r="K16" s="15">
        <f>IF($I16="","",B16/SUMIFS(B:B,$I:$I,"&lt;&gt;"))</f>
        <v>3.1059163776687229E-3</v>
      </c>
      <c r="L16" s="15">
        <f>IF($I16="","",C16/SUMIFS(C:C,$I:$I,"&lt;&gt;"))</f>
        <v>2.9186791731571167E-3</v>
      </c>
      <c r="M16" s="15">
        <f>IF($I16="","",D16/SUMIFS(D:D,$I:$I,"&lt;&gt;"))</f>
        <v>2.7590940778877866E-3</v>
      </c>
      <c r="N16" s="15">
        <f>IF($I16="","",E16/SUMIFS(E:E,$I:$I,"&lt;&gt;"))</f>
        <v>2.826171897724856E-3</v>
      </c>
      <c r="O16" s="15">
        <f>IF($I16="","",F16/SUMIFS(F:F,$I:$I,"&lt;&gt;"))</f>
        <v>3.0212890971755856E-3</v>
      </c>
      <c r="P16" s="15">
        <f>IF($I16="","",G16/SUMIFS(G:G,$I:$I,"&lt;&gt;"))</f>
        <v>2.7896539517130135E-3</v>
      </c>
      <c r="Q16" s="15">
        <f>IF($I16="","",H16/SUMIFS(H:H,$I:$I,"&lt;&gt;"))</f>
        <v>2.6488841314253543E-3</v>
      </c>
      <c r="R16" s="16">
        <f t="shared" si="0"/>
        <v>2.8670983866789196E-3</v>
      </c>
    </row>
    <row r="17" spans="1:18" ht="15" customHeight="1" x14ac:dyDescent="0.35">
      <c r="A17" s="17" t="s">
        <v>28</v>
      </c>
      <c r="B17" s="18">
        <v>366211.3</v>
      </c>
      <c r="C17" s="19">
        <v>395276.9</v>
      </c>
      <c r="D17" s="19">
        <v>416183.2</v>
      </c>
      <c r="E17" s="19">
        <v>436417.7</v>
      </c>
      <c r="F17" s="19">
        <v>461214.6</v>
      </c>
      <c r="G17" s="19">
        <v>544053.6</v>
      </c>
      <c r="H17" s="20">
        <v>619185</v>
      </c>
      <c r="I17" s="4" t="s">
        <v>29</v>
      </c>
      <c r="J17" s="4" t="str">
        <f>IFERROR(INDEX([1]Sheet1!$D:$D,MATCH(I17,[1]Sheet1!$C:$C,0)),"")</f>
        <v>RZ</v>
      </c>
      <c r="K17" s="15">
        <f>IF($I17="","",B17/SUMIFS(B:B,$I:$I,"&lt;&gt;"))</f>
        <v>4.9759657400628215E-3</v>
      </c>
      <c r="L17" s="15">
        <f>IF($I17="","",C17/SUMIFS(C:C,$I:$I,"&lt;&gt;"))</f>
        <v>4.9917551162525723E-3</v>
      </c>
      <c r="M17" s="15">
        <f>IF($I17="","",D17/SUMIFS(D:D,$I:$I,"&lt;&gt;"))</f>
        <v>4.6469568764612211E-3</v>
      </c>
      <c r="N17" s="15">
        <f>IF($I17="","",E17/SUMIFS(E:E,$I:$I,"&lt;&gt;"))</f>
        <v>4.6254098522953086E-3</v>
      </c>
      <c r="O17" s="15">
        <f>IF($I17="","",F17/SUMIFS(F:F,$I:$I,"&lt;&gt;"))</f>
        <v>4.9259205901160041E-3</v>
      </c>
      <c r="P17" s="15">
        <f>IF($I17="","",G17/SUMIFS(G:G,$I:$I,"&lt;&gt;"))</f>
        <v>4.4867672970590059E-3</v>
      </c>
      <c r="Q17" s="15">
        <f>IF($I17="","",H17/SUMIFS(H:H,$I:$I,"&lt;&gt;"))</f>
        <v>4.4340200056572077E-3</v>
      </c>
      <c r="R17" s="16">
        <f t="shared" si="0"/>
        <v>4.7266850682720195E-3</v>
      </c>
    </row>
    <row r="18" spans="1:18" ht="15" customHeight="1" x14ac:dyDescent="0.35">
      <c r="A18" s="17" t="s">
        <v>30</v>
      </c>
      <c r="B18" s="18">
        <v>283725.5</v>
      </c>
      <c r="C18" s="19">
        <v>313615.8</v>
      </c>
      <c r="D18" s="19">
        <v>335059.90000000002</v>
      </c>
      <c r="E18" s="19">
        <v>349237.6</v>
      </c>
      <c r="F18" s="19">
        <v>365048.1</v>
      </c>
      <c r="G18" s="19">
        <v>428827.5</v>
      </c>
      <c r="H18" s="20">
        <v>483299.8</v>
      </c>
      <c r="I18" s="4" t="s">
        <v>31</v>
      </c>
      <c r="J18" s="4" t="str">
        <f>IFERROR(INDEX([1]Sheet1!$D:$D,MATCH(I18,[1]Sheet1!$C:$C,0)),"")</f>
        <v>SM</v>
      </c>
      <c r="K18" s="15">
        <f>IF($I18="","",B18/SUMIFS(B:B,$I:$I,"&lt;&gt;"))</f>
        <v>3.8551742329693104E-3</v>
      </c>
      <c r="L18" s="15">
        <f>IF($I18="","",C18/SUMIFS(C:C,$I:$I,"&lt;&gt;"))</f>
        <v>3.9604977528098486E-3</v>
      </c>
      <c r="M18" s="15">
        <f>IF($I18="","",D18/SUMIFS(D:D,$I:$I,"&lt;&gt;"))</f>
        <v>3.7411623206592896E-3</v>
      </c>
      <c r="N18" s="15">
        <f>IF($I18="","",E18/SUMIFS(E:E,$I:$I,"&lt;&gt;"))</f>
        <v>3.7014241994125538E-3</v>
      </c>
      <c r="O18" s="15">
        <f>IF($I18="","",F18/SUMIFS(F:F,$I:$I,"&lt;&gt;"))</f>
        <v>3.8988313730153514E-3</v>
      </c>
      <c r="P18" s="15">
        <f>IF($I18="","",G18/SUMIFS(G:G,$I:$I,"&lt;&gt;"))</f>
        <v>3.536506702794671E-3</v>
      </c>
      <c r="Q18" s="15">
        <f>IF($I18="","",H18/SUMIFS(H:H,$I:$I,"&lt;&gt;"))</f>
        <v>3.46093813953847E-3</v>
      </c>
      <c r="R18" s="16">
        <f t="shared" si="0"/>
        <v>3.7363621030284998E-3</v>
      </c>
    </row>
    <row r="19" spans="1:18" ht="15" customHeight="1" x14ac:dyDescent="0.35">
      <c r="A19" s="17" t="s">
        <v>32</v>
      </c>
      <c r="B19" s="18">
        <v>320623.40000000002</v>
      </c>
      <c r="C19" s="19">
        <v>320572.40000000002</v>
      </c>
      <c r="D19" s="19">
        <v>352202.6</v>
      </c>
      <c r="E19" s="19">
        <v>353745.5</v>
      </c>
      <c r="F19" s="19">
        <v>376258.7</v>
      </c>
      <c r="G19" s="19">
        <v>442996.9</v>
      </c>
      <c r="H19" s="20">
        <v>473768.7</v>
      </c>
      <c r="I19" s="4" t="s">
        <v>33</v>
      </c>
      <c r="J19" s="4" t="str">
        <f>IFERROR(INDEX([1]Sheet1!$D:$D,MATCH(I19,[1]Sheet1!$C:$C,0)),"")</f>
        <v>TB</v>
      </c>
      <c r="K19" s="15">
        <f>IF($I19="","",B19/SUMIFS(B:B,$I:$I,"&lt;&gt;"))</f>
        <v>4.3565314720284661E-3</v>
      </c>
      <c r="L19" s="15">
        <f>IF($I19="","",C19/SUMIFS(C:C,$I:$I,"&lt;&gt;"))</f>
        <v>4.0483491897183119E-3</v>
      </c>
      <c r="M19" s="15">
        <f>IF($I19="","",D19/SUMIFS(D:D,$I:$I,"&lt;&gt;"))</f>
        <v>3.9325717471957559E-3</v>
      </c>
      <c r="N19" s="15">
        <f>IF($I19="","",E19/SUMIFS(E:E,$I:$I,"&lt;&gt;"))</f>
        <v>3.7492015582895242E-3</v>
      </c>
      <c r="O19" s="15">
        <f>IF($I19="","",F19/SUMIFS(F:F,$I:$I,"&lt;&gt;"))</f>
        <v>4.0185641944992219E-3</v>
      </c>
      <c r="P19" s="15">
        <f>IF($I19="","",G19/SUMIFS(G:G,$I:$I,"&lt;&gt;"))</f>
        <v>3.6533606314130057E-3</v>
      </c>
      <c r="Q19" s="15">
        <f>IF($I19="","",H19/SUMIFS(H:H,$I:$I,"&lt;&gt;"))</f>
        <v>3.3926853748947536E-3</v>
      </c>
      <c r="R19" s="16">
        <f t="shared" si="0"/>
        <v>3.8787520240055771E-3</v>
      </c>
    </row>
    <row r="20" spans="1:18" ht="15" customHeight="1" x14ac:dyDescent="0.35">
      <c r="A20" s="17" t="s">
        <v>34</v>
      </c>
      <c r="B20" s="18">
        <v>397438.9</v>
      </c>
      <c r="C20" s="19">
        <v>420671.5</v>
      </c>
      <c r="D20" s="19">
        <v>471065.5</v>
      </c>
      <c r="E20" s="19">
        <v>488367.5</v>
      </c>
      <c r="F20" s="19">
        <v>486599.1</v>
      </c>
      <c r="G20" s="19">
        <v>564548.5</v>
      </c>
      <c r="H20" s="20">
        <v>629399</v>
      </c>
      <c r="I20" s="4" t="s">
        <v>35</v>
      </c>
      <c r="J20" s="4" t="str">
        <f>IFERROR(INDEX([1]Sheet1!$D:$D,MATCH(I20,[1]Sheet1!$C:$C,0)),"")</f>
        <v>TV</v>
      </c>
      <c r="K20" s="15">
        <f>IF($I20="","",B20/SUMIFS(B:B,$I:$I,"&lt;&gt;"))</f>
        <v>5.4002766986388836E-3</v>
      </c>
      <c r="L20" s="15">
        <f>IF($I20="","",C20/SUMIFS(C:C,$I:$I,"&lt;&gt;"))</f>
        <v>5.3124508727594348E-3</v>
      </c>
      <c r="M20" s="15">
        <f>IF($I20="","",D20/SUMIFS(D:D,$I:$I,"&lt;&gt;"))</f>
        <v>5.2597535520142171E-3</v>
      </c>
      <c r="N20" s="15">
        <f>IF($I20="","",E20/SUMIFS(E:E,$I:$I,"&lt;&gt;"))</f>
        <v>5.1760041951571375E-3</v>
      </c>
      <c r="O20" s="15">
        <f>IF($I20="","",F20/SUMIFS(F:F,$I:$I,"&lt;&gt;"))</f>
        <v>5.1970352322366128E-3</v>
      </c>
      <c r="P20" s="15">
        <f>IF($I20="","",G20/SUMIFS(G:G,$I:$I,"&lt;&gt;"))</f>
        <v>4.6557871272310597E-3</v>
      </c>
      <c r="Q20" s="15">
        <f>IF($I20="","",H20/SUMIFS(H:H,$I:$I,"&lt;&gt;"))</f>
        <v>4.5071630571487378E-3</v>
      </c>
      <c r="R20" s="16">
        <f t="shared" si="0"/>
        <v>5.0726386764551549E-3</v>
      </c>
    </row>
    <row r="21" spans="1:18" ht="15" customHeight="1" x14ac:dyDescent="0.35">
      <c r="A21" s="17" t="s">
        <v>36</v>
      </c>
      <c r="B21" s="18">
        <v>552308.4</v>
      </c>
      <c r="C21" s="19">
        <v>594407.6</v>
      </c>
      <c r="D21" s="19">
        <v>666763</v>
      </c>
      <c r="E21" s="19">
        <v>676822.6</v>
      </c>
      <c r="F21" s="19">
        <v>713110.4</v>
      </c>
      <c r="G21" s="19">
        <v>887541.1</v>
      </c>
      <c r="H21" s="20">
        <v>1004283.2</v>
      </c>
      <c r="I21" s="4" t="s">
        <v>37</v>
      </c>
      <c r="J21" s="4" t="str">
        <f>IFERROR(INDEX([1]Sheet1!$D:$D,MATCH(I21,[1]Sheet1!$C:$C,0)),"")</f>
        <v>TU</v>
      </c>
      <c r="K21" s="15">
        <f>IF($I21="","",B21/SUMIFS(B:B,$I:$I,"&lt;&gt;"))</f>
        <v>7.5045955063344928E-3</v>
      </c>
      <c r="L21" s="15">
        <f>IF($I21="","",C21/SUMIFS(C:C,$I:$I,"&lt;&gt;"))</f>
        <v>7.50647755646589E-3</v>
      </c>
      <c r="M21" s="15">
        <f>IF($I21="","",D21/SUMIFS(D:D,$I:$I,"&lt;&gt;"))</f>
        <v>7.4448437799024885E-3</v>
      </c>
      <c r="N21" s="15">
        <f>IF($I21="","",E21/SUMIFS(E:E,$I:$I,"&lt;&gt;"))</f>
        <v>7.1733614889958105E-3</v>
      </c>
      <c r="O21" s="15">
        <f>IF($I21="","",F21/SUMIFS(F:F,$I:$I,"&lt;&gt;"))</f>
        <v>7.6162489270414687E-3</v>
      </c>
      <c r="P21" s="15">
        <f>IF($I21="","",G21/SUMIFS(G:G,$I:$I,"&lt;&gt;"))</f>
        <v>7.3194817243664532E-3</v>
      </c>
      <c r="Q21" s="15">
        <f>IF($I21="","",H21/SUMIFS(H:H,$I:$I,"&lt;&gt;"))</f>
        <v>7.1917307430661897E-3</v>
      </c>
      <c r="R21" s="16">
        <f t="shared" si="0"/>
        <v>7.3938199608818284E-3</v>
      </c>
    </row>
    <row r="22" spans="1:18" ht="15" customHeight="1" x14ac:dyDescent="0.35">
      <c r="A22" s="17" t="s">
        <v>38</v>
      </c>
      <c r="B22" s="18">
        <v>498880.3</v>
      </c>
      <c r="C22" s="19">
        <v>534549.69999999995</v>
      </c>
      <c r="D22" s="19">
        <v>583605.30000000005</v>
      </c>
      <c r="E22" s="19">
        <v>609150.80000000005</v>
      </c>
      <c r="F22" s="19">
        <v>611748.5</v>
      </c>
      <c r="G22" s="19">
        <v>695015.4</v>
      </c>
      <c r="H22" s="20">
        <v>748305.6</v>
      </c>
      <c r="I22" s="4" t="s">
        <v>39</v>
      </c>
      <c r="J22" s="4" t="str">
        <f>IFERROR(INDEX([1]Sheet1!$D:$D,MATCH(I22,[1]Sheet1!$C:$C,0)),"")</f>
        <v>YR</v>
      </c>
      <c r="K22" s="15">
        <f>IF($I22="","",B22/SUMIFS(B:B,$I:$I,"&lt;&gt;"))</f>
        <v>6.7786310285681039E-3</v>
      </c>
      <c r="L22" s="15">
        <f>IF($I22="","",C22/SUMIFS(C:C,$I:$I,"&lt;&gt;"))</f>
        <v>6.7505619475013018E-3</v>
      </c>
      <c r="M22" s="15">
        <f>IF($I22="","",D22/SUMIFS(D:D,$I:$I,"&lt;&gt;"))</f>
        <v>6.5163338211975258E-3</v>
      </c>
      <c r="N22" s="15">
        <f>IF($I22="","",E22/SUMIFS(E:E,$I:$I,"&lt;&gt;"))</f>
        <v>6.456136201289658E-3</v>
      </c>
      <c r="O22" s="15">
        <f>IF($I22="","",F22/SUMIFS(F:F,$I:$I,"&lt;&gt;"))</f>
        <v>6.5336711633208937E-3</v>
      </c>
      <c r="P22" s="15">
        <f>IF($I22="","",G22/SUMIFS(G:G,$I:$I,"&lt;&gt;"))</f>
        <v>5.7317374017420049E-3</v>
      </c>
      <c r="Q22" s="15">
        <f>IF($I22="","",H22/SUMIFS(H:H,$I:$I,"&lt;&gt;"))</f>
        <v>5.3586601754650395E-3</v>
      </c>
      <c r="R22" s="16">
        <f t="shared" si="0"/>
        <v>6.3036759627263603E-3</v>
      </c>
    </row>
    <row r="23" spans="1:18" ht="15" customHeight="1" x14ac:dyDescent="0.35">
      <c r="A23" s="17" t="s">
        <v>40</v>
      </c>
      <c r="B23" s="21">
        <v>15121534.199999999</v>
      </c>
      <c r="C23" s="22">
        <v>16538189.5</v>
      </c>
      <c r="D23" s="22">
        <v>18777726</v>
      </c>
      <c r="E23" s="19">
        <v>19797064.300000001</v>
      </c>
      <c r="F23" s="22">
        <v>20260717.699999999</v>
      </c>
      <c r="G23" s="22">
        <v>24265759.899999999</v>
      </c>
      <c r="H23" s="20">
        <v>28507429.100000001</v>
      </c>
      <c r="I23" s="4" t="s">
        <v>41</v>
      </c>
      <c r="J23" s="4" t="str">
        <f>IFERROR(INDEX([1]Sheet1!$D:$D,MATCH(I23,[1]Sheet1!$C:$C,0)),"")</f>
        <v>MW</v>
      </c>
      <c r="K23" s="15">
        <f>IF($I23="","",B23/SUMIFS(B:B,$I:$I,"&lt;&gt;"))</f>
        <v>0.20546672403715632</v>
      </c>
      <c r="L23" s="15">
        <f>IF($I23="","",C23/SUMIFS(C:C,$I:$I,"&lt;&gt;"))</f>
        <v>0.20885255892813256</v>
      </c>
      <c r="M23" s="15">
        <f>IF($I23="","",D23/SUMIFS(D:D,$I:$I,"&lt;&gt;"))</f>
        <v>0.20966555824455352</v>
      </c>
      <c r="N23" s="15">
        <f>IF($I23="","",E23/SUMIFS(E:E,$I:$I,"&lt;&gt;"))</f>
        <v>0.20982085799852696</v>
      </c>
      <c r="O23" s="15">
        <f>IF($I23="","",F23/SUMIFS(F:F,$I:$I,"&lt;&gt;"))</f>
        <v>0.21639099562103581</v>
      </c>
      <c r="P23" s="15">
        <f>IF($I23="","",G23/SUMIFS(G:G,$I:$I,"&lt;&gt;"))</f>
        <v>0.20011781551965799</v>
      </c>
      <c r="Q23" s="15">
        <f>IF($I23="","",H23/SUMIFS(H:H,$I:$I,"&lt;&gt;"))</f>
        <v>0.2041433673930319</v>
      </c>
      <c r="R23" s="16">
        <f t="shared" si="0"/>
        <v>0.20777969682029931</v>
      </c>
    </row>
    <row r="24" spans="1:18" ht="15" customHeight="1" x14ac:dyDescent="0.35">
      <c r="A24" s="23" t="s">
        <v>42</v>
      </c>
      <c r="B24" s="10">
        <v>8399737.4000000004</v>
      </c>
      <c r="C24" s="10">
        <v>8814880.8000000007</v>
      </c>
      <c r="D24" s="10">
        <v>9865793.3000000007</v>
      </c>
      <c r="E24" s="10">
        <v>10577620.1</v>
      </c>
      <c r="F24" s="10">
        <v>10742733.5</v>
      </c>
      <c r="G24" s="10">
        <v>16682107</v>
      </c>
      <c r="H24" s="10">
        <v>18928860.600000001</v>
      </c>
      <c r="I24" s="3"/>
      <c r="J24" s="4" t="str">
        <f>IFERROR(INDEX([1]Sheet1!$D:$D,MATCH(I24,[1]Sheet1!$C:$C,0)),"")</f>
        <v/>
      </c>
      <c r="K24" s="15" t="str">
        <f>IF($I24="","",B24/SUMIFS(B:B,$I:$I,"&lt;&gt;"))</f>
        <v/>
      </c>
      <c r="L24" s="15" t="str">
        <f>IF($I24="","",C24/SUMIFS(C:C,$I:$I,"&lt;&gt;"))</f>
        <v/>
      </c>
      <c r="M24" s="15" t="str">
        <f>IF($I24="","",D24/SUMIFS(D:D,$I:$I,"&lt;&gt;"))</f>
        <v/>
      </c>
      <c r="N24" s="15" t="str">
        <f>IF($I24="","",E24/SUMIFS(E:E,$I:$I,"&lt;&gt;"))</f>
        <v/>
      </c>
      <c r="O24" s="15" t="str">
        <f>IF($I24="","",F24/SUMIFS(F:F,$I:$I,"&lt;&gt;"))</f>
        <v/>
      </c>
      <c r="P24" s="15" t="str">
        <f>IF($I24="","",G24/SUMIFS(G:G,$I:$I,"&lt;&gt;"))</f>
        <v/>
      </c>
      <c r="Q24" s="15" t="str">
        <f>IF($I24="","",H24/SUMIFS(H:H,$I:$I,"&lt;&gt;"))</f>
        <v/>
      </c>
      <c r="R24" s="16" t="str">
        <f t="shared" si="0"/>
        <v/>
      </c>
    </row>
    <row r="25" spans="1:18" ht="15" customHeight="1" x14ac:dyDescent="0.35">
      <c r="A25" s="24" t="s">
        <v>43</v>
      </c>
      <c r="B25" s="18">
        <v>248140.4</v>
      </c>
      <c r="C25" s="19">
        <v>270802.5</v>
      </c>
      <c r="D25" s="19">
        <v>300977.09999999998</v>
      </c>
      <c r="E25" s="19">
        <v>319050</v>
      </c>
      <c r="F25" s="19">
        <v>322803.59999999998</v>
      </c>
      <c r="G25" s="19">
        <v>447564.1</v>
      </c>
      <c r="H25" s="20">
        <v>391410.5</v>
      </c>
      <c r="I25" s="4" t="s">
        <v>44</v>
      </c>
      <c r="J25" s="4" t="str">
        <f>IFERROR(INDEX([1]Sheet1!$D:$D,MATCH(I25,[1]Sheet1!$C:$C,0)),"")</f>
        <v>RK</v>
      </c>
      <c r="K25" s="15">
        <f>IF($I25="","",B25/SUMIFS(B:B,$I:$I,"&lt;&gt;"))</f>
        <v>3.3716549137765123E-3</v>
      </c>
      <c r="L25" s="15">
        <f>IF($I25="","",C25/SUMIFS(C:C,$I:$I,"&lt;&gt;"))</f>
        <v>3.4198299087778391E-3</v>
      </c>
      <c r="M25" s="15">
        <f>IF($I25="","",D25/SUMIFS(D:D,$I:$I,"&lt;&gt;"))</f>
        <v>3.3606056287287822E-3</v>
      </c>
      <c r="N25" s="15">
        <f>IF($I25="","",E25/SUMIFS(E:E,$I:$I,"&lt;&gt;"))</f>
        <v>3.381478371236589E-3</v>
      </c>
      <c r="O25" s="15">
        <f>IF($I25="","",F25/SUMIFS(F:F,$I:$I,"&lt;&gt;"))</f>
        <v>3.4476464964542982E-3</v>
      </c>
      <c r="P25" s="15">
        <f>IF($I25="","",G25/SUMIFS(G:G,$I:$I,"&lt;&gt;"))</f>
        <v>3.6910259710029427E-3</v>
      </c>
      <c r="Q25" s="15">
        <f>IF($I25="","",H25/SUMIFS(H:H,$I:$I,"&lt;&gt;"))</f>
        <v>2.802913486961555E-3</v>
      </c>
      <c r="R25" s="16">
        <f t="shared" si="0"/>
        <v>3.3535935395626456E-3</v>
      </c>
    </row>
    <row r="26" spans="1:18" ht="15" customHeight="1" x14ac:dyDescent="0.35">
      <c r="A26" s="24" t="s">
        <v>45</v>
      </c>
      <c r="B26" s="18">
        <v>578649.1</v>
      </c>
      <c r="C26" s="19">
        <v>608574.5</v>
      </c>
      <c r="D26" s="19">
        <v>696242.2</v>
      </c>
      <c r="E26" s="19">
        <v>718138.7</v>
      </c>
      <c r="F26" s="19">
        <v>613266.9</v>
      </c>
      <c r="G26" s="19">
        <v>869995.8</v>
      </c>
      <c r="H26" s="20">
        <v>975700.7</v>
      </c>
      <c r="I26" s="4" t="s">
        <v>46</v>
      </c>
      <c r="J26" s="4" t="str">
        <f>IFERROR(INDEX([1]Sheet1!$D:$D,MATCH(I26,[1]Sheet1!$C:$C,0)),"")</f>
        <v>KM</v>
      </c>
      <c r="K26" s="15">
        <f>IF($I26="","",B26/SUMIFS(B:B,$I:$I,"&lt;&gt;"))</f>
        <v>7.8625047810326597E-3</v>
      </c>
      <c r="L26" s="15">
        <f>IF($I26="","",C26/SUMIFS(C:C,$I:$I,"&lt;&gt;"))</f>
        <v>7.6853842812363961E-3</v>
      </c>
      <c r="M26" s="15">
        <f>IF($I26="","",D26/SUMIFS(D:D,$I:$I,"&lt;&gt;"))</f>
        <v>7.7739982752126676E-3</v>
      </c>
      <c r="N26" s="15">
        <f>IF($I26="","",E26/SUMIFS(E:E,$I:$I,"&lt;&gt;"))</f>
        <v>7.6112536643095476E-3</v>
      </c>
      <c r="O26" s="15">
        <f>IF($I26="","",F26/SUMIFS(F:F,$I:$I,"&lt;&gt;"))</f>
        <v>6.5498881647428611E-3</v>
      </c>
      <c r="P26" s="15">
        <f>IF($I26="","",G26/SUMIFS(G:G,$I:$I,"&lt;&gt;"))</f>
        <v>7.1747870136668291E-3</v>
      </c>
      <c r="Q26" s="15">
        <f>IF($I26="","",H26/SUMIFS(H:H,$I:$I,"&lt;&gt;"))</f>
        <v>6.9870497885668121E-3</v>
      </c>
      <c r="R26" s="16">
        <f t="shared" si="0"/>
        <v>7.3778379955382525E-3</v>
      </c>
    </row>
    <row r="27" spans="1:18" ht="15" customHeight="1" x14ac:dyDescent="0.35">
      <c r="A27" s="24" t="s">
        <v>47</v>
      </c>
      <c r="B27" s="18">
        <v>713043.9</v>
      </c>
      <c r="C27" s="19">
        <v>759206.5</v>
      </c>
      <c r="D27" s="19">
        <v>865723.3</v>
      </c>
      <c r="E27" s="19">
        <v>889974.4</v>
      </c>
      <c r="F27" s="19">
        <v>781819</v>
      </c>
      <c r="G27" s="19">
        <v>1080494.8999999999</v>
      </c>
      <c r="H27" s="20">
        <v>1188187.1000000001</v>
      </c>
      <c r="I27" s="4" t="s">
        <v>48</v>
      </c>
      <c r="J27" s="4" t="str">
        <f>IFERROR(INDEX([1]Sheet1!$D:$D,MATCH(I27,[1]Sheet1!$C:$C,0)),"")</f>
        <v>AR</v>
      </c>
      <c r="K27" s="15">
        <f>IF($I27="","",B27/SUMIFS(B:B,$I:$I,"&lt;&gt;"))</f>
        <v>9.6886197055109455E-3</v>
      </c>
      <c r="L27" s="15">
        <f>IF($I27="","",C27/SUMIFS(C:C,$I:$I,"&lt;&gt;"))</f>
        <v>9.5876407922325033E-3</v>
      </c>
      <c r="M27" s="15">
        <f>IF($I27="","",D27/SUMIFS(D:D,$I:$I,"&lt;&gt;"))</f>
        <v>9.6663652978969377E-3</v>
      </c>
      <c r="N27" s="15">
        <f>IF($I27="","",E27/SUMIFS(E:E,$I:$I,"&lt;&gt;"))</f>
        <v>9.4324688436115359E-3</v>
      </c>
      <c r="O27" s="15">
        <f>IF($I27="","",F27/SUMIFS(F:F,$I:$I,"&lt;&gt;"))</f>
        <v>8.3500789217078233E-3</v>
      </c>
      <c r="P27" s="15">
        <f>IF($I27="","",G27/SUMIFS(G:G,$I:$I,"&lt;&gt;"))</f>
        <v>8.9107565540583501E-3</v>
      </c>
      <c r="Q27" s="15">
        <f>IF($I27="","",H27/SUMIFS(H:H,$I:$I,"&lt;&gt;"))</f>
        <v>8.5086773288497331E-3</v>
      </c>
      <c r="R27" s="16">
        <f t="shared" si="0"/>
        <v>9.1635153491239751E-3</v>
      </c>
    </row>
    <row r="28" spans="1:18" ht="15" customHeight="1" x14ac:dyDescent="0.35">
      <c r="A28" s="24" t="s">
        <v>49</v>
      </c>
      <c r="B28" s="18">
        <v>261772.5</v>
      </c>
      <c r="C28" s="19">
        <v>265790.90000000002</v>
      </c>
      <c r="D28" s="19">
        <v>320405.7</v>
      </c>
      <c r="E28" s="19">
        <v>330999</v>
      </c>
      <c r="F28" s="19">
        <v>230674.3</v>
      </c>
      <c r="G28" s="19">
        <v>409388.3</v>
      </c>
      <c r="H28" s="20">
        <v>488014.4</v>
      </c>
      <c r="J28" s="4" t="str">
        <f>IFERROR(INDEX([1]Sheet1!$D:$D,MATCH(I28,[1]Sheet1!$C:$C,0)),"")</f>
        <v/>
      </c>
      <c r="K28" s="15" t="str">
        <f>IF($I28="","",B28/SUMIFS(B:B,$I:$I,"&lt;&gt;"))</f>
        <v/>
      </c>
      <c r="L28" s="15" t="str">
        <f>IF($I28="","",C28/SUMIFS(C:C,$I:$I,"&lt;&gt;"))</f>
        <v/>
      </c>
      <c r="M28" s="15" t="str">
        <f>IF($I28="","",D28/SUMIFS(D:D,$I:$I,"&lt;&gt;"))</f>
        <v/>
      </c>
      <c r="N28" s="15" t="str">
        <f>IF($I28="","",E28/SUMIFS(E:E,$I:$I,"&lt;&gt;"))</f>
        <v/>
      </c>
      <c r="O28" s="15" t="str">
        <f>IF($I28="","",F28/SUMIFS(F:F,$I:$I,"&lt;&gt;"))</f>
        <v/>
      </c>
      <c r="P28" s="15" t="str">
        <f>IF($I28="","",G28/SUMIFS(G:G,$I:$I,"&lt;&gt;"))</f>
        <v/>
      </c>
      <c r="Q28" s="15" t="str">
        <f>IF($I28="","",H28/SUMIFS(H:H,$I:$I,"&lt;&gt;"))</f>
        <v/>
      </c>
      <c r="R28" s="16" t="str">
        <f t="shared" si="0"/>
        <v/>
      </c>
    </row>
    <row r="29" spans="1:18" ht="15" customHeight="1" x14ac:dyDescent="0.35">
      <c r="A29" s="24" t="s">
        <v>50</v>
      </c>
      <c r="B29" s="18">
        <v>451271.4</v>
      </c>
      <c r="C29" s="19">
        <v>493415.6</v>
      </c>
      <c r="D29" s="19">
        <v>545317.6</v>
      </c>
      <c r="E29" s="19">
        <v>558975.4</v>
      </c>
      <c r="F29" s="19">
        <v>551144.69999999995</v>
      </c>
      <c r="G29" s="19">
        <v>671106.7</v>
      </c>
      <c r="H29" s="20">
        <v>700172.7</v>
      </c>
      <c r="J29" s="4" t="str">
        <f>IFERROR(INDEX([1]Sheet1!$D:$D,MATCH(I29,[1]Sheet1!$C:$C,0)),"")</f>
        <v/>
      </c>
      <c r="K29" s="15" t="str">
        <f>IF($I29="","",B29/SUMIFS(B:B,$I:$I,"&lt;&gt;"))</f>
        <v/>
      </c>
      <c r="L29" s="15" t="str">
        <f>IF($I29="","",C29/SUMIFS(C:C,$I:$I,"&lt;&gt;"))</f>
        <v/>
      </c>
      <c r="M29" s="15" t="str">
        <f>IF($I29="","",D29/SUMIFS(D:D,$I:$I,"&lt;&gt;"))</f>
        <v/>
      </c>
      <c r="N29" s="15" t="str">
        <f>IF($I29="","",E29/SUMIFS(E:E,$I:$I,"&lt;&gt;"))</f>
        <v/>
      </c>
      <c r="O29" s="15" t="str">
        <f>IF($I29="","",F29/SUMIFS(F:F,$I:$I,"&lt;&gt;"))</f>
        <v/>
      </c>
      <c r="P29" s="15" t="str">
        <f>IF($I29="","",G29/SUMIFS(G:G,$I:$I,"&lt;&gt;"))</f>
        <v/>
      </c>
      <c r="Q29" s="15" t="str">
        <f>IF($I29="","",H29/SUMIFS(H:H,$I:$I,"&lt;&gt;"))</f>
        <v/>
      </c>
      <c r="R29" s="16" t="str">
        <f t="shared" si="0"/>
        <v/>
      </c>
    </row>
    <row r="30" spans="1:18" ht="15" customHeight="1" x14ac:dyDescent="0.35">
      <c r="A30" s="24" t="s">
        <v>51</v>
      </c>
      <c r="B30" s="18">
        <v>509931.7</v>
      </c>
      <c r="C30" s="19">
        <v>542663.4</v>
      </c>
      <c r="D30" s="19">
        <v>615647.69999999995</v>
      </c>
      <c r="E30" s="19">
        <v>632759.5</v>
      </c>
      <c r="F30" s="19">
        <v>624437.1</v>
      </c>
      <c r="G30" s="19">
        <v>1026496.5</v>
      </c>
      <c r="H30" s="20">
        <v>1024197</v>
      </c>
      <c r="I30" s="4" t="s">
        <v>52</v>
      </c>
      <c r="J30" s="4" t="str">
        <f>IFERROR(INDEX([1]Sheet1!$D:$D,MATCH(I30,[1]Sheet1!$C:$C,0)),"")</f>
        <v>VG</v>
      </c>
      <c r="K30" s="15">
        <f>IF($I30="","",B30/SUMIFS(B:B,$I:$I,"&lt;&gt;"))</f>
        <v>6.9287940294906047E-3</v>
      </c>
      <c r="L30" s="15">
        <f>IF($I30="","",C30/SUMIFS(C:C,$I:$I,"&lt;&gt;"))</f>
        <v>6.8530258240565439E-3</v>
      </c>
      <c r="M30" s="15">
        <f>IF($I30="","",D30/SUMIFS(D:D,$I:$I,"&lt;&gt;"))</f>
        <v>6.8741081163116021E-3</v>
      </c>
      <c r="N30" s="15">
        <f>IF($I30="","",E30/SUMIFS(E:E,$I:$I,"&lt;&gt;"))</f>
        <v>6.7063550021767074E-3</v>
      </c>
      <c r="O30" s="15">
        <f>IF($I30="","",F30/SUMIFS(F:F,$I:$I,"&lt;&gt;"))</f>
        <v>6.6691895012047026E-3</v>
      </c>
      <c r="P30" s="15">
        <f>IF($I30="","",G30/SUMIFS(G:G,$I:$I,"&lt;&gt;"))</f>
        <v>8.4654359915007082E-3</v>
      </c>
      <c r="Q30" s="15">
        <f>IF($I30="","",H30/SUMIFS(H:H,$I:$I,"&lt;&gt;"))</f>
        <v>7.334334629769932E-3</v>
      </c>
      <c r="R30" s="16">
        <f t="shared" si="0"/>
        <v>7.1187490135015425E-3</v>
      </c>
    </row>
    <row r="31" spans="1:18" ht="15" customHeight="1" x14ac:dyDescent="0.35">
      <c r="A31" s="24" t="s">
        <v>53</v>
      </c>
      <c r="B31" s="18">
        <v>417094.9</v>
      </c>
      <c r="C31" s="19">
        <v>446677.6</v>
      </c>
      <c r="D31" s="19">
        <v>493302.4</v>
      </c>
      <c r="E31" s="19">
        <v>520951.2</v>
      </c>
      <c r="F31" s="19">
        <v>549311.19999999995</v>
      </c>
      <c r="G31" s="19">
        <v>683811.6</v>
      </c>
      <c r="H31" s="20">
        <v>738007.6</v>
      </c>
      <c r="I31" s="4" t="s">
        <v>54</v>
      </c>
      <c r="J31" s="4" t="str">
        <f>IFERROR(INDEX([1]Sheet1!$D:$D,MATCH(I31,[1]Sheet1!$C:$C,0)),"")</f>
        <v>KA</v>
      </c>
      <c r="K31" s="15">
        <f>IF($I31="","",B31/SUMIFS(B:B,$I:$I,"&lt;&gt;"))</f>
        <v>5.66735633978233E-3</v>
      </c>
      <c r="L31" s="15">
        <f>IF($I31="","",C31/SUMIFS(C:C,$I:$I,"&lt;&gt;"))</f>
        <v>5.6408689582300902E-3</v>
      </c>
      <c r="M31" s="15">
        <f>IF($I31="","",D31/SUMIFS(D:D,$I:$I,"&lt;&gt;"))</f>
        <v>5.508043044156574E-3</v>
      </c>
      <c r="N31" s="15">
        <f>IF($I31="","",E31/SUMIFS(E:E,$I:$I,"&lt;&gt;"))</f>
        <v>5.5213452915522532E-3</v>
      </c>
      <c r="O31" s="15">
        <f>IF($I31="","",F31/SUMIFS(F:F,$I:$I,"&lt;&gt;"))</f>
        <v>5.8668206740665413E-3</v>
      </c>
      <c r="P31" s="15">
        <f>IF($I31="","",G31/SUMIFS(G:G,$I:$I,"&lt;&gt;"))</f>
        <v>5.6393405433391008E-3</v>
      </c>
      <c r="Q31" s="15">
        <f>IF($I31="","",H31/SUMIFS(H:H,$I:$I,"&lt;&gt;"))</f>
        <v>5.2849155950597353E-3</v>
      </c>
      <c r="R31" s="16">
        <f t="shared" si="0"/>
        <v>5.5898129208838037E-3</v>
      </c>
    </row>
    <row r="32" spans="1:18" ht="15" customHeight="1" x14ac:dyDescent="0.35">
      <c r="A32" s="24" t="s">
        <v>55</v>
      </c>
      <c r="B32" s="18">
        <v>953668.3</v>
      </c>
      <c r="C32" s="19">
        <v>1002543.3</v>
      </c>
      <c r="D32" s="19">
        <v>1147644.3999999999</v>
      </c>
      <c r="E32" s="19">
        <v>1223679.6000000001</v>
      </c>
      <c r="F32" s="19">
        <v>1238641.3</v>
      </c>
      <c r="G32" s="19">
        <v>1473287.1</v>
      </c>
      <c r="H32" s="20">
        <v>1657842.6</v>
      </c>
      <c r="I32" s="4" t="s">
        <v>56</v>
      </c>
      <c r="J32" s="4" t="str">
        <f>IFERROR(INDEX([1]Sheet1!$D:$D,MATCH(I32,[1]Sheet1!$C:$C,0)),"")</f>
        <v>LO</v>
      </c>
      <c r="K32" s="15">
        <f>IF($I32="","",B32/SUMIFS(B:B,$I:$I,"&lt;&gt;"))</f>
        <v>1.2958149538760691E-2</v>
      </c>
      <c r="L32" s="15">
        <f>IF($I32="","",C32/SUMIFS(C:C,$I:$I,"&lt;&gt;"))</f>
        <v>1.2660620054042462E-2</v>
      </c>
      <c r="M32" s="15">
        <f>IF($I32="","",D32/SUMIFS(D:D,$I:$I,"&lt;&gt;"))</f>
        <v>1.281419825767165E-2</v>
      </c>
      <c r="N32" s="15">
        <f>IF($I32="","",E32/SUMIFS(E:E,$I:$I,"&lt;&gt;"))</f>
        <v>1.296927158979295E-2</v>
      </c>
      <c r="O32" s="15">
        <f>IF($I32="","",F32/SUMIFS(F:F,$I:$I,"&lt;&gt;"))</f>
        <v>1.3229088332065063E-2</v>
      </c>
      <c r="P32" s="15">
        <f>IF($I32="","",G32/SUMIFS(G:G,$I:$I,"&lt;&gt;"))</f>
        <v>1.2150082968771646E-2</v>
      </c>
      <c r="Q32" s="15">
        <f>IF($I32="","",H32/SUMIFS(H:H,$I:$I,"&lt;&gt;"))</f>
        <v>1.1871907837933349E-2</v>
      </c>
      <c r="R32" s="16">
        <f t="shared" si="0"/>
        <v>1.26647597970054E-2</v>
      </c>
    </row>
    <row r="33" spans="1:18" ht="15" customHeight="1" x14ac:dyDescent="0.35">
      <c r="A33" s="24" t="s">
        <v>57</v>
      </c>
      <c r="B33" s="18">
        <v>467006.5</v>
      </c>
      <c r="C33" s="19">
        <v>479352.8</v>
      </c>
      <c r="D33" s="19">
        <v>521051.5</v>
      </c>
      <c r="E33" s="19">
        <v>616504.1</v>
      </c>
      <c r="F33" s="19">
        <v>798450.1</v>
      </c>
      <c r="G33" s="19">
        <v>1106607.7</v>
      </c>
      <c r="H33" s="20">
        <v>1148670.7</v>
      </c>
      <c r="I33" s="4" t="s">
        <v>58</v>
      </c>
      <c r="J33" s="4" t="str">
        <f>IFERROR(INDEX([1]Sheet1!$D:$D,MATCH(I33,[1]Sheet1!$C:$C,0)),"")</f>
        <v>MU</v>
      </c>
      <c r="K33" s="15">
        <f>IF($I33="","",B33/SUMIFS(B:B,$I:$I,"&lt;&gt;"))</f>
        <v>6.3455397045002384E-3</v>
      </c>
      <c r="L33" s="15">
        <f>IF($I33="","",C33/SUMIFS(C:C,$I:$I,"&lt;&gt;"))</f>
        <v>6.0535077862885383E-3</v>
      </c>
      <c r="M33" s="15">
        <f>IF($I33="","",D33/SUMIFS(D:D,$I:$I,"&lt;&gt;"))</f>
        <v>5.8178798445382568E-3</v>
      </c>
      <c r="N33" s="15">
        <f>IF($I33="","",E33/SUMIFS(E:E,$I:$I,"&lt;&gt;"))</f>
        <v>6.534070772382633E-3</v>
      </c>
      <c r="O33" s="15">
        <f>IF($I33="","",F33/SUMIFS(F:F,$I:$I,"&lt;&gt;"))</f>
        <v>8.5277044303675182E-3</v>
      </c>
      <c r="P33" s="15">
        <f>IF($I33="","",G33/SUMIFS(G:G,$I:$I,"&lt;&gt;"))</f>
        <v>9.126106764174859E-3</v>
      </c>
      <c r="Q33" s="15">
        <f>IF($I33="","",H33/SUMIFS(H:H,$I:$I,"&lt;&gt;"))</f>
        <v>8.2256980768466107E-3</v>
      </c>
      <c r="R33" s="16">
        <f t="shared" si="0"/>
        <v>7.2329296255855217E-3</v>
      </c>
    </row>
    <row r="34" spans="1:18" ht="15" customHeight="1" x14ac:dyDescent="0.35">
      <c r="A34" s="24" t="s">
        <v>59</v>
      </c>
      <c r="B34" s="18">
        <v>253056.8</v>
      </c>
      <c r="C34" s="19">
        <v>256165.8</v>
      </c>
      <c r="D34" s="19">
        <v>259255.8</v>
      </c>
      <c r="E34" s="19">
        <v>273808</v>
      </c>
      <c r="F34" s="19">
        <v>279689.3</v>
      </c>
      <c r="G34" s="19">
        <v>345664.3</v>
      </c>
      <c r="H34" s="20">
        <v>380629.9</v>
      </c>
      <c r="I34" s="4" t="s">
        <v>60</v>
      </c>
      <c r="J34" s="4" t="str">
        <f>IFERROR(INDEX([1]Sheet1!$D:$D,MATCH(I34,[1]Sheet1!$C:$C,0)),"")</f>
        <v>NO</v>
      </c>
      <c r="K34" s="15">
        <f>IF($I34="","",B34/SUMIFS(B:B,$I:$I,"&lt;&gt;"))</f>
        <v>3.4384574345191678E-3</v>
      </c>
      <c r="L34" s="15">
        <f>IF($I34="","",C34/SUMIFS(C:C,$I:$I,"&lt;&gt;"))</f>
        <v>3.234990313774807E-3</v>
      </c>
      <c r="M34" s="15">
        <f>IF($I34="","",D34/SUMIFS(D:D,$I:$I,"&lt;&gt;"))</f>
        <v>2.8947601022156952E-3</v>
      </c>
      <c r="N34" s="15">
        <f>IF($I34="","",E34/SUMIFS(E:E,$I:$I,"&lt;&gt;"))</f>
        <v>2.9019772132002756E-3</v>
      </c>
      <c r="O34" s="15">
        <f>IF($I34="","",F34/SUMIFS(F:F,$I:$I,"&lt;&gt;"))</f>
        <v>2.9871718755328479E-3</v>
      </c>
      <c r="P34" s="15">
        <f>IF($I34="","",G34/SUMIFS(G:G,$I:$I,"&lt;&gt;"))</f>
        <v>2.8506663258928778E-3</v>
      </c>
      <c r="Q34" s="15">
        <f>IF($I34="","",H34/SUMIFS(H:H,$I:$I,"&lt;&gt;"))</f>
        <v>2.7257129797254496E-3</v>
      </c>
      <c r="R34" s="16">
        <f t="shared" si="0"/>
        <v>3.0048194635515883E-3</v>
      </c>
    </row>
    <row r="35" spans="1:18" ht="15" customHeight="1" x14ac:dyDescent="0.35">
      <c r="A35" s="24" t="s">
        <v>61</v>
      </c>
      <c r="B35" s="18">
        <v>159206.1</v>
      </c>
      <c r="C35" s="19">
        <v>165858.1</v>
      </c>
      <c r="D35" s="19">
        <v>180730.3</v>
      </c>
      <c r="E35" s="19">
        <v>196625.3</v>
      </c>
      <c r="F35" s="19">
        <v>201756.7</v>
      </c>
      <c r="G35" s="19">
        <v>227739.7</v>
      </c>
      <c r="H35" s="20">
        <v>257770.8</v>
      </c>
      <c r="I35" s="4" t="s">
        <v>62</v>
      </c>
      <c r="J35" s="4" t="str">
        <f>IFERROR(INDEX([1]Sheet1!$D:$D,MATCH(I35,[1]Sheet1!$C:$C,0)),"")</f>
        <v>PS</v>
      </c>
      <c r="K35" s="15">
        <f>IF($I35="","",B35/SUMIFS(B:B,$I:$I,"&lt;&gt;"))</f>
        <v>2.1632431855844307E-3</v>
      </c>
      <c r="L35" s="15">
        <f>IF($I35="","",C35/SUMIFS(C:C,$I:$I,"&lt;&gt;"))</f>
        <v>2.0945393450690661E-3</v>
      </c>
      <c r="M35" s="15">
        <f>IF($I35="","",D35/SUMIFS(D:D,$I:$I,"&lt;&gt;"))</f>
        <v>2.0179716777849262E-3</v>
      </c>
      <c r="N35" s="15">
        <f>IF($I35="","",E35/SUMIFS(E:E,$I:$I,"&lt;&gt;"))</f>
        <v>2.0839498485751627E-3</v>
      </c>
      <c r="O35" s="15">
        <f>IF($I35="","",F35/SUMIFS(F:F,$I:$I,"&lt;&gt;"))</f>
        <v>2.1548265877182936E-3</v>
      </c>
      <c r="P35" s="15">
        <f>IF($I35="","",G35/SUMIFS(G:G,$I:$I,"&lt;&gt;"))</f>
        <v>1.8781514141291023E-3</v>
      </c>
      <c r="Q35" s="15">
        <f>IF($I35="","",H35/SUMIFS(H:H,$I:$I,"&lt;&gt;"))</f>
        <v>1.8459117776985277E-3</v>
      </c>
      <c r="R35" s="16">
        <f t="shared" si="0"/>
        <v>2.0340848337942158E-3</v>
      </c>
    </row>
    <row r="36" spans="1:18" ht="15" customHeight="1" x14ac:dyDescent="0.35">
      <c r="A36" s="24" t="s">
        <v>63</v>
      </c>
      <c r="B36" s="25">
        <v>4099939.7</v>
      </c>
      <c r="C36" s="26">
        <v>4283036.3000000007</v>
      </c>
      <c r="D36" s="26">
        <v>4785218.5999999996</v>
      </c>
      <c r="E36" s="19">
        <v>5186129.3</v>
      </c>
      <c r="F36" s="26">
        <v>5332558.3</v>
      </c>
      <c r="G36" s="26">
        <v>9420445.3000000007</v>
      </c>
      <c r="H36" s="20">
        <v>11166443.699999999</v>
      </c>
      <c r="I36" s="4" t="s">
        <v>64</v>
      </c>
      <c r="J36" s="4" t="str">
        <f>IFERROR(INDEX([1]Sheet1!$D:$D,MATCH(I36,[1]Sheet1!$C:$C,0)),"")</f>
        <v>SP</v>
      </c>
      <c r="K36" s="15">
        <f>IF($I36="","",B36/SUMIFS(B:B,$I:$I,"&lt;&gt;"))</f>
        <v>5.5708711018811932E-2</v>
      </c>
      <c r="L36" s="15">
        <f>IF($I36="","",C36/SUMIFS(C:C,$I:$I,"&lt;&gt;"))</f>
        <v>5.4088332416137877E-2</v>
      </c>
      <c r="M36" s="15">
        <f>IF($I36="","",D36/SUMIFS(D:D,$I:$I,"&lt;&gt;"))</f>
        <v>5.3430086746990596E-2</v>
      </c>
      <c r="N36" s="15">
        <f>IF($I36="","",E36/SUMIFS(E:E,$I:$I,"&lt;&gt;"))</f>
        <v>5.496562939472293E-2</v>
      </c>
      <c r="O36" s="15">
        <f>IF($I36="","",F36/SUMIFS(F:F,$I:$I,"&lt;&gt;"))</f>
        <v>5.6953441473804163E-2</v>
      </c>
      <c r="P36" s="15">
        <f>IF($I36="","",G36/SUMIFS(G:G,$I:$I,"&lt;&gt;"))</f>
        <v>7.7689672296577431E-2</v>
      </c>
      <c r="Q36" s="15">
        <f>IF($I36="","",H36/SUMIFS(H:H,$I:$I,"&lt;&gt;"))</f>
        <v>7.9963556542624409E-2</v>
      </c>
      <c r="R36" s="16">
        <f t="shared" si="0"/>
        <v>6.1828489984238476E-2</v>
      </c>
    </row>
    <row r="37" spans="1:18" ht="15" customHeight="1" x14ac:dyDescent="0.35">
      <c r="A37" s="27" t="s">
        <v>65</v>
      </c>
      <c r="B37" s="10">
        <v>5448896.2000000002</v>
      </c>
      <c r="C37" s="10">
        <v>5833454.2000000002</v>
      </c>
      <c r="D37" s="10">
        <v>6320333</v>
      </c>
      <c r="E37" s="10">
        <v>6611731.6000000006</v>
      </c>
      <c r="F37" s="10">
        <v>6783875.1000000006</v>
      </c>
      <c r="G37" s="10">
        <v>8131122.1999999993</v>
      </c>
      <c r="H37" s="10">
        <v>9815610.9000000004</v>
      </c>
      <c r="I37" s="3"/>
      <c r="J37" s="4" t="str">
        <f>IFERROR(INDEX([1]Sheet1!$D:$D,MATCH(I37,[1]Sheet1!$C:$C,0)),"")</f>
        <v/>
      </c>
      <c r="K37" s="15" t="str">
        <f>IF($I37="","",B37/SUMIFS(B:B,$I:$I,"&lt;&gt;"))</f>
        <v/>
      </c>
      <c r="L37" s="15" t="str">
        <f>IF($I37="","",C37/SUMIFS(C:C,$I:$I,"&lt;&gt;"))</f>
        <v/>
      </c>
      <c r="M37" s="15" t="str">
        <f>IF($I37="","",D37/SUMIFS(D:D,$I:$I,"&lt;&gt;"))</f>
        <v/>
      </c>
      <c r="N37" s="15" t="str">
        <f>IF($I37="","",E37/SUMIFS(E:E,$I:$I,"&lt;&gt;"))</f>
        <v/>
      </c>
      <c r="O37" s="15" t="str">
        <f>IF($I37="","",F37/SUMIFS(F:F,$I:$I,"&lt;&gt;"))</f>
        <v/>
      </c>
      <c r="P37" s="15" t="str">
        <f>IF($I37="","",G37/SUMIFS(G:G,$I:$I,"&lt;&gt;"))</f>
        <v/>
      </c>
      <c r="Q37" s="15" t="str">
        <f>IF($I37="","",H37/SUMIFS(H:H,$I:$I,"&lt;&gt;"))</f>
        <v/>
      </c>
      <c r="R37" s="16" t="str">
        <f t="shared" si="0"/>
        <v/>
      </c>
    </row>
    <row r="38" spans="1:18" ht="15" customHeight="1" x14ac:dyDescent="0.35">
      <c r="A38" s="24" t="s">
        <v>66</v>
      </c>
      <c r="B38" s="28">
        <v>101102.7</v>
      </c>
      <c r="C38" s="29">
        <v>109714.5</v>
      </c>
      <c r="D38" s="29">
        <v>119961.8</v>
      </c>
      <c r="E38" s="19">
        <v>131125.79999999999</v>
      </c>
      <c r="F38" s="29">
        <v>142913.5</v>
      </c>
      <c r="G38" s="29">
        <v>171386.1</v>
      </c>
      <c r="H38" s="20">
        <v>197082</v>
      </c>
      <c r="I38" s="4" t="s">
        <v>67</v>
      </c>
      <c r="J38" s="4" t="str">
        <f>IFERROR(INDEX([1]Sheet1!$D:$D,MATCH(I38,[1]Sheet1!$C:$C,0)),"")</f>
        <v>AD</v>
      </c>
      <c r="K38" s="15">
        <f>IF($I38="","",B38/SUMIFS(B:B,$I:$I,"&lt;&gt;"))</f>
        <v>1.373752179214157E-3</v>
      </c>
      <c r="L38" s="15">
        <f>IF($I38="","",C38/SUMIFS(C:C,$I:$I,"&lt;&gt;"))</f>
        <v>1.3855297810271554E-3</v>
      </c>
      <c r="M38" s="15">
        <f>IF($I38="","",D38/SUMIFS(D:D,$I:$I,"&lt;&gt;"))</f>
        <v>1.3394517400574213E-3</v>
      </c>
      <c r="N38" s="15">
        <f>IF($I38="","",E38/SUMIFS(E:E,$I:$I,"&lt;&gt;"))</f>
        <v>1.3897478658865215E-3</v>
      </c>
      <c r="O38" s="15">
        <f>IF($I38="","",F38/SUMIFS(F:F,$I:$I,"&lt;&gt;"))</f>
        <v>1.526362244940953E-3</v>
      </c>
      <c r="P38" s="15">
        <f>IF($I38="","",G38/SUMIFS(G:G,$I:$I,"&lt;&gt;"))</f>
        <v>1.413407702201556E-3</v>
      </c>
      <c r="Q38" s="15">
        <f>IF($I38="","",H38/SUMIFS(H:H,$I:$I,"&lt;&gt;"))</f>
        <v>1.4113157307669498E-3</v>
      </c>
      <c r="R38" s="16">
        <f t="shared" si="0"/>
        <v>1.4056524634421023E-3</v>
      </c>
    </row>
    <row r="39" spans="1:18" ht="15" customHeight="1" x14ac:dyDescent="0.35">
      <c r="A39" s="24" t="s">
        <v>68</v>
      </c>
      <c r="B39" s="18">
        <v>69564.2</v>
      </c>
      <c r="C39" s="19">
        <v>80126.899999999994</v>
      </c>
      <c r="D39" s="19">
        <v>86107.1</v>
      </c>
      <c r="E39" s="19">
        <v>88986.9</v>
      </c>
      <c r="F39" s="19">
        <v>94025.9</v>
      </c>
      <c r="G39" s="19">
        <v>102377.2</v>
      </c>
      <c r="H39" s="20">
        <v>118961.60000000001</v>
      </c>
      <c r="I39" s="4" t="s">
        <v>69</v>
      </c>
      <c r="J39" s="4" t="str">
        <f>IFERROR(INDEX([1]Sheet1!$D:$D,MATCH(I39,[1]Sheet1!$C:$C,0)),"")</f>
        <v>KL</v>
      </c>
      <c r="K39" s="15">
        <f>IF($I39="","",B39/SUMIFS(B:B,$I:$I,"&lt;&gt;"))</f>
        <v>9.4521680771422973E-4</v>
      </c>
      <c r="L39" s="15">
        <f>IF($I39="","",C39/SUMIFS(C:C,$I:$I,"&lt;&gt;"))</f>
        <v>1.0118827156974217E-3</v>
      </c>
      <c r="M39" s="15">
        <f>IF($I39="","",D39/SUMIFS(D:D,$I:$I,"&lt;&gt;"))</f>
        <v>9.614419334012859E-4</v>
      </c>
      <c r="N39" s="15">
        <f>IF($I39="","",E39/SUMIFS(E:E,$I:$I,"&lt;&gt;"))</f>
        <v>9.431351752809691E-4</v>
      </c>
      <c r="O39" s="15">
        <f>IF($I39="","",F39/SUMIFS(F:F,$I:$I,"&lt;&gt;"))</f>
        <v>1.0042269191265594E-3</v>
      </c>
      <c r="P39" s="15">
        <f>IF($I39="","",G39/SUMIFS(G:G,$I:$I,"&lt;&gt;"))</f>
        <v>8.4429672540438892E-4</v>
      </c>
      <c r="Q39" s="15">
        <f>IF($I39="","",H39/SUMIFS(H:H,$I:$I,"&lt;&gt;"))</f>
        <v>8.5189097653365397E-4</v>
      </c>
      <c r="R39" s="16">
        <f t="shared" si="0"/>
        <v>9.3744160759407272E-4</v>
      </c>
    </row>
    <row r="40" spans="1:18" ht="15" customHeight="1" x14ac:dyDescent="0.35">
      <c r="A40" s="24" t="s">
        <v>70</v>
      </c>
      <c r="B40" s="18">
        <v>362671.7</v>
      </c>
      <c r="C40" s="19">
        <v>384983.4</v>
      </c>
      <c r="D40" s="19">
        <v>437438</v>
      </c>
      <c r="E40" s="19">
        <v>475525.3</v>
      </c>
      <c r="F40" s="19">
        <v>517147.3</v>
      </c>
      <c r="G40" s="19">
        <v>614282.9</v>
      </c>
      <c r="H40" s="20">
        <v>655921.30000000005</v>
      </c>
      <c r="J40" s="4" t="str">
        <f>IFERROR(INDEX([1]Sheet1!$D:$D,MATCH(I40,[1]Sheet1!$C:$C,0)),"")</f>
        <v/>
      </c>
      <c r="K40" s="15" t="str">
        <f>IF($I40="","",B40/SUMIFS(B:B,$I:$I,"&lt;&gt;"))</f>
        <v/>
      </c>
      <c r="L40" s="15" t="str">
        <f>IF($I40="","",C40/SUMIFS(C:C,$I:$I,"&lt;&gt;"))</f>
        <v/>
      </c>
      <c r="M40" s="15" t="str">
        <f>IF($I40="","",D40/SUMIFS(D:D,$I:$I,"&lt;&gt;"))</f>
        <v/>
      </c>
      <c r="N40" s="15" t="str">
        <f>IF($I40="","",E40/SUMIFS(E:E,$I:$I,"&lt;&gt;"))</f>
        <v/>
      </c>
      <c r="O40" s="15" t="str">
        <f>IF($I40="","",F40/SUMIFS(F:F,$I:$I,"&lt;&gt;"))</f>
        <v/>
      </c>
      <c r="P40" s="15" t="str">
        <f>IF($I40="","",G40/SUMIFS(G:G,$I:$I,"&lt;&gt;"))</f>
        <v/>
      </c>
      <c r="Q40" s="15" t="str">
        <f>IF($I40="","",H40/SUMIFS(H:H,$I:$I,"&lt;&gt;"))</f>
        <v/>
      </c>
      <c r="R40" s="16" t="str">
        <f t="shared" si="0"/>
        <v/>
      </c>
    </row>
    <row r="41" spans="1:18" ht="15" customHeight="1" x14ac:dyDescent="0.35">
      <c r="A41" s="24" t="s">
        <v>71</v>
      </c>
      <c r="B41" s="18">
        <v>2257074.5</v>
      </c>
      <c r="C41" s="19">
        <v>2422752.7000000002</v>
      </c>
      <c r="D41" s="19">
        <v>2499915.5</v>
      </c>
      <c r="E41" s="19">
        <v>2577131.1</v>
      </c>
      <c r="F41" s="19">
        <v>2667228.2000000002</v>
      </c>
      <c r="G41" s="19">
        <v>3280988.8</v>
      </c>
      <c r="H41" s="20">
        <v>4304028.3</v>
      </c>
      <c r="I41" s="4" t="s">
        <v>72</v>
      </c>
      <c r="J41" s="4" t="str">
        <f>IFERROR(INDEX([1]Sheet1!$D:$D,MATCH(I41,[1]Sheet1!$C:$C,0)),"")</f>
        <v>KR</v>
      </c>
      <c r="K41" s="15">
        <f>IF($I41="","",B41/SUMIFS(B:B,$I:$I,"&lt;&gt;"))</f>
        <v>3.0668429359687763E-2</v>
      </c>
      <c r="L41" s="15">
        <f>IF($I41="","",C41/SUMIFS(C:C,$I:$I,"&lt;&gt;"))</f>
        <v>3.0595737280978811E-2</v>
      </c>
      <c r="M41" s="15">
        <f>IF($I41="","",D41/SUMIFS(D:D,$I:$I,"&lt;&gt;"))</f>
        <v>2.7913187085151423E-2</v>
      </c>
      <c r="N41" s="15">
        <f>IF($I41="","",E41/SUMIFS(E:E,$I:$I,"&lt;&gt;"))</f>
        <v>2.7313941621975112E-2</v>
      </c>
      <c r="O41" s="15">
        <f>IF($I41="","",F41/SUMIFS(F:F,$I:$I,"&lt;&gt;"))</f>
        <v>2.8486856896806932E-2</v>
      </c>
      <c r="P41" s="15">
        <f>IF($I41="","",G41/SUMIFS(G:G,$I:$I,"&lt;&gt;"))</f>
        <v>2.7058056871339276E-2</v>
      </c>
      <c r="Q41" s="15">
        <f>IF($I41="","",H41/SUMIFS(H:H,$I:$I,"&lt;&gt;"))</f>
        <v>3.0821398430379905E-2</v>
      </c>
      <c r="R41" s="16">
        <f t="shared" si="0"/>
        <v>2.8979658220902742E-2</v>
      </c>
    </row>
    <row r="42" spans="1:18" ht="15" customHeight="1" x14ac:dyDescent="0.35">
      <c r="A42" s="24" t="s">
        <v>73</v>
      </c>
      <c r="B42" s="18">
        <v>368485.4</v>
      </c>
      <c r="C42" s="19">
        <v>442608.8</v>
      </c>
      <c r="D42" s="19">
        <v>579210</v>
      </c>
      <c r="E42" s="19">
        <v>601811.19999999995</v>
      </c>
      <c r="F42" s="19">
        <v>527290.19999999995</v>
      </c>
      <c r="G42" s="19">
        <v>663770.6</v>
      </c>
      <c r="H42" s="20">
        <v>765239.3</v>
      </c>
      <c r="I42" s="4" t="s">
        <v>74</v>
      </c>
      <c r="J42" s="4" t="str">
        <f>IFERROR(INDEX([1]Sheet1!$D:$D,MATCH(I42,[1]Sheet1!$C:$C,0)),"")</f>
        <v>AS</v>
      </c>
      <c r="K42" s="15">
        <f>IF($I42="","",B42/SUMIFS(B:B,$I:$I,"&lt;&gt;"))</f>
        <v>5.0068655066442379E-3</v>
      </c>
      <c r="L42" s="15">
        <f>IF($I42="","",C42/SUMIFS(C:C,$I:$I,"&lt;&gt;"))</f>
        <v>5.5894861093537503E-3</v>
      </c>
      <c r="M42" s="15">
        <f>IF($I42="","",D42/SUMIFS(D:D,$I:$I,"&lt;&gt;"))</f>
        <v>6.4672574299373545E-3</v>
      </c>
      <c r="N42" s="15">
        <f>IF($I42="","",E42/SUMIFS(E:E,$I:$I,"&lt;&gt;"))</f>
        <v>6.3783468308037513E-3</v>
      </c>
      <c r="O42" s="15">
        <f>IF($I42="","",F42/SUMIFS(F:F,$I:$I,"&lt;&gt;"))</f>
        <v>5.6316292960942385E-3</v>
      </c>
      <c r="P42" s="15">
        <f>IF($I42="","",G42/SUMIFS(G:G,$I:$I,"&lt;&gt;"))</f>
        <v>5.4740639908075865E-3</v>
      </c>
      <c r="Q42" s="15">
        <f>IF($I42="","",H42/SUMIFS(H:H,$I:$I,"&lt;&gt;"))</f>
        <v>5.4799233917409464E-3</v>
      </c>
      <c r="R42" s="16">
        <f t="shared" si="0"/>
        <v>5.7182246507688373E-3</v>
      </c>
    </row>
    <row r="43" spans="1:18" ht="15" customHeight="1" x14ac:dyDescent="0.35">
      <c r="A43" s="24" t="s">
        <v>75</v>
      </c>
      <c r="B43" s="18">
        <v>825586.5</v>
      </c>
      <c r="C43" s="19">
        <v>850263.7</v>
      </c>
      <c r="D43" s="19">
        <v>927811.7</v>
      </c>
      <c r="E43" s="19">
        <v>963214.4</v>
      </c>
      <c r="F43" s="19">
        <v>977707.7</v>
      </c>
      <c r="G43" s="19">
        <v>1067376.2</v>
      </c>
      <c r="H43" s="20">
        <v>1218846.2</v>
      </c>
      <c r="I43" s="4" t="s">
        <v>76</v>
      </c>
      <c r="J43" s="4" t="str">
        <f>IFERROR(INDEX([1]Sheet1!$D:$D,MATCH(I43,[1]Sheet1!$C:$C,0)),"")</f>
        <v>VO</v>
      </c>
      <c r="K43" s="15">
        <f>IF($I43="","",B43/SUMIFS(B:B,$I:$I,"&lt;&gt;"))</f>
        <v>1.1217813703341144E-2</v>
      </c>
      <c r="L43" s="15">
        <f>IF($I43="","",C43/SUMIFS(C:C,$I:$I,"&lt;&gt;"))</f>
        <v>1.073755682317596E-2</v>
      </c>
      <c r="M43" s="15">
        <f>IF($I43="","",D43/SUMIFS(D:D,$I:$I,"&lt;&gt;"))</f>
        <v>1.0359622780006919E-2</v>
      </c>
      <c r="N43" s="15">
        <f>IF($I43="","",E43/SUMIFS(E:E,$I:$I,"&lt;&gt;"))</f>
        <v>1.0208709169295184E-2</v>
      </c>
      <c r="O43" s="15">
        <f>IF($I43="","",F43/SUMIFS(F:F,$I:$I,"&lt;&gt;"))</f>
        <v>1.0442233378008765E-2</v>
      </c>
      <c r="P43" s="15">
        <f>IF($I43="","",G43/SUMIFS(G:G,$I:$I,"&lt;&gt;"))</f>
        <v>8.8025676657945331E-3</v>
      </c>
      <c r="Q43" s="15">
        <f>IF($I43="","",H43/SUMIFS(H:H,$I:$I,"&lt;&gt;"))</f>
        <v>8.7282289374246251E-3</v>
      </c>
      <c r="R43" s="16">
        <f t="shared" si="0"/>
        <v>1.0070961779578161E-2</v>
      </c>
    </row>
    <row r="44" spans="1:18" ht="15" customHeight="1" x14ac:dyDescent="0.35">
      <c r="A44" s="24" t="s">
        <v>77</v>
      </c>
      <c r="B44" s="18">
        <v>1375107.4</v>
      </c>
      <c r="C44" s="19">
        <v>1441723.3</v>
      </c>
      <c r="D44" s="19">
        <v>1548222.9</v>
      </c>
      <c r="E44" s="19">
        <v>1636017.5</v>
      </c>
      <c r="F44" s="19">
        <v>1714576.7</v>
      </c>
      <c r="G44" s="19">
        <v>2042953.9</v>
      </c>
      <c r="H44" s="20">
        <v>2325839.2999999998</v>
      </c>
      <c r="I44" s="4" t="s">
        <v>78</v>
      </c>
      <c r="J44" s="4" t="str">
        <f>IFERROR(INDEX([1]Sheet1!$D:$D,MATCH(I44,[1]Sheet1!$C:$C,0)),"")</f>
        <v>RO</v>
      </c>
      <c r="K44" s="15">
        <f>IF($I44="","",B44/SUMIFS(B:B,$I:$I,"&lt;&gt;"))</f>
        <v>1.8684533522878355E-2</v>
      </c>
      <c r="L44" s="15">
        <f>IF($I44="","",C44/SUMIFS(C:C,$I:$I,"&lt;&gt;"))</f>
        <v>1.8206805555790236E-2</v>
      </c>
      <c r="M44" s="15">
        <f>IF($I44="","",D44/SUMIFS(D:D,$I:$I,"&lt;&gt;"))</f>
        <v>1.7286918480730922E-2</v>
      </c>
      <c r="N44" s="15">
        <f>IF($I44="","",E44/SUMIFS(E:E,$I:$I,"&lt;&gt;"))</f>
        <v>1.7339469648063176E-2</v>
      </c>
      <c r="O44" s="15">
        <f>IF($I44="","",F44/SUMIFS(F:F,$I:$I,"&lt;&gt;"))</f>
        <v>1.8312231811098676E-2</v>
      </c>
      <c r="P44" s="15">
        <f>IF($I44="","",G44/SUMIFS(G:G,$I:$I,"&lt;&gt;"))</f>
        <v>1.684808031399692E-2</v>
      </c>
      <c r="Q44" s="15">
        <f>IF($I44="","",H44/SUMIFS(H:H,$I:$I,"&lt;&gt;"))</f>
        <v>1.6655471282643726E-2</v>
      </c>
      <c r="R44" s="16">
        <f t="shared" si="0"/>
        <v>1.7619072945028857E-2</v>
      </c>
    </row>
    <row r="45" spans="1:18" ht="15" customHeight="1" x14ac:dyDescent="0.35">
      <c r="A45" s="24" t="s">
        <v>79</v>
      </c>
      <c r="B45" s="18">
        <v>89303.8</v>
      </c>
      <c r="C45" s="19">
        <v>101280.9</v>
      </c>
      <c r="D45" s="19">
        <v>121666</v>
      </c>
      <c r="E45" s="19">
        <v>137919.4</v>
      </c>
      <c r="F45" s="19">
        <v>142985.60000000001</v>
      </c>
      <c r="G45" s="19">
        <v>187986.5</v>
      </c>
      <c r="H45" s="20">
        <v>229692.9</v>
      </c>
      <c r="J45" s="4" t="str">
        <f>IFERROR(INDEX([1]Sheet1!$D:$D,MATCH(I45,[1]Sheet1!$C:$C,0)),"")</f>
        <v/>
      </c>
      <c r="K45" s="15" t="str">
        <f>IF($I45="","",B45/SUMIFS(B:B,$I:$I,"&lt;&gt;"))</f>
        <v/>
      </c>
      <c r="L45" s="15" t="str">
        <f>IF($I45="","",C45/SUMIFS(C:C,$I:$I,"&lt;&gt;"))</f>
        <v/>
      </c>
      <c r="M45" s="15" t="str">
        <f>IF($I45="","",D45/SUMIFS(D:D,$I:$I,"&lt;&gt;"))</f>
        <v/>
      </c>
      <c r="N45" s="15" t="str">
        <f>IF($I45="","",E45/SUMIFS(E:E,$I:$I,"&lt;&gt;"))</f>
        <v/>
      </c>
      <c r="O45" s="15" t="str">
        <f>IF($I45="","",F45/SUMIFS(F:F,$I:$I,"&lt;&gt;"))</f>
        <v/>
      </c>
      <c r="P45" s="15" t="str">
        <f>IF($I45="","",G45/SUMIFS(G:G,$I:$I,"&lt;&gt;"))</f>
        <v/>
      </c>
      <c r="Q45" s="15" t="str">
        <f>IF($I45="","",H45/SUMIFS(H:H,$I:$I,"&lt;&gt;"))</f>
        <v/>
      </c>
      <c r="R45" s="16" t="str">
        <f t="shared" si="0"/>
        <v/>
      </c>
    </row>
    <row r="46" spans="1:18" ht="15" customHeight="1" x14ac:dyDescent="0.35">
      <c r="A46" s="23" t="s">
        <v>80</v>
      </c>
      <c r="B46" s="30">
        <v>1970260.4</v>
      </c>
      <c r="C46" s="30">
        <v>2042468.2999999998</v>
      </c>
      <c r="D46" s="30">
        <v>2159836.5</v>
      </c>
      <c r="E46" s="10">
        <v>2294816.5999999996</v>
      </c>
      <c r="F46" s="10">
        <v>2364953.1</v>
      </c>
      <c r="G46" s="30">
        <v>2710364.8</v>
      </c>
      <c r="H46" s="10">
        <v>3111332.3000000003</v>
      </c>
      <c r="I46" s="3"/>
      <c r="J46" s="4" t="str">
        <f>IFERROR(INDEX([1]Sheet1!$D:$D,MATCH(I46,[1]Sheet1!$C:$C,0)),"")</f>
        <v/>
      </c>
      <c r="K46" s="15" t="str">
        <f>IF($I46="","",B46/SUMIFS(B:B,$I:$I,"&lt;&gt;"))</f>
        <v/>
      </c>
      <c r="L46" s="15" t="str">
        <f>IF($I46="","",C46/SUMIFS(C:C,$I:$I,"&lt;&gt;"))</f>
        <v/>
      </c>
      <c r="M46" s="15" t="str">
        <f>IF($I46="","",D46/SUMIFS(D:D,$I:$I,"&lt;&gt;"))</f>
        <v/>
      </c>
      <c r="N46" s="15" t="str">
        <f>IF($I46="","",E46/SUMIFS(E:E,$I:$I,"&lt;&gt;"))</f>
        <v/>
      </c>
      <c r="O46" s="15" t="str">
        <f>IF($I46="","",F46/SUMIFS(F:F,$I:$I,"&lt;&gt;"))</f>
        <v/>
      </c>
      <c r="P46" s="15" t="str">
        <f>IF($I46="","",G46/SUMIFS(G:G,$I:$I,"&lt;&gt;"))</f>
        <v/>
      </c>
      <c r="Q46" s="15" t="str">
        <f>IF($I46="","",H46/SUMIFS(H:H,$I:$I,"&lt;&gt;"))</f>
        <v/>
      </c>
      <c r="R46" s="16" t="str">
        <f t="shared" si="0"/>
        <v/>
      </c>
    </row>
    <row r="47" spans="1:18" ht="15" customHeight="1" x14ac:dyDescent="0.35">
      <c r="A47" s="24" t="s">
        <v>81</v>
      </c>
      <c r="B47" s="18">
        <v>617587.6</v>
      </c>
      <c r="C47" s="19">
        <v>639513.29999999993</v>
      </c>
      <c r="D47" s="19">
        <v>676060.8</v>
      </c>
      <c r="E47" s="19">
        <v>713723.6</v>
      </c>
      <c r="F47" s="19">
        <v>740798.8</v>
      </c>
      <c r="G47" s="19">
        <v>802523.3</v>
      </c>
      <c r="H47" s="20">
        <v>913292.1</v>
      </c>
      <c r="I47" s="4" t="s">
        <v>82</v>
      </c>
      <c r="J47" s="4" t="str">
        <f>IFERROR(INDEX([1]Sheet1!$D:$D,MATCH(I47,[1]Sheet1!$C:$C,0)),"")</f>
        <v>DA</v>
      </c>
      <c r="K47" s="15">
        <f>IF($I47="","",B47/SUMIFS(B:B,$I:$I,"&lt;&gt;"))</f>
        <v>8.3915890609809734E-3</v>
      </c>
      <c r="L47" s="15">
        <f>IF($I47="","",C47/SUMIFS(C:C,$I:$I,"&lt;&gt;"))</f>
        <v>8.076094978448186E-3</v>
      </c>
      <c r="M47" s="15">
        <f>IF($I47="","",D47/SUMIFS(D:D,$I:$I,"&lt;&gt;"))</f>
        <v>7.5486597812354627E-3</v>
      </c>
      <c r="N47" s="15">
        <f>IF($I47="","",E47/SUMIFS(E:E,$I:$I,"&lt;&gt;"))</f>
        <v>7.5644598540702546E-3</v>
      </c>
      <c r="O47" s="15">
        <f>IF($I47="","",F47/SUMIFS(F:F,$I:$I,"&lt;&gt;"))</f>
        <v>7.9119699637722404E-3</v>
      </c>
      <c r="P47" s="15">
        <f>IF($I47="","",G47/SUMIFS(G:G,$I:$I,"&lt;&gt;"))</f>
        <v>6.6183466069664344E-3</v>
      </c>
      <c r="Q47" s="15">
        <f>IF($I47="","",H47/SUMIFS(H:H,$I:$I,"&lt;&gt;"))</f>
        <v>6.5401381532315594E-3</v>
      </c>
      <c r="R47" s="16">
        <f t="shared" si="0"/>
        <v>7.5216083426721588E-3</v>
      </c>
    </row>
    <row r="48" spans="1:18" ht="15" customHeight="1" x14ac:dyDescent="0.35">
      <c r="A48" s="24" t="s">
        <v>83</v>
      </c>
      <c r="B48" s="18">
        <v>58141.5</v>
      </c>
      <c r="C48" s="19">
        <v>60855.8</v>
      </c>
      <c r="D48" s="19">
        <v>67468.2</v>
      </c>
      <c r="E48" s="19">
        <v>73791.600000000006</v>
      </c>
      <c r="F48" s="19">
        <v>70857.400000000009</v>
      </c>
      <c r="G48" s="19">
        <v>71831.700000000012</v>
      </c>
      <c r="H48" s="20">
        <v>82227.3</v>
      </c>
      <c r="I48" s="4" t="s">
        <v>84</v>
      </c>
      <c r="J48" s="4" t="str">
        <f>IFERROR(INDEX([1]Sheet1!$D:$D,MATCH(I48,[1]Sheet1!$C:$C,0)),"")</f>
        <v>IN</v>
      </c>
      <c r="K48" s="15">
        <f>IF($I48="","",B48/SUMIFS(B:B,$I:$I,"&lt;&gt;"))</f>
        <v>7.9000869737187935E-4</v>
      </c>
      <c r="L48" s="15">
        <f>IF($I48="","",C48/SUMIFS(C:C,$I:$I,"&lt;&gt;"))</f>
        <v>7.6851759109536452E-4</v>
      </c>
      <c r="M48" s="15">
        <f>IF($I48="","",D48/SUMIFS(D:D,$I:$I,"&lt;&gt;"))</f>
        <v>7.5332645799364552E-4</v>
      </c>
      <c r="N48" s="15">
        <f>IF($I48="","",E48/SUMIFS(E:E,$I:$I,"&lt;&gt;"))</f>
        <v>7.8208650487052774E-4</v>
      </c>
      <c r="O48" s="15">
        <f>IF($I48="","",F48/SUMIFS(F:F,$I:$I,"&lt;&gt;"))</f>
        <v>7.5677987128353226E-4</v>
      </c>
      <c r="P48" s="15">
        <f>IF($I48="","",G48/SUMIFS(G:G,$I:$I,"&lt;&gt;"))</f>
        <v>5.9239038663130514E-4</v>
      </c>
      <c r="Q48" s="15">
        <f>IF($I48="","",H48/SUMIFS(H:H,$I:$I,"&lt;&gt;"))</f>
        <v>5.8883450537590052E-4</v>
      </c>
      <c r="R48" s="16">
        <f t="shared" si="0"/>
        <v>7.1884914494602212E-4</v>
      </c>
    </row>
    <row r="49" spans="1:18" ht="15" customHeight="1" x14ac:dyDescent="0.35">
      <c r="A49" s="24" t="s">
        <v>85</v>
      </c>
      <c r="B49" s="18">
        <v>152970.79999999999</v>
      </c>
      <c r="C49" s="19">
        <v>155221.80000000002</v>
      </c>
      <c r="D49" s="19">
        <v>161577.5</v>
      </c>
      <c r="E49" s="19">
        <v>171544.7</v>
      </c>
      <c r="F49" s="19">
        <v>180077.5</v>
      </c>
      <c r="G49" s="19">
        <v>212776.9</v>
      </c>
      <c r="H49" s="20">
        <v>258862.6</v>
      </c>
      <c r="I49" s="4" t="s">
        <v>86</v>
      </c>
      <c r="J49" s="4" t="str">
        <f>IFERROR(INDEX([1]Sheet1!$D:$D,MATCH(I49,[1]Sheet1!$C:$C,0)),"")</f>
        <v>KB</v>
      </c>
      <c r="K49" s="15">
        <f>IF($I49="","",B49/SUMIFS(B:B,$I:$I,"&lt;&gt;"))</f>
        <v>2.0785198600643995E-3</v>
      </c>
      <c r="L49" s="15">
        <f>IF($I49="","",C49/SUMIFS(C:C,$I:$I,"&lt;&gt;"))</f>
        <v>1.9602188094066048E-3</v>
      </c>
      <c r="M49" s="15">
        <f>IF($I49="","",D49/SUMIFS(D:D,$I:$I,"&lt;&gt;"))</f>
        <v>1.8041181736946927E-3</v>
      </c>
      <c r="N49" s="15">
        <f>IF($I49="","",E49/SUMIFS(E:E,$I:$I,"&lt;&gt;"))</f>
        <v>1.8181309912247902E-3</v>
      </c>
      <c r="O49" s="15">
        <f>IF($I49="","",F49/SUMIFS(F:F,$I:$I,"&lt;&gt;"))</f>
        <v>1.9232857439175058E-3</v>
      </c>
      <c r="P49" s="15">
        <f>IF($I49="","",G49/SUMIFS(G:G,$I:$I,"&lt;&gt;"))</f>
        <v>1.7547543780421532E-3</v>
      </c>
      <c r="Q49" s="15">
        <f>IF($I49="","",H49/SUMIFS(H:H,$I:$I,"&lt;&gt;"))</f>
        <v>1.8537302213658916E-3</v>
      </c>
      <c r="R49" s="16">
        <f t="shared" si="0"/>
        <v>1.8846797396737198E-3</v>
      </c>
    </row>
    <row r="50" spans="1:18" ht="15" customHeight="1" x14ac:dyDescent="0.35">
      <c r="A50" s="24" t="s">
        <v>87</v>
      </c>
      <c r="B50" s="18">
        <v>78521.100000000006</v>
      </c>
      <c r="C50" s="19">
        <v>82765.600000000006</v>
      </c>
      <c r="D50" s="19">
        <v>85737.9</v>
      </c>
      <c r="E50" s="19">
        <v>91430</v>
      </c>
      <c r="F50" s="19">
        <v>95297.1</v>
      </c>
      <c r="G50" s="19">
        <v>108591.7</v>
      </c>
      <c r="H50" s="20">
        <v>125877</v>
      </c>
      <c r="I50" s="4" t="s">
        <v>88</v>
      </c>
      <c r="J50" s="4" t="str">
        <f>IFERROR(INDEX([1]Sheet1!$D:$D,MATCH(I50,[1]Sheet1!$C:$C,0)),"")</f>
        <v>KC</v>
      </c>
      <c r="K50" s="15">
        <f>IF($I50="","",B50/SUMIFS(B:B,$I:$I,"&lt;&gt;"))</f>
        <v>1.0669203912387379E-3</v>
      </c>
      <c r="L50" s="15">
        <f>IF($I50="","",C50/SUMIFS(C:C,$I:$I,"&lt;&gt;"))</f>
        <v>1.0452055438850939E-3</v>
      </c>
      <c r="M50" s="15">
        <f>IF($I50="","",D50/SUMIFS(D:D,$I:$I,"&lt;&gt;"))</f>
        <v>9.5731957459682302E-4</v>
      </c>
      <c r="N50" s="15">
        <f>IF($I50="","",E50/SUMIFS(E:E,$I:$I,"&lt;&gt;"))</f>
        <v>9.6902857696963269E-4</v>
      </c>
      <c r="O50" s="15">
        <f>IF($I50="","",F50/SUMIFS(F:F,$I:$I,"&lt;&gt;"))</f>
        <v>1.0178037448691866E-3</v>
      </c>
      <c r="P50" s="15">
        <f>IF($I50="","",G50/SUMIFS(G:G,$I:$I,"&lt;&gt;"))</f>
        <v>8.9554721867853178E-4</v>
      </c>
      <c r="Q50" s="15">
        <f>IF($I50="","",H50/SUMIFS(H:H,$I:$I,"&lt;&gt;"))</f>
        <v>9.0141256046595499E-4</v>
      </c>
      <c r="R50" s="16">
        <f t="shared" si="0"/>
        <v>9.7903394438628014E-4</v>
      </c>
    </row>
    <row r="51" spans="1:18" ht="15" customHeight="1" x14ac:dyDescent="0.35">
      <c r="A51" s="24" t="s">
        <v>89</v>
      </c>
      <c r="B51" s="18">
        <v>148810.1</v>
      </c>
      <c r="C51" s="19">
        <v>152526.39999999999</v>
      </c>
      <c r="D51" s="19">
        <v>161092.70000000001</v>
      </c>
      <c r="E51" s="19">
        <v>173459.4</v>
      </c>
      <c r="F51" s="19">
        <v>179159</v>
      </c>
      <c r="G51" s="19">
        <v>197993.1</v>
      </c>
      <c r="H51" s="20">
        <v>215976.6</v>
      </c>
      <c r="I51" s="4" t="s">
        <v>90</v>
      </c>
      <c r="J51" s="4" t="str">
        <f>IFERROR(INDEX([1]Sheet1!$D:$D,MATCH(I51,[1]Sheet1!$C:$C,0)),"")</f>
        <v>SO</v>
      </c>
      <c r="K51" s="15">
        <f>IF($I51="","",B51/SUMIFS(B:B,$I:$I,"&lt;&gt;"))</f>
        <v>2.0219855569047775E-3</v>
      </c>
      <c r="L51" s="15">
        <f>IF($I51="","",C51/SUMIFS(C:C,$I:$I,"&lt;&gt;"))</f>
        <v>1.926179945156386E-3</v>
      </c>
      <c r="M51" s="15">
        <f>IF($I51="","",D51/SUMIFS(D:D,$I:$I,"&lt;&gt;"))</f>
        <v>1.7987050654920829E-3</v>
      </c>
      <c r="N51" s="15">
        <f>IF($I51="","",E51/SUMIFS(E:E,$I:$I,"&lt;&gt;"))</f>
        <v>1.8384241008859927E-3</v>
      </c>
      <c r="O51" s="15">
        <f>IF($I51="","",F51/SUMIFS(F:F,$I:$I,"&lt;&gt;"))</f>
        <v>1.9134758678597626E-3</v>
      </c>
      <c r="P51" s="15">
        <f>IF($I51="","",G51/SUMIFS(G:G,$I:$I,"&lt;&gt;"))</f>
        <v>1.6328335408925397E-3</v>
      </c>
      <c r="Q51" s="15">
        <f>IF($I51="","",H51/SUMIFS(H:H,$I:$I,"&lt;&gt;"))</f>
        <v>1.5466210666502331E-3</v>
      </c>
      <c r="R51" s="16">
        <f t="shared" si="0"/>
        <v>1.8111750205488249E-3</v>
      </c>
    </row>
    <row r="52" spans="1:18" ht="15" customHeight="1" x14ac:dyDescent="0.35">
      <c r="A52" s="24" t="s">
        <v>91</v>
      </c>
      <c r="B52" s="18">
        <v>201634.80000000002</v>
      </c>
      <c r="C52" s="19">
        <v>215975.9</v>
      </c>
      <c r="D52" s="19">
        <v>223853.7</v>
      </c>
      <c r="E52" s="19">
        <v>241643.4</v>
      </c>
      <c r="F52" s="19">
        <v>251873.2</v>
      </c>
      <c r="G52" s="19">
        <v>278784.59999999998</v>
      </c>
      <c r="H52" s="20">
        <v>315069.59999999998</v>
      </c>
      <c r="I52" s="4" t="s">
        <v>92</v>
      </c>
      <c r="J52" s="4" t="str">
        <f>IFERROR(INDEX([1]Sheet1!$D:$D,MATCH(I52,[1]Sheet1!$C:$C,0)),"")</f>
        <v>CC</v>
      </c>
      <c r="K52" s="15">
        <f>IF($I52="","",B52/SUMIFS(B:B,$I:$I,"&lt;&gt;"))</f>
        <v>2.7397512223255238E-3</v>
      </c>
      <c r="L52" s="15">
        <f>IF($I52="","",C52/SUMIFS(C:C,$I:$I,"&lt;&gt;"))</f>
        <v>2.7274520818501E-3</v>
      </c>
      <c r="M52" s="15">
        <f>IF($I52="","",D52/SUMIFS(D:D,$I:$I,"&lt;&gt;"))</f>
        <v>2.4994725652940516E-3</v>
      </c>
      <c r="N52" s="15">
        <f>IF($I52="","",E52/SUMIFS(E:E,$I:$I,"&lt;&gt;"))</f>
        <v>2.5610779835513915E-3</v>
      </c>
      <c r="O52" s="15">
        <f>IF($I52="","",F52/SUMIFS(F:F,$I:$I,"&lt;&gt;"))</f>
        <v>2.6900869616408641E-3</v>
      </c>
      <c r="P52" s="15">
        <f>IF($I52="","",G52/SUMIFS(G:G,$I:$I,"&lt;&gt;"))</f>
        <v>2.2991146942207092E-3</v>
      </c>
      <c r="Q52" s="15">
        <f>IF($I52="","",H52/SUMIFS(H:H,$I:$I,"&lt;&gt;"))</f>
        <v>2.256231836324223E-3</v>
      </c>
      <c r="R52" s="16">
        <f t="shared" si="0"/>
        <v>2.5390267636009804E-3</v>
      </c>
    </row>
    <row r="53" spans="1:18" ht="15" customHeight="1" x14ac:dyDescent="0.35">
      <c r="A53" s="24" t="s">
        <v>93</v>
      </c>
      <c r="B53" s="18">
        <v>712594.5</v>
      </c>
      <c r="C53" s="19">
        <v>735609.5</v>
      </c>
      <c r="D53" s="19">
        <v>784045.7</v>
      </c>
      <c r="E53" s="19">
        <v>829223.9</v>
      </c>
      <c r="F53" s="19">
        <v>846890.1</v>
      </c>
      <c r="G53" s="19">
        <v>1037863.5</v>
      </c>
      <c r="H53" s="20">
        <v>1200027.1000000001</v>
      </c>
      <c r="I53" s="4" t="s">
        <v>94</v>
      </c>
      <c r="J53" s="4" t="str">
        <f>IFERROR(INDEX([1]Sheet1!$D:$D,MATCH(I53,[1]Sheet1!$C:$C,0)),"")</f>
        <v>ST</v>
      </c>
      <c r="K53" s="15">
        <f>IF($I53="","",B53/SUMIFS(B:B,$I:$I,"&lt;&gt;"))</f>
        <v>9.6825133974762553E-3</v>
      </c>
      <c r="L53" s="15">
        <f>IF($I53="","",C53/SUMIFS(C:C,$I:$I,"&lt;&gt;"))</f>
        <v>9.2896460308937757E-3</v>
      </c>
      <c r="M53" s="15">
        <f>IF($I53="","",D53/SUMIFS(D:D,$I:$I,"&lt;&gt;"))</f>
        <v>8.754381621062195E-3</v>
      </c>
      <c r="N53" s="15">
        <f>IF($I53="","",E53/SUMIFS(E:E,$I:$I,"&lt;&gt;"))</f>
        <v>8.7885995385126228E-3</v>
      </c>
      <c r="O53" s="15">
        <f>IF($I53="","",F53/SUMIFS(F:F,$I:$I,"&lt;&gt;"))</f>
        <v>9.0450592439081552E-3</v>
      </c>
      <c r="P53" s="15">
        <f>IF($I53="","",G53/SUMIFS(G:G,$I:$I,"&lt;&gt;"))</f>
        <v>8.559178747482233E-3</v>
      </c>
      <c r="Q53" s="15">
        <f>IF($I53="","",H53/SUMIFS(H:H,$I:$I,"&lt;&gt;"))</f>
        <v>8.5934642614578886E-3</v>
      </c>
      <c r="R53" s="16">
        <f t="shared" si="0"/>
        <v>8.9589775486847312E-3</v>
      </c>
    </row>
    <row r="54" spans="1:18" ht="15" customHeight="1" x14ac:dyDescent="0.35">
      <c r="A54" s="31" t="s">
        <v>95</v>
      </c>
      <c r="B54" s="30">
        <v>11078328.299999997</v>
      </c>
      <c r="C54" s="30">
        <v>11822590.899999999</v>
      </c>
      <c r="D54" s="30">
        <v>13330796.999999998</v>
      </c>
      <c r="E54" s="10">
        <v>14103743.799999999</v>
      </c>
      <c r="F54" s="10">
        <v>13655382</v>
      </c>
      <c r="G54" s="30">
        <v>17158637.5</v>
      </c>
      <c r="H54" s="10">
        <v>19664499.400000002</v>
      </c>
      <c r="I54" s="3"/>
      <c r="J54" s="4" t="str">
        <f>IFERROR(INDEX([1]Sheet1!$D:$D,MATCH(I54,[1]Sheet1!$C:$C,0)),"")</f>
        <v/>
      </c>
      <c r="K54" s="15" t="str">
        <f>IF($I54="","",B54/SUMIFS(B:B,$I:$I,"&lt;&gt;"))</f>
        <v/>
      </c>
      <c r="L54" s="15" t="str">
        <f>IF($I54="","",C54/SUMIFS(C:C,$I:$I,"&lt;&gt;"))</f>
        <v/>
      </c>
      <c r="M54" s="15" t="str">
        <f>IF($I54="","",D54/SUMIFS(D:D,$I:$I,"&lt;&gt;"))</f>
        <v/>
      </c>
      <c r="N54" s="15" t="str">
        <f>IF($I54="","",E54/SUMIFS(E:E,$I:$I,"&lt;&gt;"))</f>
        <v/>
      </c>
      <c r="O54" s="15" t="str">
        <f>IF($I54="","",F54/SUMIFS(F:F,$I:$I,"&lt;&gt;"))</f>
        <v/>
      </c>
      <c r="P54" s="15" t="str">
        <f>IF($I54="","",G54/SUMIFS(G:G,$I:$I,"&lt;&gt;"))</f>
        <v/>
      </c>
      <c r="Q54" s="15" t="str">
        <f>IF($I54="","",H54/SUMIFS(H:H,$I:$I,"&lt;&gt;"))</f>
        <v/>
      </c>
      <c r="R54" s="16" t="str">
        <f t="shared" si="0"/>
        <v/>
      </c>
    </row>
    <row r="55" spans="1:18" ht="15" customHeight="1" x14ac:dyDescent="0.35">
      <c r="A55" s="32" t="s">
        <v>96</v>
      </c>
      <c r="B55" s="18">
        <v>1421517.6</v>
      </c>
      <c r="C55" s="19">
        <v>1487892.2</v>
      </c>
      <c r="D55" s="19">
        <v>1739362.9</v>
      </c>
      <c r="E55" s="19">
        <v>1803321.7</v>
      </c>
      <c r="F55" s="19">
        <v>1694189.7</v>
      </c>
      <c r="G55" s="19">
        <v>2016023.7</v>
      </c>
      <c r="H55" s="20">
        <v>2242646.9</v>
      </c>
      <c r="I55" s="4" t="s">
        <v>97</v>
      </c>
      <c r="J55" s="4" t="str">
        <f>IFERROR(INDEX([1]Sheet1!$D:$D,MATCH(I55,[1]Sheet1!$C:$C,0)),"")</f>
        <v>BS</v>
      </c>
      <c r="K55" s="15">
        <f>IF($I55="","",B55/SUMIFS(B:B,$I:$I,"&lt;&gt;"))</f>
        <v>1.9315140948671781E-2</v>
      </c>
      <c r="L55" s="15">
        <f>IF($I55="","",C55/SUMIFS(C:C,$I:$I,"&lt;&gt;"))</f>
        <v>1.8789849601082924E-2</v>
      </c>
      <c r="M55" s="15">
        <f>IF($I55="","",D55/SUMIFS(D:D,$I:$I,"&lt;&gt;"))</f>
        <v>1.9421121248566812E-2</v>
      </c>
      <c r="N55" s="15">
        <f>IF($I55="","",E55/SUMIFS(E:E,$I:$I,"&lt;&gt;"))</f>
        <v>1.911265734189499E-2</v>
      </c>
      <c r="O55" s="15">
        <f>IF($I55="","",F55/SUMIFS(F:F,$I:$I,"&lt;&gt;"))</f>
        <v>1.8094492079809392E-2</v>
      </c>
      <c r="P55" s="15">
        <f>IF($I55="","",G55/SUMIFS(G:G,$I:$I,"&lt;&gt;"))</f>
        <v>1.6625989070297293E-2</v>
      </c>
      <c r="Q55" s="15">
        <f>IF($I55="","",H55/SUMIFS(H:H,$I:$I,"&lt;&gt;"))</f>
        <v>1.6059725639712072E-2</v>
      </c>
      <c r="R55" s="16">
        <f t="shared" si="0"/>
        <v>1.8202710847147894E-2</v>
      </c>
    </row>
    <row r="56" spans="1:18" ht="15" customHeight="1" x14ac:dyDescent="0.35">
      <c r="A56" s="32" t="s">
        <v>98</v>
      </c>
      <c r="B56" s="18">
        <v>170890.5</v>
      </c>
      <c r="C56" s="19">
        <v>178193.2</v>
      </c>
      <c r="D56" s="19">
        <v>192690.3</v>
      </c>
      <c r="E56" s="19">
        <v>203282.1</v>
      </c>
      <c r="F56" s="19">
        <v>197948.7</v>
      </c>
      <c r="G56" s="19">
        <v>226451.5</v>
      </c>
      <c r="H56" s="20">
        <v>261992.8</v>
      </c>
      <c r="I56" s="4" t="s">
        <v>99</v>
      </c>
      <c r="J56" s="4" t="str">
        <f>IFERROR(INDEX([1]Sheet1!$D:$D,MATCH(I56,[1]Sheet1!$C:$C,0)),"")</f>
        <v>ME</v>
      </c>
      <c r="K56" s="15">
        <f>IF($I56="","",B56/SUMIFS(B:B,$I:$I,"&lt;&gt;"))</f>
        <v>2.3220071944863676E-3</v>
      </c>
      <c r="L56" s="15">
        <f>IF($I56="","",C56/SUMIFS(C:C,$I:$I,"&lt;&gt;"))</f>
        <v>2.2503131799035507E-3</v>
      </c>
      <c r="M56" s="15">
        <f>IF($I56="","",D56/SUMIFS(D:D,$I:$I,"&lt;&gt;"))</f>
        <v>2.1515128784928743E-3</v>
      </c>
      <c r="N56" s="15">
        <f>IF($I56="","",E56/SUMIFS(E:E,$I:$I,"&lt;&gt;"))</f>
        <v>2.1545025055933345E-3</v>
      </c>
      <c r="O56" s="15">
        <f>IF($I56="","",F56/SUMIFS(F:F,$I:$I,"&lt;&gt;"))</f>
        <v>2.1141559202954461E-3</v>
      </c>
      <c r="P56" s="15">
        <f>IF($I56="","",G56/SUMIFS(G:G,$I:$I,"&lt;&gt;"))</f>
        <v>1.867527729933149E-3</v>
      </c>
      <c r="Q56" s="15">
        <f>IF($I56="","",H56/SUMIFS(H:H,$I:$I,"&lt;&gt;"))</f>
        <v>1.8761457666741728E-3</v>
      </c>
      <c r="R56" s="16">
        <f t="shared" si="0"/>
        <v>2.1051664536255567E-3</v>
      </c>
    </row>
    <row r="57" spans="1:18" ht="15" customHeight="1" x14ac:dyDescent="0.35">
      <c r="A57" s="32" t="s">
        <v>100</v>
      </c>
      <c r="B57" s="18">
        <v>223297.80000000002</v>
      </c>
      <c r="C57" s="19">
        <v>236090.8</v>
      </c>
      <c r="D57" s="19">
        <v>245675.6</v>
      </c>
      <c r="E57" s="19">
        <v>262760.59999999998</v>
      </c>
      <c r="F57" s="19">
        <v>266387</v>
      </c>
      <c r="G57" s="19">
        <v>304167.2</v>
      </c>
      <c r="H57" s="20">
        <v>342626.3</v>
      </c>
      <c r="I57" s="4" t="s">
        <v>101</v>
      </c>
      <c r="J57" s="4" t="str">
        <f>IFERROR(INDEX([1]Sheet1!$D:$D,MATCH(I57,[1]Sheet1!$C:$C,0)),"")</f>
        <v>MD</v>
      </c>
      <c r="K57" s="15">
        <f>IF($I57="","",B57/SUMIFS(B:B,$I:$I,"&lt;&gt;"))</f>
        <v>3.0341013579630121E-3</v>
      </c>
      <c r="L57" s="15">
        <f>IF($I57="","",C57/SUMIFS(C:C,$I:$I,"&lt;&gt;"))</f>
        <v>2.9814731364270529E-3</v>
      </c>
      <c r="M57" s="15">
        <f>IF($I57="","",D57/SUMIFS(D:D,$I:$I,"&lt;&gt;"))</f>
        <v>2.7431283117596685E-3</v>
      </c>
      <c r="N57" s="15">
        <f>IF($I57="","",E57/SUMIFS(E:E,$I:$I,"&lt;&gt;"))</f>
        <v>2.7848904112620239E-3</v>
      </c>
      <c r="O57" s="15">
        <f>IF($I57="","",F57/SUMIFS(F:F,$I:$I,"&lt;&gt;"))</f>
        <v>2.8450990238366959E-3</v>
      </c>
      <c r="P57" s="15">
        <f>IF($I57="","",G57/SUMIFS(G:G,$I:$I,"&lt;&gt;"))</f>
        <v>2.5084430023034608E-3</v>
      </c>
      <c r="Q57" s="15">
        <f>IF($I57="","",H57/SUMIFS(H:H,$I:$I,"&lt;&gt;"))</f>
        <v>2.4535669770170596E-3</v>
      </c>
      <c r="R57" s="16">
        <f t="shared" si="0"/>
        <v>2.7643860315098535E-3</v>
      </c>
    </row>
    <row r="58" spans="1:18" ht="15" customHeight="1" x14ac:dyDescent="0.35">
      <c r="A58" s="32" t="s">
        <v>102</v>
      </c>
      <c r="B58" s="18">
        <v>2058139.9</v>
      </c>
      <c r="C58" s="19">
        <v>2264655.7999999998</v>
      </c>
      <c r="D58" s="19">
        <v>2622773.9</v>
      </c>
      <c r="E58" s="19">
        <v>2808753.3</v>
      </c>
      <c r="F58" s="19">
        <v>2631286.7999999998</v>
      </c>
      <c r="G58" s="19">
        <v>3533272.5</v>
      </c>
      <c r="H58" s="20">
        <v>4179258.6</v>
      </c>
      <c r="I58" s="4" t="s">
        <v>103</v>
      </c>
      <c r="J58" s="4" t="str">
        <f>IFERROR(INDEX([1]Sheet1!$D:$D,MATCH(I58,[1]Sheet1!$C:$C,0)),"")</f>
        <v>TT</v>
      </c>
      <c r="K58" s="15">
        <f>IF($I58="","",B58/SUMIFS(B:B,$I:$I,"&lt;&gt;"))</f>
        <v>2.7965367618793632E-2</v>
      </c>
      <c r="L58" s="15">
        <f>IF($I58="","",C58/SUMIFS(C:C,$I:$I,"&lt;&gt;"))</f>
        <v>2.859921026551529E-2</v>
      </c>
      <c r="M58" s="15">
        <f>IF($I58="","",D58/SUMIFS(D:D,$I:$I,"&lt;&gt;"))</f>
        <v>2.9284981253467259E-2</v>
      </c>
      <c r="N58" s="15">
        <f>IF($I58="","",E58/SUMIFS(E:E,$I:$I,"&lt;&gt;"))</f>
        <v>2.9768809070958763E-2</v>
      </c>
      <c r="O58" s="15">
        <f>IF($I58="","",F58/SUMIFS(F:F,$I:$I,"&lt;&gt;"))</f>
        <v>2.8102991159907886E-2</v>
      </c>
      <c r="P58" s="15">
        <f>IF($I58="","",G58/SUMIFS(G:G,$I:$I,"&lt;&gt;"))</f>
        <v>2.9138620725233537E-2</v>
      </c>
      <c r="Q58" s="15">
        <f>IF($I58="","",H58/SUMIFS(H:H,$I:$I,"&lt;&gt;"))</f>
        <v>2.9927915309988024E-2</v>
      </c>
      <c r="R58" s="16">
        <f t="shared" si="0"/>
        <v>2.8969699343409202E-2</v>
      </c>
    </row>
    <row r="59" spans="1:18" ht="15" customHeight="1" x14ac:dyDescent="0.35">
      <c r="A59" s="32" t="s">
        <v>104</v>
      </c>
      <c r="B59" s="18">
        <v>570254.80000000005</v>
      </c>
      <c r="C59" s="19">
        <v>592037.6</v>
      </c>
      <c r="D59" s="19">
        <v>679938.9</v>
      </c>
      <c r="E59" s="19">
        <v>722846</v>
      </c>
      <c r="F59" s="19">
        <v>684430.6</v>
      </c>
      <c r="G59" s="19">
        <v>867612.5</v>
      </c>
      <c r="H59" s="20">
        <v>965723.7</v>
      </c>
      <c r="I59" s="4" t="s">
        <v>105</v>
      </c>
      <c r="J59" s="4" t="str">
        <f>IFERROR(INDEX([1]Sheet1!$D:$D,MATCH(I59,[1]Sheet1!$C:$C,0)),"")</f>
        <v>UD</v>
      </c>
      <c r="K59" s="15">
        <f>IF($I59="","",B59/SUMIFS(B:B,$I:$I,"&lt;&gt;"))</f>
        <v>7.7484456320882954E-3</v>
      </c>
      <c r="L59" s="15">
        <f>IF($I59="","",C59/SUMIFS(C:C,$I:$I,"&lt;&gt;"))</f>
        <v>7.4765480067615726E-3</v>
      </c>
      <c r="M59" s="15">
        <f>IF($I59="","",D59/SUMIFS(D:D,$I:$I,"&lt;&gt;"))</f>
        <v>7.5919612971606706E-3</v>
      </c>
      <c r="N59" s="15">
        <f>IF($I59="","",E59/SUMIFS(E:E,$I:$I,"&lt;&gt;"))</f>
        <v>7.6611443809273885E-3</v>
      </c>
      <c r="O59" s="15">
        <f>IF($I59="","",F59/SUMIFS(F:F,$I:$I,"&lt;&gt;"))</f>
        <v>7.3099394187552845E-3</v>
      </c>
      <c r="P59" s="15">
        <f>IF($I59="","",G59/SUMIFS(G:G,$I:$I,"&lt;&gt;"))</f>
        <v>7.1551321258045289E-3</v>
      </c>
      <c r="Q59" s="15">
        <f>IF($I59="","",H59/SUMIFS(H:H,$I:$I,"&lt;&gt;"))</f>
        <v>6.9156039079391451E-3</v>
      </c>
      <c r="R59" s="16">
        <f t="shared" si="0"/>
        <v>7.408396395633841E-3</v>
      </c>
    </row>
    <row r="60" spans="1:18" ht="15" customHeight="1" x14ac:dyDescent="0.35">
      <c r="A60" s="32" t="s">
        <v>106</v>
      </c>
      <c r="B60" s="18">
        <v>284659.09999999998</v>
      </c>
      <c r="C60" s="19">
        <v>296505.8</v>
      </c>
      <c r="D60" s="19">
        <v>316622.90000000002</v>
      </c>
      <c r="E60" s="19">
        <v>339490.4</v>
      </c>
      <c r="F60" s="19">
        <v>346046.4</v>
      </c>
      <c r="G60" s="19">
        <v>399899.3</v>
      </c>
      <c r="H60" s="20">
        <v>501506.5</v>
      </c>
      <c r="I60" s="4" t="s">
        <v>107</v>
      </c>
      <c r="J60" s="4" t="str">
        <f>IFERROR(INDEX([1]Sheet1!$D:$D,MATCH(I60,[1]Sheet1!$C:$C,0)),"")</f>
        <v>CV</v>
      </c>
      <c r="K60" s="15">
        <f>IF($I60="","",B60/SUMIFS(B:B,$I:$I,"&lt;&gt;"))</f>
        <v>3.867859700662204E-3</v>
      </c>
      <c r="L60" s="15">
        <f>IF($I60="","",C60/SUMIFS(C:C,$I:$I,"&lt;&gt;"))</f>
        <v>3.7444240838474543E-3</v>
      </c>
      <c r="M60" s="15">
        <f>IF($I60="","",D60/SUMIFS(D:D,$I:$I,"&lt;&gt;"))</f>
        <v>3.5353011904375137E-3</v>
      </c>
      <c r="N60" s="15">
        <f>IF($I60="","",E60/SUMIFS(E:E,$I:$I,"&lt;&gt;"))</f>
        <v>3.5981176769862345E-3</v>
      </c>
      <c r="O60" s="15">
        <f>IF($I60="","",F60/SUMIFS(F:F,$I:$I,"&lt;&gt;"))</f>
        <v>3.6958870922462537E-3</v>
      </c>
      <c r="P60" s="15">
        <f>IF($I60="","",G60/SUMIFS(G:G,$I:$I,"&lt;&gt;"))</f>
        <v>3.2979381100626637E-3</v>
      </c>
      <c r="Q60" s="15">
        <f>IF($I60="","",H60/SUMIFS(H:H,$I:$I,"&lt;&gt;"))</f>
        <v>3.5913173832814531E-3</v>
      </c>
      <c r="R60" s="16">
        <f t="shared" si="0"/>
        <v>3.6186921767891109E-3</v>
      </c>
    </row>
    <row r="61" spans="1:18" ht="15" customHeight="1" x14ac:dyDescent="0.35">
      <c r="A61" s="24" t="s">
        <v>108</v>
      </c>
      <c r="B61" s="18">
        <v>1147634</v>
      </c>
      <c r="C61" s="19">
        <v>1245826.8999999999</v>
      </c>
      <c r="D61" s="19">
        <v>1422704.6</v>
      </c>
      <c r="E61" s="19">
        <v>1496401.4</v>
      </c>
      <c r="F61" s="19">
        <v>1385352.5</v>
      </c>
      <c r="G61" s="19">
        <v>1765366.6</v>
      </c>
      <c r="H61" s="20">
        <v>2002818.8</v>
      </c>
      <c r="I61" s="4" t="s">
        <v>109</v>
      </c>
      <c r="J61" s="4" t="str">
        <f>IFERROR(INDEX([1]Sheet1!$D:$D,MATCH(I61,[1]Sheet1!$C:$C,0)),"")</f>
        <v>PE</v>
      </c>
      <c r="K61" s="15">
        <f>IF($I61="","",B61/SUMIFS(B:B,$I:$I,"&lt;&gt;"))</f>
        <v>1.5593695405169791E-2</v>
      </c>
      <c r="L61" s="15">
        <f>IF($I61="","",C61/SUMIFS(C:C,$I:$I,"&lt;&gt;"))</f>
        <v>1.573292747954682E-2</v>
      </c>
      <c r="M61" s="15">
        <f>IF($I61="","",D61/SUMIFS(D:D,$I:$I,"&lt;&gt;"))</f>
        <v>1.5885424794040249E-2</v>
      </c>
      <c r="N61" s="15">
        <f>IF($I61="","",E61/SUMIFS(E:E,$I:$I,"&lt;&gt;"))</f>
        <v>1.5859736620555245E-2</v>
      </c>
      <c r="O61" s="15">
        <f>IF($I61="","",F61/SUMIFS(F:F,$I:$I,"&lt;&gt;"))</f>
        <v>1.4796011237108891E-2</v>
      </c>
      <c r="P61" s="15">
        <f>IF($I61="","",G61/SUMIFS(G:G,$I:$I,"&lt;&gt;"))</f>
        <v>1.4558839658813483E-2</v>
      </c>
      <c r="Q61" s="15">
        <f>IF($I61="","",H61/SUMIFS(H:H,$I:$I,"&lt;&gt;"))</f>
        <v>1.4342302586313239E-2</v>
      </c>
      <c r="R61" s="16">
        <f t="shared" si="0"/>
        <v>1.5252705397363958E-2</v>
      </c>
    </row>
    <row r="62" spans="1:18" ht="15" customHeight="1" x14ac:dyDescent="0.35">
      <c r="A62" s="24" t="s">
        <v>110</v>
      </c>
      <c r="B62" s="18">
        <v>313533.8</v>
      </c>
      <c r="C62" s="19">
        <v>331754.40000000002</v>
      </c>
      <c r="D62" s="19">
        <v>353265.5</v>
      </c>
      <c r="E62" s="19">
        <v>370472.6</v>
      </c>
      <c r="F62" s="19">
        <v>396946.8</v>
      </c>
      <c r="G62" s="19">
        <v>488594.5</v>
      </c>
      <c r="H62" s="20">
        <v>554557.19999999995</v>
      </c>
      <c r="I62" s="4" t="s">
        <v>111</v>
      </c>
      <c r="J62" s="4" t="str">
        <f>IFERROR(INDEX([1]Sheet1!$D:$D,MATCH(I62,[1]Sheet1!$C:$C,0)),"")</f>
        <v>KI</v>
      </c>
      <c r="K62" s="15">
        <f>IF($I62="","",B62/SUMIFS(B:B,$I:$I,"&lt;&gt;"))</f>
        <v>4.2602001826587783E-3</v>
      </c>
      <c r="L62" s="15">
        <f>IF($I62="","",C62/SUMIFS(C:C,$I:$I,"&lt;&gt;"))</f>
        <v>4.1895610989139574E-3</v>
      </c>
      <c r="M62" s="15">
        <f>IF($I62="","",D62/SUMIFS(D:D,$I:$I,"&lt;&gt;"))</f>
        <v>3.944439718954325E-3</v>
      </c>
      <c r="N62" s="15">
        <f>IF($I62="","",E62/SUMIFS(E:E,$I:$I,"&lt;&gt;"))</f>
        <v>3.9264851403723062E-3</v>
      </c>
      <c r="O62" s="15">
        <f>IF($I62="","",F62/SUMIFS(F:F,$I:$I,"&lt;&gt;"))</f>
        <v>4.2395197708412951E-3</v>
      </c>
      <c r="P62" s="15">
        <f>IF($I62="","",G62/SUMIFS(G:G,$I:$I,"&lt;&gt;"))</f>
        <v>4.0294004563574187E-3</v>
      </c>
      <c r="Q62" s="15">
        <f>IF($I62="","",H62/SUMIFS(H:H,$I:$I,"&lt;&gt;"))</f>
        <v>3.9712165493047237E-3</v>
      </c>
      <c r="R62" s="16">
        <f t="shared" si="0"/>
        <v>4.0801175596289719E-3</v>
      </c>
    </row>
    <row r="63" spans="1:18" ht="15" customHeight="1" x14ac:dyDescent="0.35">
      <c r="A63" s="24" t="s">
        <v>112</v>
      </c>
      <c r="B63" s="18">
        <v>1282751.7</v>
      </c>
      <c r="C63" s="19">
        <v>1387920.9</v>
      </c>
      <c r="D63" s="19">
        <v>1502156.2</v>
      </c>
      <c r="E63" s="19">
        <v>1617171.7</v>
      </c>
      <c r="F63" s="19">
        <v>1600333.4</v>
      </c>
      <c r="G63" s="19">
        <v>1931254.1</v>
      </c>
      <c r="H63" s="20">
        <v>2287862.2999999998</v>
      </c>
      <c r="I63" s="4" t="s">
        <v>113</v>
      </c>
      <c r="J63" s="4" t="str">
        <f>IFERROR(INDEX([1]Sheet1!$D:$D,MATCH(I63,[1]Sheet1!$C:$C,0)),"")</f>
        <v>NZ</v>
      </c>
      <c r="K63" s="15">
        <f>IF($I63="","",B63/SUMIFS(B:B,$I:$I,"&lt;&gt;"))</f>
        <v>1.7429632870988258E-2</v>
      </c>
      <c r="L63" s="15">
        <f>IF($I63="","",C63/SUMIFS(C:C,$I:$I,"&lt;&gt;"))</f>
        <v>1.7527361840595477E-2</v>
      </c>
      <c r="M63" s="15">
        <f>IF($I63="","",D63/SUMIFS(D:D,$I:$I,"&lt;&gt;"))</f>
        <v>1.6772553729004096E-2</v>
      </c>
      <c r="N63" s="15">
        <f>IF($I63="","",E63/SUMIFS(E:E,$I:$I,"&lt;&gt;"))</f>
        <v>1.7139730845089813E-2</v>
      </c>
      <c r="O63" s="15">
        <f>IF($I63="","",F63/SUMIFS(F:F,$I:$I,"&lt;&gt;"))</f>
        <v>1.7092076543349564E-2</v>
      </c>
      <c r="P63" s="15">
        <f>IF($I63="","",G63/SUMIFS(G:G,$I:$I,"&lt;&gt;"))</f>
        <v>1.5926900838798094E-2</v>
      </c>
      <c r="Q63" s="15">
        <f>IF($I63="","",H63/SUMIFS(H:H,$I:$I,"&lt;&gt;"))</f>
        <v>1.6383515764091364E-2</v>
      </c>
      <c r="R63" s="16">
        <f t="shared" si="0"/>
        <v>1.6895967490273809E-2</v>
      </c>
    </row>
    <row r="64" spans="1:18" ht="15" customHeight="1" x14ac:dyDescent="0.35">
      <c r="A64" s="24" t="s">
        <v>114</v>
      </c>
      <c r="B64" s="18">
        <v>814765.4</v>
      </c>
      <c r="C64" s="19">
        <v>872857.1</v>
      </c>
      <c r="D64" s="19">
        <v>1058504.8</v>
      </c>
      <c r="E64" s="19">
        <v>1106329.3</v>
      </c>
      <c r="F64" s="19">
        <v>1046728.3</v>
      </c>
      <c r="G64" s="19">
        <v>1409921</v>
      </c>
      <c r="H64" s="20">
        <v>1571366.4</v>
      </c>
      <c r="I64" s="4" t="s">
        <v>115</v>
      </c>
      <c r="J64" s="4" t="str">
        <f>IFERROR(INDEX([1]Sheet1!$D:$D,MATCH(I64,[1]Sheet1!$C:$C,0)),"")</f>
        <v>OB</v>
      </c>
      <c r="K64" s="15">
        <f>IF($I64="","",B64/SUMIFS(B:B,$I:$I,"&lt;&gt;"))</f>
        <v>1.107077994750184E-2</v>
      </c>
      <c r="L64" s="15">
        <f>IF($I64="","",C64/SUMIFS(C:C,$I:$I,"&lt;&gt;"))</f>
        <v>1.1022877619922598E-2</v>
      </c>
      <c r="M64" s="15">
        <f>IF($I64="","",D64/SUMIFS(D:D,$I:$I,"&lt;&gt;"))</f>
        <v>1.1818896483873471E-2</v>
      </c>
      <c r="N64" s="15">
        <f>IF($I64="","",E64/SUMIFS(E:E,$I:$I,"&lt;&gt;"))</f>
        <v>1.1725524524103794E-2</v>
      </c>
      <c r="O64" s="15">
        <f>IF($I64="","",F64/SUMIFS(F:F,$I:$I,"&lt;&gt;"))</f>
        <v>1.1179395633241277E-2</v>
      </c>
      <c r="P64" s="15">
        <f>IF($I64="","",G64/SUMIFS(G:G,$I:$I,"&lt;&gt;"))</f>
        <v>1.1627507720262728E-2</v>
      </c>
      <c r="Q64" s="15">
        <f>IF($I64="","",H64/SUMIFS(H:H,$I:$I,"&lt;&gt;"))</f>
        <v>1.1252646711108224E-2</v>
      </c>
      <c r="R64" s="16">
        <f t="shared" si="0"/>
        <v>1.1385375520001991E-2</v>
      </c>
    </row>
    <row r="65" spans="1:18" ht="15" customHeight="1" x14ac:dyDescent="0.35">
      <c r="A65" s="24" t="s">
        <v>116</v>
      </c>
      <c r="B65" s="18">
        <v>358258.2</v>
      </c>
      <c r="C65" s="19">
        <v>376076.2</v>
      </c>
      <c r="D65" s="19">
        <v>411028.7</v>
      </c>
      <c r="E65" s="19">
        <v>448521.1</v>
      </c>
      <c r="F65" s="19">
        <v>484785.4</v>
      </c>
      <c r="G65" s="19">
        <v>540115.80000000005</v>
      </c>
      <c r="H65" s="20">
        <v>592885.5</v>
      </c>
      <c r="I65" s="4" t="s">
        <v>117</v>
      </c>
      <c r="J65" s="4" t="str">
        <f>IFERROR(INDEX([1]Sheet1!$D:$D,MATCH(I65,[1]Sheet1!$C:$C,0)),"")</f>
        <v>PZ</v>
      </c>
      <c r="K65" s="15">
        <f>IF($I65="","",B65/SUMIFS(B:B,$I:$I,"&lt;&gt;"))</f>
        <v>4.8679014800924337E-3</v>
      </c>
      <c r="L65" s="15">
        <f>IF($I65="","",C65/SUMIFS(C:C,$I:$I,"&lt;&gt;"))</f>
        <v>4.7492790381902551E-3</v>
      </c>
      <c r="M65" s="15">
        <f>IF($I65="","",D65/SUMIFS(D:D,$I:$I,"&lt;&gt;"))</f>
        <v>4.5894035220256767E-3</v>
      </c>
      <c r="N65" s="15">
        <f>IF($I65="","",E65/SUMIFS(E:E,$I:$I,"&lt;&gt;"))</f>
        <v>4.7536887594209157E-3</v>
      </c>
      <c r="O65" s="15">
        <f>IF($I65="","",F65/SUMIFS(F:F,$I:$I,"&lt;&gt;"))</f>
        <v>5.1776643316313563E-3</v>
      </c>
      <c r="P65" s="15">
        <f>IF($I65="","",G65/SUMIFS(G:G,$I:$I,"&lt;&gt;"))</f>
        <v>4.4542925698219122E-3</v>
      </c>
      <c r="Q65" s="15">
        <f>IF($I65="","",H65/SUMIFS(H:H,$I:$I,"&lt;&gt;"))</f>
        <v>4.2456877477071902E-3</v>
      </c>
      <c r="R65" s="16">
        <f t="shared" si="0"/>
        <v>4.6911310641271067E-3</v>
      </c>
    </row>
    <row r="66" spans="1:18" ht="15" customHeight="1" x14ac:dyDescent="0.35">
      <c r="A66" s="24" t="s">
        <v>118</v>
      </c>
      <c r="B66" s="18">
        <v>1364822.2</v>
      </c>
      <c r="C66" s="19">
        <v>1449005.7</v>
      </c>
      <c r="D66" s="19">
        <v>1625558.7</v>
      </c>
      <c r="E66" s="19">
        <v>1689575.4</v>
      </c>
      <c r="F66" s="19">
        <v>1625461.8</v>
      </c>
      <c r="G66" s="19">
        <v>2157662</v>
      </c>
      <c r="H66" s="20">
        <v>2378451</v>
      </c>
      <c r="I66" s="4" t="s">
        <v>119</v>
      </c>
      <c r="J66" s="4" t="str">
        <f>IFERROR(INDEX([1]Sheet1!$D:$D,MATCH(I66,[1]Sheet1!$C:$C,0)),"")</f>
        <v>SA</v>
      </c>
      <c r="K66" s="15">
        <f>IF($I66="","",B66/SUMIFS(B:B,$I:$I,"&lt;&gt;"))</f>
        <v>1.8544781410287363E-2</v>
      </c>
      <c r="L66" s="15">
        <f>IF($I66="","",C66/SUMIFS(C:C,$I:$I,"&lt;&gt;"))</f>
        <v>1.8298771358645393E-2</v>
      </c>
      <c r="M66" s="15">
        <f>IF($I66="","",D66/SUMIFS(D:D,$I:$I,"&lt;&gt;"))</f>
        <v>1.8150423128699966E-2</v>
      </c>
      <c r="N66" s="15">
        <f>IF($I66="","",E66/SUMIFS(E:E,$I:$I,"&lt;&gt;"))</f>
        <v>1.7907107574591467E-2</v>
      </c>
      <c r="O66" s="15">
        <f>IF($I66="","",F66/SUMIFS(F:F,$I:$I,"&lt;&gt;"))</f>
        <v>1.7360455954922121E-2</v>
      </c>
      <c r="P66" s="15">
        <f>IF($I66="","",G66/SUMIFS(G:G,$I:$I,"&lt;&gt;"))</f>
        <v>1.7794069002956561E-2</v>
      </c>
      <c r="Q66" s="15">
        <f>IF($I66="","",H66/SUMIFS(H:H,$I:$I,"&lt;&gt;"))</f>
        <v>1.7032226743986679E-2</v>
      </c>
      <c r="R66" s="16">
        <f t="shared" si="0"/>
        <v>1.786969073915565E-2</v>
      </c>
    </row>
    <row r="67" spans="1:18" ht="15" customHeight="1" x14ac:dyDescent="0.35">
      <c r="A67" s="32" t="s">
        <v>120</v>
      </c>
      <c r="B67" s="18">
        <v>700848.6</v>
      </c>
      <c r="C67" s="19">
        <v>728946.4</v>
      </c>
      <c r="D67" s="19">
        <v>773838.6</v>
      </c>
      <c r="E67" s="19">
        <v>809822.6</v>
      </c>
      <c r="F67" s="19">
        <v>856515.7</v>
      </c>
      <c r="G67" s="19">
        <v>1009797.7</v>
      </c>
      <c r="H67" s="20">
        <v>1193979.3</v>
      </c>
      <c r="I67" s="4" t="s">
        <v>121</v>
      </c>
      <c r="J67" s="4" t="str">
        <f>IFERROR(INDEX([1]Sheet1!$D:$D,MATCH(I67,[1]Sheet1!$C:$C,0)),"")</f>
        <v>SR</v>
      </c>
      <c r="K67" s="15">
        <f>IF($I67="","",B67/SUMIFS(B:B,$I:$I,"&lt;&gt;"))</f>
        <v>9.5229137456189702E-3</v>
      </c>
      <c r="L67" s="15">
        <f>IF($I67="","",C67/SUMIFS(C:C,$I:$I,"&lt;&gt;"))</f>
        <v>9.2055010593178957E-3</v>
      </c>
      <c r="M67" s="15">
        <f>IF($I67="","",D67/SUMIFS(D:D,$I:$I,"&lt;&gt;"))</f>
        <v>8.6404126921536591E-3</v>
      </c>
      <c r="N67" s="15">
        <f>IF($I67="","",E67/SUMIFS(E:E,$I:$I,"&lt;&gt;"))</f>
        <v>8.5829732218729964E-3</v>
      </c>
      <c r="O67" s="15">
        <f>IF($I67="","",F67/SUMIFS(F:F,$I:$I,"&lt;&gt;"))</f>
        <v>9.1478637545030512E-3</v>
      </c>
      <c r="P67" s="15">
        <f>IF($I67="","",G67/SUMIFS(G:G,$I:$I,"&lt;&gt;"))</f>
        <v>8.3277222997980363E-3</v>
      </c>
      <c r="Q67" s="15">
        <f>IF($I67="","",H67/SUMIFS(H:H,$I:$I,"&lt;&gt;"))</f>
        <v>8.5501556118778542E-3</v>
      </c>
      <c r="R67" s="16">
        <f t="shared" si="0"/>
        <v>8.8539346264489231E-3</v>
      </c>
    </row>
    <row r="68" spans="1:18" ht="15" customHeight="1" x14ac:dyDescent="0.35">
      <c r="A68" s="32" t="s">
        <v>122</v>
      </c>
      <c r="B68" s="18">
        <v>366954.7</v>
      </c>
      <c r="C68" s="19">
        <v>374827.9</v>
      </c>
      <c r="D68" s="19">
        <v>386675.4</v>
      </c>
      <c r="E68" s="19">
        <v>424995.6</v>
      </c>
      <c r="F68" s="19">
        <v>438968.9</v>
      </c>
      <c r="G68" s="19">
        <v>508499.1</v>
      </c>
      <c r="H68" s="20">
        <v>588824.1</v>
      </c>
      <c r="I68" s="4" t="s">
        <v>123</v>
      </c>
      <c r="J68" s="4" t="str">
        <f>IFERROR(INDEX([1]Sheet1!$D:$D,MATCH(I68,[1]Sheet1!$C:$C,0)),"")</f>
        <v>UL</v>
      </c>
      <c r="K68" s="15">
        <f>IF($I68="","",B68/SUMIFS(B:B,$I:$I,"&lt;&gt;"))</f>
        <v>4.9860668290547857E-3</v>
      </c>
      <c r="L68" s="15">
        <f>IF($I68="","",C68/SUMIFS(C:C,$I:$I,"&lt;&gt;"))</f>
        <v>4.7335148791624489E-3</v>
      </c>
      <c r="M68" s="15">
        <f>IF($I68="","",D68/SUMIFS(D:D,$I:$I,"&lt;&gt;"))</f>
        <v>4.317483043497175E-3</v>
      </c>
      <c r="N68" s="15">
        <f>IF($I68="","",E68/SUMIFS(E:E,$I:$I,"&lt;&gt;"))</f>
        <v>4.504351760760748E-3</v>
      </c>
      <c r="O68" s="15">
        <f>IF($I68="","",F68/SUMIFS(F:F,$I:$I,"&lt;&gt;"))</f>
        <v>4.6883293437167285E-3</v>
      </c>
      <c r="P68" s="15">
        <f>IF($I68="","",G68/SUMIFS(G:G,$I:$I,"&lt;&gt;"))</f>
        <v>4.1935521288048406E-3</v>
      </c>
      <c r="Q68" s="15">
        <f>IF($I68="","",H68/SUMIFS(H:H,$I:$I,"&lt;&gt;"))</f>
        <v>4.2166038247262129E-3</v>
      </c>
      <c r="R68" s="16">
        <f t="shared" si="0"/>
        <v>4.5199859728175624E-3</v>
      </c>
    </row>
    <row r="69" spans="1:18" ht="15" customHeight="1" x14ac:dyDescent="0.35">
      <c r="A69" s="23" t="s">
        <v>124</v>
      </c>
      <c r="B69" s="30">
        <v>9770442.7000000011</v>
      </c>
      <c r="C69" s="30">
        <v>10983194.999999998</v>
      </c>
      <c r="D69" s="30">
        <v>13035608.399999999</v>
      </c>
      <c r="E69" s="10">
        <v>13272019.300000004</v>
      </c>
      <c r="F69" s="10">
        <v>11636178.099999998</v>
      </c>
      <c r="G69" s="30">
        <v>16913972.200000003</v>
      </c>
      <c r="H69" s="10">
        <v>20073356.5</v>
      </c>
      <c r="I69" s="3"/>
      <c r="J69" s="4" t="str">
        <f>IFERROR(INDEX([1]Sheet1!$D:$D,MATCH(I69,[1]Sheet1!$C:$C,0)),"")</f>
        <v/>
      </c>
      <c r="K69" s="15" t="str">
        <f>IF($I69="","",B69/SUMIFS(B:B,$I:$I,"&lt;&gt;"))</f>
        <v/>
      </c>
      <c r="L69" s="15" t="str">
        <f>IF($I69="","",C69/SUMIFS(C:C,$I:$I,"&lt;&gt;"))</f>
        <v/>
      </c>
      <c r="M69" s="15" t="str">
        <f>IF($I69="","",D69/SUMIFS(D:D,$I:$I,"&lt;&gt;"))</f>
        <v/>
      </c>
      <c r="N69" s="15" t="str">
        <f>IF($I69="","",E69/SUMIFS(E:E,$I:$I,"&lt;&gt;"))</f>
        <v/>
      </c>
      <c r="O69" s="15" t="str">
        <f>IF($I69="","",F69/SUMIFS(F:F,$I:$I,"&lt;&gt;"))</f>
        <v/>
      </c>
      <c r="P69" s="15" t="str">
        <f>IF($I69="","",G69/SUMIFS(G:G,$I:$I,"&lt;&gt;"))</f>
        <v/>
      </c>
      <c r="Q69" s="15" t="str">
        <f>IF($I69="","",H69/SUMIFS(H:H,$I:$I,"&lt;&gt;"))</f>
        <v/>
      </c>
      <c r="R69" s="16" t="str">
        <f t="shared" si="0"/>
        <v/>
      </c>
    </row>
    <row r="70" spans="1:18" ht="15" customHeight="1" x14ac:dyDescent="0.35">
      <c r="A70" s="33" t="s">
        <v>125</v>
      </c>
      <c r="B70" s="18">
        <v>202100.4</v>
      </c>
      <c r="C70" s="19">
        <v>209985.5</v>
      </c>
      <c r="D70" s="19">
        <v>215589.9</v>
      </c>
      <c r="E70" s="19">
        <v>236825.8</v>
      </c>
      <c r="F70" s="19">
        <v>240188.2</v>
      </c>
      <c r="G70" s="19">
        <v>272175.2</v>
      </c>
      <c r="H70" s="20">
        <v>339533.9</v>
      </c>
      <c r="I70" s="4" t="s">
        <v>126</v>
      </c>
      <c r="J70" s="4" t="str">
        <f>IFERROR(INDEX([1]Sheet1!$D:$D,MATCH(I70,[1]Sheet1!$C:$C,0)),"")</f>
        <v>KU</v>
      </c>
      <c r="K70" s="15">
        <f>IF($I70="","",B70/SUMIFS(B:B,$I:$I,"&lt;&gt;"))</f>
        <v>2.7460776509435733E-3</v>
      </c>
      <c r="L70" s="15">
        <f>IF($I70="","",C70/SUMIFS(C:C,$I:$I,"&lt;&gt;"))</f>
        <v>2.6518023035594905E-3</v>
      </c>
      <c r="M70" s="15">
        <f>IF($I70="","",D70/SUMIFS(D:D,$I:$I,"&lt;&gt;"))</f>
        <v>2.4072018483701097E-3</v>
      </c>
      <c r="N70" s="15">
        <f>IF($I70="","",E70/SUMIFS(E:E,$I:$I,"&lt;&gt;"))</f>
        <v>2.5100182430678642E-3</v>
      </c>
      <c r="O70" s="15">
        <f>IF($I70="","",F70/SUMIFS(F:F,$I:$I,"&lt;&gt;"))</f>
        <v>2.5652873952448623E-3</v>
      </c>
      <c r="P70" s="15">
        <f>IF($I70="","",G70/SUMIFS(G:G,$I:$I,"&lt;&gt;"))</f>
        <v>2.2446074916708473E-3</v>
      </c>
      <c r="Q70" s="15">
        <f>IF($I70="","",H70/SUMIFS(H:H,$I:$I,"&lt;&gt;"))</f>
        <v>2.4314221197199769E-3</v>
      </c>
      <c r="R70" s="16">
        <f t="shared" si="0"/>
        <v>2.5080595789395321E-3</v>
      </c>
    </row>
    <row r="71" spans="1:18" ht="15" customHeight="1" x14ac:dyDescent="0.35">
      <c r="A71" s="33" t="s">
        <v>127</v>
      </c>
      <c r="B71" s="18">
        <v>2109619.1</v>
      </c>
      <c r="C71" s="19">
        <v>2259526</v>
      </c>
      <c r="D71" s="19">
        <v>2423689.4</v>
      </c>
      <c r="E71" s="19">
        <v>2535215</v>
      </c>
      <c r="F71" s="19">
        <v>2512654.9</v>
      </c>
      <c r="G71" s="19">
        <v>3083947.1</v>
      </c>
      <c r="H71" s="20">
        <v>3469555.3</v>
      </c>
      <c r="I71" s="4" t="s">
        <v>128</v>
      </c>
      <c r="J71" s="4" t="str">
        <f>IFERROR(INDEX([1]Sheet1!$D:$D,MATCH(I71,[1]Sheet1!$C:$C,0)),"")</f>
        <v>SV</v>
      </c>
      <c r="K71" s="15">
        <f>IF($I71="","",B71/SUMIFS(B:B,$I:$I,"&lt;&gt;"))</f>
        <v>2.8664851046874208E-2</v>
      </c>
      <c r="L71" s="15">
        <f>IF($I71="","",C71/SUMIFS(C:C,$I:$I,"&lt;&gt;"))</f>
        <v>2.8534428576032923E-2</v>
      </c>
      <c r="M71" s="15">
        <f>IF($I71="","",D71/SUMIFS(D:D,$I:$I,"&lt;&gt;"))</f>
        <v>2.7062072961465459E-2</v>
      </c>
      <c r="N71" s="15">
        <f>IF($I71="","",E71/SUMIFS(E:E,$I:$I,"&lt;&gt;"))</f>
        <v>2.6869690295986737E-2</v>
      </c>
      <c r="O71" s="15">
        <f>IF($I71="","",F71/SUMIFS(F:F,$I:$I,"&lt;&gt;"))</f>
        <v>2.6835964229592623E-2</v>
      </c>
      <c r="P71" s="15">
        <f>IF($I71="","",G71/SUMIFS(G:G,$I:$I,"&lt;&gt;"))</f>
        <v>2.5433069451502498E-2</v>
      </c>
      <c r="Q71" s="15">
        <f>IF($I71="","",H71/SUMIFS(H:H,$I:$I,"&lt;&gt;"))</f>
        <v>2.4845688462953715E-2</v>
      </c>
      <c r="R71" s="16">
        <f t="shared" ref="R71:R99" si="1">IFERROR(AVERAGE(K71:Q71),"")</f>
        <v>2.6892252146344022E-2</v>
      </c>
    </row>
    <row r="72" spans="1:18" ht="15" customHeight="1" x14ac:dyDescent="0.35">
      <c r="A72" s="33" t="s">
        <v>129</v>
      </c>
      <c r="B72" s="18">
        <v>6125961.7999999998</v>
      </c>
      <c r="C72" s="19">
        <v>7097070.2000000002</v>
      </c>
      <c r="D72" s="19">
        <v>8875003.6999999993</v>
      </c>
      <c r="E72" s="19">
        <v>8952460.5</v>
      </c>
      <c r="F72" s="19">
        <v>7280595.5999999996</v>
      </c>
      <c r="G72" s="19">
        <v>11492922.300000001</v>
      </c>
      <c r="H72" s="20">
        <v>13964548.800000001</v>
      </c>
      <c r="I72" s="4" t="s">
        <v>130</v>
      </c>
      <c r="J72" s="4" t="str">
        <f>IFERROR(INDEX([1]Sheet1!$D:$D,MATCH(I72,[1]Sheet1!$C:$C,0)),"")</f>
        <v>TM</v>
      </c>
      <c r="K72" s="15">
        <f>IF($I72="","",B72/SUMIFS(B:B,$I:$I,"&lt;&gt;"))</f>
        <v>8.3237671917096967E-2</v>
      </c>
      <c r="L72" s="15">
        <f>IF($I72="","",C72/SUMIFS(C:C,$I:$I,"&lt;&gt;"))</f>
        <v>8.9625365107988006E-2</v>
      </c>
      <c r="M72" s="15">
        <f>IF($I72="","",D72/SUMIFS(D:D,$I:$I,"&lt;&gt;"))</f>
        <v>9.9095204881729432E-2</v>
      </c>
      <c r="N72" s="15">
        <f>IF($I72="","",E72/SUMIFS(E:E,$I:$I,"&lt;&gt;"))</f>
        <v>9.4883408713680922E-2</v>
      </c>
      <c r="O72" s="15">
        <f>IF($I72="","",F72/SUMIFS(F:F,$I:$I,"&lt;&gt;"))</f>
        <v>7.7759107743657699E-2</v>
      </c>
      <c r="P72" s="15">
        <f>IF($I72="","",G72/SUMIFS(G:G,$I:$I,"&lt;&gt;"))</f>
        <v>9.4781227296869608E-2</v>
      </c>
      <c r="Q72" s="15">
        <f>IF($I72="","",H72/SUMIFS(H:H,$I:$I,"&lt;&gt;"))</f>
        <v>0.10000095084534728</v>
      </c>
      <c r="R72" s="16">
        <f t="shared" si="1"/>
        <v>9.134041950091E-2</v>
      </c>
    </row>
    <row r="73" spans="1:18" ht="15" customHeight="1" x14ac:dyDescent="0.35">
      <c r="A73" s="24" t="s">
        <v>131</v>
      </c>
      <c r="B73" s="18">
        <v>3130196.4</v>
      </c>
      <c r="C73" s="19">
        <v>3557367.1</v>
      </c>
      <c r="D73" s="19">
        <v>4506739.7</v>
      </c>
      <c r="E73" s="19">
        <v>4558879.8</v>
      </c>
      <c r="F73" s="19">
        <v>3341832</v>
      </c>
      <c r="G73" s="19">
        <v>5700228.2999999998</v>
      </c>
      <c r="H73" s="20">
        <v>6894316.5</v>
      </c>
      <c r="J73" s="4" t="str">
        <f>IFERROR(INDEX([1]Sheet1!$D:$D,MATCH(I73,[1]Sheet1!$C:$C,0)),"")</f>
        <v/>
      </c>
      <c r="K73" s="15" t="str">
        <f>IF($I73="","",B73/SUMIFS(B:B,$I:$I,"&lt;&gt;"))</f>
        <v/>
      </c>
      <c r="L73" s="15" t="str">
        <f>IF($I73="","",C73/SUMIFS(C:C,$I:$I,"&lt;&gt;"))</f>
        <v/>
      </c>
      <c r="M73" s="15" t="str">
        <f>IF($I73="","",D73/SUMIFS(D:D,$I:$I,"&lt;&gt;"))</f>
        <v/>
      </c>
      <c r="N73" s="15" t="str">
        <f>IF($I73="","",E73/SUMIFS(E:E,$I:$I,"&lt;&gt;"))</f>
        <v/>
      </c>
      <c r="O73" s="15" t="str">
        <f>IF($I73="","",F73/SUMIFS(F:F,$I:$I,"&lt;&gt;"))</f>
        <v/>
      </c>
      <c r="P73" s="15" t="str">
        <f>IF($I73="","",G73/SUMIFS(G:G,$I:$I,"&lt;&gt;"))</f>
        <v/>
      </c>
      <c r="Q73" s="15" t="str">
        <f>IF($I73="","",H73/SUMIFS(H:H,$I:$I,"&lt;&gt;"))</f>
        <v/>
      </c>
      <c r="R73" s="16" t="str">
        <f t="shared" si="1"/>
        <v/>
      </c>
    </row>
    <row r="74" spans="1:18" ht="15" customHeight="1" x14ac:dyDescent="0.35">
      <c r="A74" s="24" t="s">
        <v>132</v>
      </c>
      <c r="B74" s="18">
        <v>2028234.6</v>
      </c>
      <c r="C74" s="19">
        <v>2456293.7000000002</v>
      </c>
      <c r="D74" s="19">
        <v>3051613.1</v>
      </c>
      <c r="E74" s="19">
        <v>3158827.6</v>
      </c>
      <c r="F74" s="19">
        <v>2767734.5</v>
      </c>
      <c r="G74" s="19">
        <v>4219244.5999999996</v>
      </c>
      <c r="H74" s="20">
        <v>5350247.9000000004</v>
      </c>
      <c r="J74" s="4" t="str">
        <f>IFERROR(INDEX([1]Sheet1!$D:$D,MATCH(I74,[1]Sheet1!$C:$C,0)),"")</f>
        <v/>
      </c>
      <c r="K74" s="15" t="str">
        <f>IF($I74="","",B74/SUMIFS(B:B,$I:$I,"&lt;&gt;"))</f>
        <v/>
      </c>
      <c r="L74" s="15" t="str">
        <f>IF($I74="","",C74/SUMIFS(C:C,$I:$I,"&lt;&gt;"))</f>
        <v/>
      </c>
      <c r="M74" s="15" t="str">
        <f>IF($I74="","",D74/SUMIFS(D:D,$I:$I,"&lt;&gt;"))</f>
        <v/>
      </c>
      <c r="N74" s="15" t="str">
        <f>IF($I74="","",E74/SUMIFS(E:E,$I:$I,"&lt;&gt;"))</f>
        <v/>
      </c>
      <c r="O74" s="15" t="str">
        <f>IF($I74="","",F74/SUMIFS(F:F,$I:$I,"&lt;&gt;"))</f>
        <v/>
      </c>
      <c r="P74" s="15" t="str">
        <f>IF($I74="","",G74/SUMIFS(G:G,$I:$I,"&lt;&gt;"))</f>
        <v/>
      </c>
      <c r="Q74" s="15" t="str">
        <f>IF($I74="","",H74/SUMIFS(H:H,$I:$I,"&lt;&gt;"))</f>
        <v/>
      </c>
      <c r="R74" s="16" t="str">
        <f t="shared" si="1"/>
        <v/>
      </c>
    </row>
    <row r="75" spans="1:18" ht="15" customHeight="1" x14ac:dyDescent="0.35">
      <c r="A75" s="24" t="s">
        <v>133</v>
      </c>
      <c r="B75" s="18">
        <v>967530.8</v>
      </c>
      <c r="C75" s="19">
        <v>1083409.3999999999</v>
      </c>
      <c r="D75" s="19">
        <v>1316650.8999999999</v>
      </c>
      <c r="E75" s="19">
        <v>1234753.1000000001</v>
      </c>
      <c r="F75" s="19">
        <v>1171029.2</v>
      </c>
      <c r="G75" s="19">
        <v>1573449.4</v>
      </c>
      <c r="H75" s="20">
        <v>1719984.4</v>
      </c>
      <c r="J75" s="4" t="str">
        <f>IFERROR(INDEX([1]Sheet1!$D:$D,MATCH(I75,[1]Sheet1!$C:$C,0)),"")</f>
        <v/>
      </c>
      <c r="K75" s="15" t="str">
        <f>IF($I75="","",B75/SUMIFS(B:B,$I:$I,"&lt;&gt;"))</f>
        <v/>
      </c>
      <c r="L75" s="15" t="str">
        <f>IF($I75="","",C75/SUMIFS(C:C,$I:$I,"&lt;&gt;"))</f>
        <v/>
      </c>
      <c r="M75" s="15" t="str">
        <f>IF($I75="","",D75/SUMIFS(D:D,$I:$I,"&lt;&gt;"))</f>
        <v/>
      </c>
      <c r="N75" s="15" t="str">
        <f>IF($I75="","",E75/SUMIFS(E:E,$I:$I,"&lt;&gt;"))</f>
        <v/>
      </c>
      <c r="O75" s="15" t="str">
        <f>IF($I75="","",F75/SUMIFS(F:F,$I:$I,"&lt;&gt;"))</f>
        <v/>
      </c>
      <c r="P75" s="15" t="str">
        <f>IF($I75="","",G75/SUMIFS(G:G,$I:$I,"&lt;&gt;"))</f>
        <v/>
      </c>
      <c r="Q75" s="15" t="str">
        <f>IF($I75="","",H75/SUMIFS(H:H,$I:$I,"&lt;&gt;"))</f>
        <v/>
      </c>
      <c r="R75" s="16" t="str">
        <f t="shared" si="1"/>
        <v/>
      </c>
    </row>
    <row r="76" spans="1:18" ht="15" customHeight="1" x14ac:dyDescent="0.35">
      <c r="A76" s="33" t="s">
        <v>134</v>
      </c>
      <c r="B76" s="18">
        <v>1332761.3999999999</v>
      </c>
      <c r="C76" s="19">
        <v>1416613.3</v>
      </c>
      <c r="D76" s="19">
        <v>1521325.4</v>
      </c>
      <c r="E76" s="19">
        <v>1547518</v>
      </c>
      <c r="F76" s="19">
        <v>1602739.4</v>
      </c>
      <c r="G76" s="19">
        <v>2064927.6</v>
      </c>
      <c r="H76" s="20">
        <v>2299718.5</v>
      </c>
      <c r="I76" s="4" t="s">
        <v>135</v>
      </c>
      <c r="J76" s="4" t="str">
        <f>IFERROR(INDEX([1]Sheet1!$D:$D,MATCH(I76,[1]Sheet1!$C:$C,0)),"")</f>
        <v>CL</v>
      </c>
      <c r="K76" s="15">
        <f>IF($I76="","",B76/SUMIFS(B:B,$I:$I,"&lt;&gt;"))</f>
        <v>1.8109149188127623E-2</v>
      </c>
      <c r="L76" s="15">
        <f>IF($I76="","",C76/SUMIFS(C:C,$I:$I,"&lt;&gt;"))</f>
        <v>1.7889703870948289E-2</v>
      </c>
      <c r="M76" s="15">
        <f>IF($I76="","",D76/SUMIFS(D:D,$I:$I,"&lt;&gt;"))</f>
        <v>1.6986590349790952E-2</v>
      </c>
      <c r="N76" s="15">
        <f>IF($I76="","",E76/SUMIFS(E:E,$I:$I,"&lt;&gt;"))</f>
        <v>1.64015002228469E-2</v>
      </c>
      <c r="O76" s="15">
        <f>IF($I76="","",F76/SUMIFS(F:F,$I:$I,"&lt;&gt;"))</f>
        <v>1.7117773398869357E-2</v>
      </c>
      <c r="P76" s="15">
        <f>IF($I76="","",G76/SUMIFS(G:G,$I:$I,"&lt;&gt;"))</f>
        <v>1.7029295691590941E-2</v>
      </c>
      <c r="Q76" s="15">
        <f>IF($I76="","",H76/SUMIFS(H:H,$I:$I,"&lt;&gt;"))</f>
        <v>1.6468418705847178E-2</v>
      </c>
      <c r="R76" s="16">
        <f t="shared" si="1"/>
        <v>1.7143204489717321E-2</v>
      </c>
    </row>
    <row r="77" spans="1:18" ht="15" customHeight="1" x14ac:dyDescent="0.35">
      <c r="A77" s="34" t="s">
        <v>136</v>
      </c>
      <c r="B77" s="10">
        <v>6975354.3000000007</v>
      </c>
      <c r="C77" s="10">
        <v>7653768.9000000004</v>
      </c>
      <c r="D77" s="10">
        <v>8701658.8000000007</v>
      </c>
      <c r="E77" s="10">
        <v>9090340.4999999981</v>
      </c>
      <c r="F77" s="10">
        <v>9021766.5</v>
      </c>
      <c r="G77" s="10">
        <v>11417377.699999999</v>
      </c>
      <c r="H77" s="10">
        <v>13054068.200000001</v>
      </c>
      <c r="I77" s="3"/>
      <c r="J77" s="4" t="str">
        <f>IFERROR(INDEX([1]Sheet1!$D:$D,MATCH(I77,[1]Sheet1!$C:$C,0)),"")</f>
        <v/>
      </c>
      <c r="K77" s="15" t="str">
        <f>IF($I77="","",B77/SUMIFS(B:B,$I:$I,"&lt;&gt;"))</f>
        <v/>
      </c>
      <c r="L77" s="15" t="str">
        <f>IF($I77="","",C77/SUMIFS(C:C,$I:$I,"&lt;&gt;"))</f>
        <v/>
      </c>
      <c r="M77" s="15" t="str">
        <f>IF($I77="","",D77/SUMIFS(D:D,$I:$I,"&lt;&gt;"))</f>
        <v/>
      </c>
      <c r="N77" s="15" t="str">
        <f>IF($I77="","",E77/SUMIFS(E:E,$I:$I,"&lt;&gt;"))</f>
        <v/>
      </c>
      <c r="O77" s="15" t="str">
        <f>IF($I77="","",F77/SUMIFS(F:F,$I:$I,"&lt;&gt;"))</f>
        <v/>
      </c>
      <c r="P77" s="15" t="str">
        <f>IF($I77="","",G77/SUMIFS(G:G,$I:$I,"&lt;&gt;"))</f>
        <v/>
      </c>
      <c r="Q77" s="15" t="str">
        <f>IF($I77="","",H77/SUMIFS(H:H,$I:$I,"&lt;&gt;"))</f>
        <v/>
      </c>
      <c r="R77" s="16" t="str">
        <f t="shared" si="1"/>
        <v/>
      </c>
    </row>
    <row r="78" spans="1:18" ht="15" customHeight="1" x14ac:dyDescent="0.35">
      <c r="A78" s="33" t="s">
        <v>137</v>
      </c>
      <c r="B78" s="18">
        <v>47434.9</v>
      </c>
      <c r="C78" s="19">
        <v>48415.199999999997</v>
      </c>
      <c r="D78" s="19">
        <v>54069.4</v>
      </c>
      <c r="E78" s="19">
        <v>57064</v>
      </c>
      <c r="F78" s="19">
        <v>62850.8</v>
      </c>
      <c r="G78" s="19">
        <v>74513.399999999994</v>
      </c>
      <c r="H78" s="20">
        <v>91614.7</v>
      </c>
      <c r="I78" s="4" t="s">
        <v>138</v>
      </c>
      <c r="J78" s="4" t="str">
        <f>IFERROR(INDEX([1]Sheet1!$D:$D,MATCH(I78,[1]Sheet1!$C:$C,0)),"")</f>
        <v>RA</v>
      </c>
      <c r="K78" s="15">
        <f>IF($I78="","",B78/SUMIFS(B:B,$I:$I,"&lt;&gt;"))</f>
        <v>6.4453073207546008E-4</v>
      </c>
      <c r="L78" s="15">
        <f>IF($I78="","",C78/SUMIFS(C:C,$I:$I,"&lt;&gt;"))</f>
        <v>6.1141144930146817E-4</v>
      </c>
      <c r="M78" s="15">
        <f>IF($I78="","",D78/SUMIFS(D:D,$I:$I,"&lt;&gt;"))</f>
        <v>6.0372011685270424E-4</v>
      </c>
      <c r="N78" s="15">
        <f>IF($I78="","",E78/SUMIFS(E:E,$I:$I,"&lt;&gt;"))</f>
        <v>6.0479762349551706E-4</v>
      </c>
      <c r="O78" s="15">
        <f>IF($I78="","",F78/SUMIFS(F:F,$I:$I,"&lt;&gt;"))</f>
        <v>6.7126680253674323E-4</v>
      </c>
      <c r="P78" s="15">
        <f>IF($I78="","",G78/SUMIFS(G:G,$I:$I,"&lt;&gt;"))</f>
        <v>6.1450615585059362E-4</v>
      </c>
      <c r="Q78" s="15">
        <f>IF($I78="","",H78/SUMIFS(H:H,$I:$I,"&lt;&gt;"))</f>
        <v>6.5605822591355311E-4</v>
      </c>
      <c r="R78" s="16">
        <f t="shared" si="1"/>
        <v>6.2947015800371984E-4</v>
      </c>
    </row>
    <row r="79" spans="1:18" ht="15" customHeight="1" x14ac:dyDescent="0.35">
      <c r="A79" s="33" t="s">
        <v>139</v>
      </c>
      <c r="B79" s="18">
        <v>58001.1</v>
      </c>
      <c r="C79" s="19">
        <v>65038.9</v>
      </c>
      <c r="D79" s="19">
        <v>73681.600000000006</v>
      </c>
      <c r="E79" s="19">
        <v>79321.3</v>
      </c>
      <c r="F79" s="19">
        <v>82230.8</v>
      </c>
      <c r="G79" s="19">
        <v>91529.3</v>
      </c>
      <c r="H79" s="20">
        <v>107783.5</v>
      </c>
      <c r="I79" s="4" t="s">
        <v>140</v>
      </c>
      <c r="J79" s="4" t="str">
        <f>IFERROR(INDEX([1]Sheet1!$D:$D,MATCH(I79,[1]Sheet1!$C:$C,0)),"")</f>
        <v>TY</v>
      </c>
      <c r="K79" s="15">
        <f>IF($I79="","",B79/SUMIFS(B:B,$I:$I,"&lt;&gt;"))</f>
        <v>7.8810098564942614E-4</v>
      </c>
      <c r="L79" s="15">
        <f>IF($I79="","",C79/SUMIFS(C:C,$I:$I,"&lt;&gt;"))</f>
        <v>8.2134387774858431E-4</v>
      </c>
      <c r="M79" s="15">
        <f>IF($I79="","",D79/SUMIFS(D:D,$I:$I,"&lt;&gt;"))</f>
        <v>8.2270312157882669E-4</v>
      </c>
      <c r="N79" s="15">
        <f>IF($I79="","",E79/SUMIFS(E:E,$I:$I,"&lt;&gt;"))</f>
        <v>8.4069349734639974E-4</v>
      </c>
      <c r="O79" s="15">
        <f>IF($I79="","",F79/SUMIFS(F:F,$I:$I,"&lt;&gt;"))</f>
        <v>8.7825144924230756E-4</v>
      </c>
      <c r="P79" s="15">
        <f>IF($I79="","",G79/SUMIFS(G:G,$I:$I,"&lt;&gt;"))</f>
        <v>7.5483494634113785E-4</v>
      </c>
      <c r="Q79" s="15">
        <f>IF($I79="","",H79/SUMIFS(H:H,$I:$I,"&lt;&gt;"))</f>
        <v>7.7184394854486736E-4</v>
      </c>
      <c r="R79" s="16">
        <f t="shared" si="1"/>
        <v>8.1111026092164993E-4</v>
      </c>
    </row>
    <row r="80" spans="1:18" ht="15" customHeight="1" x14ac:dyDescent="0.35">
      <c r="A80" s="33" t="s">
        <v>141</v>
      </c>
      <c r="B80" s="18">
        <v>207742.6</v>
      </c>
      <c r="C80" s="19">
        <v>218148.4</v>
      </c>
      <c r="D80" s="19">
        <v>242341.1</v>
      </c>
      <c r="E80" s="19">
        <v>256322.3</v>
      </c>
      <c r="F80" s="19">
        <v>266213.2</v>
      </c>
      <c r="G80" s="19">
        <v>315304.40000000002</v>
      </c>
      <c r="H80" s="20">
        <v>349156.3</v>
      </c>
      <c r="I80" s="4" t="s">
        <v>142</v>
      </c>
      <c r="J80" s="4" t="str">
        <f>IFERROR(INDEX([1]Sheet1!$D:$D,MATCH(I80,[1]Sheet1!$C:$C,0)),"")</f>
        <v>KH</v>
      </c>
      <c r="K80" s="15">
        <f>IF($I80="","",B80/SUMIFS(B:B,$I:$I,"&lt;&gt;"))</f>
        <v>2.8227421173283697E-3</v>
      </c>
      <c r="L80" s="15">
        <f>IF($I80="","",C80/SUMIFS(C:C,$I:$I,"&lt;&gt;"))</f>
        <v>2.7548875024123913E-3</v>
      </c>
      <c r="M80" s="15">
        <f>IF($I80="","",D80/SUMIFS(D:D,$I:$I,"&lt;&gt;"))</f>
        <v>2.7058964443883765E-3</v>
      </c>
      <c r="N80" s="15">
        <f>IF($I80="","",E80/SUMIFS(E:E,$I:$I,"&lt;&gt;"))</f>
        <v>2.7166535449478649E-3</v>
      </c>
      <c r="O80" s="15">
        <f>IF($I80="","",F80/SUMIFS(F:F,$I:$I,"&lt;&gt;"))</f>
        <v>2.8432427838161888E-3</v>
      </c>
      <c r="P80" s="15">
        <f>IF($I80="","",G80/SUMIFS(G:G,$I:$I,"&lt;&gt;"))</f>
        <v>2.600290615738618E-3</v>
      </c>
      <c r="Q80" s="15">
        <f>IF($I80="","",H80/SUMIFS(H:H,$I:$I,"&lt;&gt;"))</f>
        <v>2.5003286890044976E-3</v>
      </c>
      <c r="R80" s="16">
        <f t="shared" si="1"/>
        <v>2.7062916710909012E-3</v>
      </c>
    </row>
    <row r="81" spans="1:18" ht="15" customHeight="1" x14ac:dyDescent="0.35">
      <c r="A81" s="33" t="s">
        <v>143</v>
      </c>
      <c r="B81" s="18">
        <v>532401.5</v>
      </c>
      <c r="C81" s="19">
        <v>545303</v>
      </c>
      <c r="D81" s="19">
        <v>579740.5</v>
      </c>
      <c r="E81" s="19">
        <v>628146.1</v>
      </c>
      <c r="F81" s="19">
        <v>664129.19999999995</v>
      </c>
      <c r="G81" s="19">
        <v>869672.1</v>
      </c>
      <c r="H81" s="20">
        <v>944894.1</v>
      </c>
      <c r="I81" s="4" t="s">
        <v>144</v>
      </c>
      <c r="J81" s="4" t="str">
        <f>IFERROR(INDEX([1]Sheet1!$D:$D,MATCH(I81,[1]Sheet1!$C:$C,0)),"")</f>
        <v>AL</v>
      </c>
      <c r="K81" s="15">
        <f>IF($I81="","",B81/SUMIFS(B:B,$I:$I,"&lt;&gt;"))</f>
        <v>7.2341067136870336E-3</v>
      </c>
      <c r="L81" s="15">
        <f>IF($I81="","",C81/SUMIFS(C:C,$I:$I,"&lt;&gt;"))</f>
        <v>6.8863600178960017E-3</v>
      </c>
      <c r="M81" s="15">
        <f>IF($I81="","",D81/SUMIFS(D:D,$I:$I,"&lt;&gt;"))</f>
        <v>6.473180808447017E-3</v>
      </c>
      <c r="N81" s="15">
        <f>IF($I81="","",E81/SUMIFS(E:E,$I:$I,"&lt;&gt;"))</f>
        <v>6.6574594926394467E-3</v>
      </c>
      <c r="O81" s="15">
        <f>IF($I81="","",F81/SUMIFS(F:F,$I:$I,"&lt;&gt;"))</f>
        <v>7.0931139230572269E-3</v>
      </c>
      <c r="P81" s="15">
        <f>IF($I81="","",G81/SUMIFS(G:G,$I:$I,"&lt;&gt;"))</f>
        <v>7.1721174851974686E-3</v>
      </c>
      <c r="Q81" s="15">
        <f>IF($I81="","",H81/SUMIFS(H:H,$I:$I,"&lt;&gt;"))</f>
        <v>6.7664419238635662E-3</v>
      </c>
      <c r="R81" s="16">
        <f t="shared" si="1"/>
        <v>6.897540052112538E-3</v>
      </c>
    </row>
    <row r="82" spans="1:18" ht="15" customHeight="1" x14ac:dyDescent="0.35">
      <c r="A82" s="33" t="s">
        <v>145</v>
      </c>
      <c r="B82" s="18">
        <v>1821899.9</v>
      </c>
      <c r="C82" s="19">
        <v>1977016.1</v>
      </c>
      <c r="D82" s="19">
        <v>2374749.9</v>
      </c>
      <c r="E82" s="19">
        <v>2696158.9</v>
      </c>
      <c r="F82" s="19">
        <v>2725096.7</v>
      </c>
      <c r="G82" s="19">
        <v>3122115.3</v>
      </c>
      <c r="H82" s="20">
        <v>3319026.2</v>
      </c>
      <c r="I82" s="4" t="s">
        <v>146</v>
      </c>
      <c r="J82" s="4" t="str">
        <f>IFERROR(INDEX([1]Sheet1!$D:$D,MATCH(I82,[1]Sheet1!$C:$C,0)),"")</f>
        <v>KY</v>
      </c>
      <c r="K82" s="15">
        <f>IF($I82="","",B82/SUMIFS(B:B,$I:$I,"&lt;&gt;"))</f>
        <v>2.4755411655030524E-2</v>
      </c>
      <c r="L82" s="15">
        <f>IF($I82="","",C82/SUMIFS(C:C,$I:$I,"&lt;&gt;"))</f>
        <v>2.496675174311655E-2</v>
      </c>
      <c r="M82" s="15">
        <f>IF($I82="","",D82/SUMIFS(D:D,$I:$I,"&lt;&gt;"))</f>
        <v>2.6515631524003366E-2</v>
      </c>
      <c r="N82" s="15">
        <f>IF($I82="","",E82/SUMIFS(E:E,$I:$I,"&lt;&gt;"))</f>
        <v>2.8575467813092094E-2</v>
      </c>
      <c r="O82" s="15">
        <f>IF($I82="","",F82/SUMIFS(F:F,$I:$I,"&lt;&gt;"))</f>
        <v>2.9104911129411725E-2</v>
      </c>
      <c r="P82" s="15">
        <f>IF($I82="","",G82/SUMIFS(G:G,$I:$I,"&lt;&gt;"))</f>
        <v>2.5747839598318192E-2</v>
      </c>
      <c r="Q82" s="15">
        <f>IF($I82="","",H82/SUMIFS(H:H,$I:$I,"&lt;&gt;"))</f>
        <v>2.3767740772306211E-2</v>
      </c>
      <c r="R82" s="16">
        <f t="shared" si="1"/>
        <v>2.6204822033611234E-2</v>
      </c>
    </row>
    <row r="83" spans="1:18" ht="15" customHeight="1" x14ac:dyDescent="0.35">
      <c r="A83" s="33" t="s">
        <v>147</v>
      </c>
      <c r="B83" s="18">
        <v>1139206.8</v>
      </c>
      <c r="C83" s="19">
        <v>1268311.7</v>
      </c>
      <c r="D83" s="19">
        <v>1460512.2</v>
      </c>
      <c r="E83" s="19">
        <v>1540237.8</v>
      </c>
      <c r="F83" s="19">
        <v>1494326.6</v>
      </c>
      <c r="G83" s="19">
        <v>1972480.5</v>
      </c>
      <c r="H83" s="20">
        <v>2356810.1</v>
      </c>
      <c r="I83" s="4" t="s">
        <v>148</v>
      </c>
      <c r="J83" s="4" t="str">
        <f>IFERROR(INDEX([1]Sheet1!$D:$D,MATCH(I83,[1]Sheet1!$C:$C,0)),"")</f>
        <v>IR</v>
      </c>
      <c r="K83" s="15">
        <f>IF($I83="","",B83/SUMIFS(B:B,$I:$I,"&lt;&gt;"))</f>
        <v>1.5479189221213543E-2</v>
      </c>
      <c r="L83" s="15">
        <f>IF($I83="","",C83/SUMIFS(C:C,$I:$I,"&lt;&gt;"))</f>
        <v>1.6016876820977893E-2</v>
      </c>
      <c r="M83" s="15">
        <f>IF($I83="","",D83/SUMIFS(D:D,$I:$I,"&lt;&gt;"))</f>
        <v>1.6307571307408626E-2</v>
      </c>
      <c r="N83" s="15">
        <f>IF($I83="","",E83/SUMIFS(E:E,$I:$I,"&lt;&gt;"))</f>
        <v>1.6324340408277783E-2</v>
      </c>
      <c r="O83" s="15">
        <f>IF($I83="","",F83/SUMIFS(F:F,$I:$I,"&lt;&gt;"))</f>
        <v>1.5959889750450318E-2</v>
      </c>
      <c r="P83" s="15">
        <f>IF($I83="","",G83/SUMIFS(G:G,$I:$I,"&lt;&gt;"))</f>
        <v>1.6266891720754347E-2</v>
      </c>
      <c r="Q83" s="15">
        <f>IF($I83="","",H83/SUMIFS(H:H,$I:$I,"&lt;&gt;"))</f>
        <v>1.6877254993152232E-2</v>
      </c>
      <c r="R83" s="16">
        <f t="shared" si="1"/>
        <v>1.6176002031747821E-2</v>
      </c>
    </row>
    <row r="84" spans="1:18" ht="15" customHeight="1" x14ac:dyDescent="0.35">
      <c r="A84" s="33" t="s">
        <v>149</v>
      </c>
      <c r="B84" s="18">
        <v>903348.9</v>
      </c>
      <c r="C84" s="19">
        <v>1097861</v>
      </c>
      <c r="D84" s="19">
        <v>1266424.5</v>
      </c>
      <c r="E84" s="19">
        <v>1110194.8</v>
      </c>
      <c r="F84" s="19">
        <v>1045077.1</v>
      </c>
      <c r="G84" s="19">
        <v>1823647.7</v>
      </c>
      <c r="H84" s="20">
        <v>2188751.4</v>
      </c>
      <c r="I84" s="4" t="s">
        <v>150</v>
      </c>
      <c r="J84" s="4" t="str">
        <f>IFERROR(INDEX([1]Sheet1!$D:$D,MATCH(I84,[1]Sheet1!$C:$C,0)),"")</f>
        <v>KZ</v>
      </c>
      <c r="K84" s="15">
        <f>IF($I84="","",B84/SUMIFS(B:B,$I:$I,"&lt;&gt;"))</f>
        <v>1.2274425113925857E-2</v>
      </c>
      <c r="L84" s="15">
        <f>IF($I84="","",C84/SUMIFS(C:C,$I:$I,"&lt;&gt;"))</f>
        <v>1.3864339817692774E-2</v>
      </c>
      <c r="M84" s="15">
        <f>IF($I84="","",D84/SUMIFS(D:D,$I:$I,"&lt;&gt;"))</f>
        <v>1.4140455546485211E-2</v>
      </c>
      <c r="N84" s="15">
        <f>IF($I84="","",E84/SUMIFS(E:E,$I:$I,"&lt;&gt;"))</f>
        <v>1.1766493352325123E-2</v>
      </c>
      <c r="O84" s="15">
        <f>IF($I84="","",F84/SUMIFS(F:F,$I:$I,"&lt;&gt;"))</f>
        <v>1.1161760285014227E-2</v>
      </c>
      <c r="P84" s="15">
        <f>IF($I84="","",G84/SUMIFS(G:G,$I:$I,"&lt;&gt;"))</f>
        <v>1.5039479311812059E-2</v>
      </c>
      <c r="Q84" s="15">
        <f>IF($I84="","",H84/SUMIFS(H:H,$I:$I,"&lt;&gt;"))</f>
        <v>1.5673776811470273E-2</v>
      </c>
      <c r="R84" s="16">
        <f t="shared" si="1"/>
        <v>1.3417247176960788E-2</v>
      </c>
    </row>
    <row r="85" spans="1:18" ht="15" customHeight="1" x14ac:dyDescent="0.35">
      <c r="A85" s="33" t="s">
        <v>151</v>
      </c>
      <c r="B85" s="18">
        <v>1074794.7</v>
      </c>
      <c r="C85" s="19">
        <v>1179564.2</v>
      </c>
      <c r="D85" s="19">
        <v>1301631.1000000001</v>
      </c>
      <c r="E85" s="19">
        <v>1332895.8</v>
      </c>
      <c r="F85" s="19">
        <v>1358350.1</v>
      </c>
      <c r="G85" s="19">
        <v>1628844.4</v>
      </c>
      <c r="H85" s="20">
        <v>1939378.0999999999</v>
      </c>
      <c r="I85" s="4" t="s">
        <v>152</v>
      </c>
      <c r="J85" s="4" t="str">
        <f>IFERROR(INDEX([1]Sheet1!$D:$D,MATCH(I85,[1]Sheet1!$C:$C,0)),"")</f>
        <v>NV</v>
      </c>
      <c r="K85" s="15">
        <f>IF($I85="","",B85/SUMIFS(B:B,$I:$I,"&lt;&gt;"))</f>
        <v>1.4603977552852952E-2</v>
      </c>
      <c r="L85" s="15">
        <f>IF($I85="","",C85/SUMIFS(C:C,$I:$I,"&lt;&gt;"))</f>
        <v>1.4896128841069063E-2</v>
      </c>
      <c r="M85" s="15">
        <f>IF($I85="","",D85/SUMIFS(D:D,$I:$I,"&lt;&gt;"))</f>
        <v>1.4533560198395284E-2</v>
      </c>
      <c r="N85" s="15">
        <f>IF($I85="","",E85/SUMIFS(E:E,$I:$I,"&lt;&gt;"))</f>
        <v>1.4126808709644539E-2</v>
      </c>
      <c r="O85" s="15">
        <f>IF($I85="","",F85/SUMIFS(F:F,$I:$I,"&lt;&gt;"))</f>
        <v>1.4507616901494737E-2</v>
      </c>
      <c r="P85" s="15">
        <f>IF($I85="","",G85/SUMIFS(G:G,$I:$I,"&lt;&gt;"))</f>
        <v>1.3432951800921265E-2</v>
      </c>
      <c r="Q85" s="15">
        <f>IF($I85="","",H85/SUMIFS(H:H,$I:$I,"&lt;&gt;"))</f>
        <v>1.388800002250291E-2</v>
      </c>
      <c r="R85" s="16">
        <f t="shared" si="1"/>
        <v>1.4284149146697251E-2</v>
      </c>
    </row>
    <row r="86" spans="1:18" ht="15" customHeight="1" x14ac:dyDescent="0.35">
      <c r="A86" s="33" t="s">
        <v>153</v>
      </c>
      <c r="B86" s="18">
        <v>669480.4</v>
      </c>
      <c r="C86" s="19">
        <v>699716.5</v>
      </c>
      <c r="D86" s="19">
        <v>736076.80000000005</v>
      </c>
      <c r="E86" s="19">
        <v>772095.9</v>
      </c>
      <c r="F86" s="19">
        <v>770280.4</v>
      </c>
      <c r="G86" s="19">
        <v>796044.1</v>
      </c>
      <c r="H86" s="20">
        <v>947059.4</v>
      </c>
      <c r="I86" s="4" t="s">
        <v>154</v>
      </c>
      <c r="J86" s="4" t="str">
        <f>IFERROR(INDEX([1]Sheet1!$D:$D,MATCH(I86,[1]Sheet1!$C:$C,0)),"")</f>
        <v>OM</v>
      </c>
      <c r="K86" s="15">
        <f>IF($I86="","",B86/SUMIFS(B:B,$I:$I,"&lt;&gt;"))</f>
        <v>9.0966923577823888E-3</v>
      </c>
      <c r="L86" s="15">
        <f>IF($I86="","",C86/SUMIFS(C:C,$I:$I,"&lt;&gt;"))</f>
        <v>8.8363712091481753E-3</v>
      </c>
      <c r="M86" s="15">
        <f>IF($I86="","",D86/SUMIFS(D:D,$I:$I,"&lt;&gt;"))</f>
        <v>8.2187775656575555E-3</v>
      </c>
      <c r="N86" s="15">
        <f>IF($I86="","",E86/SUMIFS(E:E,$I:$I,"&lt;&gt;"))</f>
        <v>8.1831236056118112E-3</v>
      </c>
      <c r="O86" s="15">
        <f>IF($I86="","",F86/SUMIFS(F:F,$I:$I,"&lt;&gt;"))</f>
        <v>8.2268429545005566E-3</v>
      </c>
      <c r="P86" s="15">
        <f>IF($I86="","",G86/SUMIFS(G:G,$I:$I,"&lt;&gt;"))</f>
        <v>6.5649131535877514E-3</v>
      </c>
      <c r="Q86" s="15">
        <f>IF($I86="","",H86/SUMIFS(H:H,$I:$I,"&lt;&gt;"))</f>
        <v>6.7819477638277935E-3</v>
      </c>
      <c r="R86" s="16">
        <f t="shared" si="1"/>
        <v>7.9869526585880056E-3</v>
      </c>
    </row>
    <row r="87" spans="1:18" ht="15" customHeight="1" x14ac:dyDescent="0.35">
      <c r="A87" s="33" t="s">
        <v>155</v>
      </c>
      <c r="B87" s="25">
        <v>521043.5</v>
      </c>
      <c r="C87" s="26">
        <v>554393.9</v>
      </c>
      <c r="D87" s="26">
        <v>612431.69999999995</v>
      </c>
      <c r="E87" s="19">
        <v>617903.6</v>
      </c>
      <c r="F87" s="26">
        <v>553211.6</v>
      </c>
      <c r="G87" s="26">
        <v>723226.5</v>
      </c>
      <c r="H87" s="20">
        <v>809594.4</v>
      </c>
      <c r="I87" s="4" t="s">
        <v>156</v>
      </c>
      <c r="J87" s="4" t="str">
        <f>IFERROR(INDEX([1]Sheet1!$D:$D,MATCH(I87,[1]Sheet1!$C:$C,0)),"")</f>
        <v>TO</v>
      </c>
      <c r="K87" s="15">
        <f>IF($I87="","",B87/SUMIFS(B:B,$I:$I,"&lt;&gt;"))</f>
        <v>7.07977772690909E-3</v>
      </c>
      <c r="L87" s="15">
        <f>IF($I87="","",C87/SUMIFS(C:C,$I:$I,"&lt;&gt;"))</f>
        <v>7.0011644665909306E-3</v>
      </c>
      <c r="M87" s="15">
        <f>IF($I87="","",D87/SUMIFS(D:D,$I:$I,"&lt;&gt;"))</f>
        <v>6.8381993787299334E-3</v>
      </c>
      <c r="N87" s="15">
        <f>IF($I87="","",E87/SUMIFS(E:E,$I:$I,"&lt;&gt;"))</f>
        <v>6.5489034913312162E-3</v>
      </c>
      <c r="O87" s="15">
        <f>IF($I87="","",F87/SUMIFS(F:F,$I:$I,"&lt;&gt;"))</f>
        <v>5.908478203272444E-3</v>
      </c>
      <c r="P87" s="15">
        <f>IF($I87="","",G87/SUMIFS(G:G,$I:$I,"&lt;&gt;"))</f>
        <v>5.9643921271110879E-3</v>
      </c>
      <c r="Q87" s="15">
        <f>IF($I87="","",H87/SUMIFS(H:H,$I:$I,"&lt;&gt;"))</f>
        <v>5.7975528574950039E-3</v>
      </c>
      <c r="R87" s="16">
        <f t="shared" si="1"/>
        <v>6.4483526073485292E-3</v>
      </c>
    </row>
    <row r="88" spans="1:18" ht="15" customHeight="1" x14ac:dyDescent="0.35">
      <c r="A88" s="34" t="s">
        <v>157</v>
      </c>
      <c r="B88" s="30">
        <v>4481568</v>
      </c>
      <c r="C88" s="30">
        <v>4679280.8</v>
      </c>
      <c r="D88" s="30">
        <v>5597118</v>
      </c>
      <c r="E88" s="10">
        <v>5970632.2999999989</v>
      </c>
      <c r="F88" s="10">
        <v>6037509.3000000007</v>
      </c>
      <c r="G88" s="30">
        <v>7593744.7999999998</v>
      </c>
      <c r="H88" s="10">
        <v>8655564.0999999978</v>
      </c>
      <c r="I88" s="3"/>
      <c r="J88" s="4" t="str">
        <f>IFERROR(INDEX([1]Sheet1!$D:$D,MATCH(I88,[1]Sheet1!$C:$C,0)),"")</f>
        <v/>
      </c>
      <c r="K88" s="15" t="str">
        <f>IF($I88="","",B88/SUMIFS(B:B,$I:$I,"&lt;&gt;"))</f>
        <v/>
      </c>
      <c r="L88" s="15" t="str">
        <f>IF($I88="","",C88/SUMIFS(C:C,$I:$I,"&lt;&gt;"))</f>
        <v/>
      </c>
      <c r="M88" s="15" t="str">
        <f>IF($I88="","",D88/SUMIFS(D:D,$I:$I,"&lt;&gt;"))</f>
        <v/>
      </c>
      <c r="N88" s="15" t="str">
        <f>IF($I88="","",E88/SUMIFS(E:E,$I:$I,"&lt;&gt;"))</f>
        <v/>
      </c>
      <c r="O88" s="15" t="str">
        <f>IF($I88="","",F88/SUMIFS(F:F,$I:$I,"&lt;&gt;"))</f>
        <v/>
      </c>
      <c r="P88" s="15" t="str">
        <f>IF($I88="","",G88/SUMIFS(G:G,$I:$I,"&lt;&gt;"))</f>
        <v/>
      </c>
      <c r="Q88" s="15" t="str">
        <f>IF($I88="","",H88/SUMIFS(H:H,$I:$I,"&lt;&gt;"))</f>
        <v/>
      </c>
      <c r="R88" s="16" t="str">
        <f t="shared" si="1"/>
        <v/>
      </c>
    </row>
    <row r="89" spans="1:18" ht="15" customHeight="1" x14ac:dyDescent="0.35">
      <c r="A89" s="33" t="s">
        <v>158</v>
      </c>
      <c r="B89" s="28">
        <v>220764.6</v>
      </c>
      <c r="C89" s="29">
        <v>224594.1</v>
      </c>
      <c r="D89" s="29">
        <v>258578.6</v>
      </c>
      <c r="E89" s="19">
        <v>285490.59999999998</v>
      </c>
      <c r="F89" s="29">
        <v>302800.40000000002</v>
      </c>
      <c r="G89" s="29">
        <v>356150.2</v>
      </c>
      <c r="H89" s="20">
        <v>447008.5</v>
      </c>
      <c r="I89" s="4" t="s">
        <v>159</v>
      </c>
      <c r="J89" s="4" t="str">
        <f>IFERROR(INDEX([1]Sheet1!$D:$D,MATCH(I89,[1]Sheet1!$C:$C,0)),"")</f>
        <v>BU</v>
      </c>
      <c r="K89" s="15">
        <f>IF($I89="","",B89/SUMIFS(B:B,$I:$I,"&lt;&gt;"))</f>
        <v>2.9996810208168692E-3</v>
      </c>
      <c r="L89" s="15">
        <f>IF($I89="","",C89/SUMIFS(C:C,$I:$I,"&lt;&gt;"))</f>
        <v>2.836287037656746E-3</v>
      </c>
      <c r="M89" s="15">
        <f>IF($I89="","",D89/SUMIFS(D:D,$I:$I,"&lt;&gt;"))</f>
        <v>2.8871987225234357E-3</v>
      </c>
      <c r="N89" s="15">
        <f>IF($I89="","",E89/SUMIFS(E:E,$I:$I,"&lt;&gt;"))</f>
        <v>3.0257962359860726E-3</v>
      </c>
      <c r="O89" s="15">
        <f>IF($I89="","",F89/SUMIFS(F:F,$I:$I,"&lt;&gt;"))</f>
        <v>3.234005872874281E-3</v>
      </c>
      <c r="P89" s="15">
        <f>IF($I89="","",G89/SUMIFS(G:G,$I:$I,"&lt;&gt;"))</f>
        <v>2.9371427193957073E-3</v>
      </c>
      <c r="Q89" s="15">
        <f>IF($I89="","",H89/SUMIFS(H:H,$I:$I,"&lt;&gt;"))</f>
        <v>3.2010540172950248E-3</v>
      </c>
      <c r="R89" s="16">
        <f t="shared" si="1"/>
        <v>3.0173093752211624E-3</v>
      </c>
    </row>
    <row r="90" spans="1:18" ht="15" customHeight="1" x14ac:dyDescent="0.35">
      <c r="A90" s="33" t="s">
        <v>160</v>
      </c>
      <c r="B90" s="18">
        <v>889449.3</v>
      </c>
      <c r="C90" s="19">
        <v>942029.6</v>
      </c>
      <c r="D90" s="19">
        <v>1126774.7</v>
      </c>
      <c r="E90" s="19">
        <v>1227680.3</v>
      </c>
      <c r="F90" s="19">
        <v>1133688.2</v>
      </c>
      <c r="G90" s="19">
        <v>1672273.8</v>
      </c>
      <c r="H90" s="20">
        <v>2025049.4</v>
      </c>
      <c r="I90" s="4" t="s">
        <v>161</v>
      </c>
      <c r="J90" s="4" t="str">
        <f>IFERROR(INDEX([1]Sheet1!$D:$D,MATCH(I90,[1]Sheet1!$C:$C,0)),"")</f>
        <v>YA</v>
      </c>
      <c r="K90" s="15">
        <f>IF($I90="","",B90/SUMIFS(B:B,$I:$I,"&lt;&gt;"))</f>
        <v>1.2085561653402991E-2</v>
      </c>
      <c r="L90" s="15">
        <f>IF($I90="","",C90/SUMIFS(C:C,$I:$I,"&lt;&gt;"))</f>
        <v>1.1896422673476147E-2</v>
      </c>
      <c r="M90" s="15">
        <f>IF($I90="","",D90/SUMIFS(D:D,$I:$I,"&lt;&gt;"))</f>
        <v>1.2581174445262399E-2</v>
      </c>
      <c r="N90" s="15">
        <f>IF($I90="","",E90/SUMIFS(E:E,$I:$I,"&lt;&gt;"))</f>
        <v>1.3011673346632963E-2</v>
      </c>
      <c r="O90" s="15">
        <f>IF($I90="","",F90/SUMIFS(F:F,$I:$I,"&lt;&gt;"))</f>
        <v>1.2108155394802226E-2</v>
      </c>
      <c r="P90" s="15">
        <f>IF($I90="","",G90/SUMIFS(G:G,$I:$I,"&lt;&gt;"))</f>
        <v>1.3791110650804614E-2</v>
      </c>
      <c r="Q90" s="15">
        <f>IF($I90="","",H90/SUMIFS(H:H,$I:$I,"&lt;&gt;"))</f>
        <v>1.4501497213343548E-2</v>
      </c>
      <c r="R90" s="16">
        <f t="shared" si="1"/>
        <v>1.2853656482532129E-2</v>
      </c>
    </row>
    <row r="91" spans="1:18" ht="15" customHeight="1" x14ac:dyDescent="0.35">
      <c r="A91" s="33" t="s">
        <v>162</v>
      </c>
      <c r="B91" s="18">
        <v>279140.7</v>
      </c>
      <c r="C91" s="19">
        <v>306596.5</v>
      </c>
      <c r="D91" s="19">
        <v>339838.9</v>
      </c>
      <c r="E91" s="19">
        <v>369476.5</v>
      </c>
      <c r="F91" s="19">
        <v>422734.5</v>
      </c>
      <c r="G91" s="19">
        <v>516630.1</v>
      </c>
      <c r="H91" s="20">
        <v>547235.6</v>
      </c>
      <c r="I91" s="4" t="s">
        <v>163</v>
      </c>
      <c r="J91" s="4" t="str">
        <f>IFERROR(INDEX([1]Sheet1!$D:$D,MATCH(I91,[1]Sheet1!$C:$C,0)),"")</f>
        <v>ZA</v>
      </c>
      <c r="K91" s="15">
        <f>IF($I91="","",B91/SUMIFS(B:B,$I:$I,"&lt;&gt;"))</f>
        <v>3.7928773903403695E-3</v>
      </c>
      <c r="L91" s="15">
        <f>IF($I91="","",C91/SUMIFS(C:C,$I:$I,"&lt;&gt;"))</f>
        <v>3.8718545088269303E-3</v>
      </c>
      <c r="M91" s="15">
        <f>IF($I91="","",D91/SUMIFS(D:D,$I:$I,"&lt;&gt;"))</f>
        <v>3.7945229726813034E-3</v>
      </c>
      <c r="N91" s="15">
        <f>IF($I91="","",E91/SUMIFS(E:E,$I:$I,"&lt;&gt;"))</f>
        <v>3.9159278903939682E-3</v>
      </c>
      <c r="O91" s="15">
        <f>IF($I91="","",F91/SUMIFS(F:F,$I:$I,"&lt;&gt;"))</f>
        <v>4.5149407189243231E-3</v>
      </c>
      <c r="P91" s="15">
        <f>IF($I91="","",G91/SUMIFS(G:G,$I:$I,"&lt;&gt;"))</f>
        <v>4.260607847014198E-3</v>
      </c>
      <c r="Q91" s="15">
        <f>IF($I91="","",H91/SUMIFS(H:H,$I:$I,"&lt;&gt;"))</f>
        <v>3.918786143410815E-3</v>
      </c>
      <c r="R91" s="16">
        <f t="shared" si="1"/>
        <v>4.0099310673702721E-3</v>
      </c>
    </row>
    <row r="92" spans="1:18" ht="15" customHeight="1" x14ac:dyDescent="0.35">
      <c r="A92" s="33" t="s">
        <v>164</v>
      </c>
      <c r="B92" s="18">
        <v>224091</v>
      </c>
      <c r="C92" s="19">
        <v>228167.2</v>
      </c>
      <c r="D92" s="19">
        <v>263151.3</v>
      </c>
      <c r="E92" s="19">
        <v>279337.8</v>
      </c>
      <c r="F92" s="19">
        <v>296429.40000000002</v>
      </c>
      <c r="G92" s="19">
        <v>351233.7</v>
      </c>
      <c r="H92" s="20">
        <v>357183.5</v>
      </c>
      <c r="I92" s="4" t="s">
        <v>165</v>
      </c>
      <c r="J92" s="4" t="str">
        <f>IFERROR(INDEX([1]Sheet1!$D:$D,MATCH(I92,[1]Sheet1!$C:$C,0)),"")</f>
        <v>KT</v>
      </c>
      <c r="K92" s="15">
        <f>IF($I92="","",B92/SUMIFS(B:B,$I:$I,"&lt;&gt;"))</f>
        <v>3.0448791139334524E-3</v>
      </c>
      <c r="L92" s="15">
        <f>IF($I92="","",C92/SUMIFS(C:C,$I:$I,"&lt;&gt;"))</f>
        <v>2.8814099380991497E-3</v>
      </c>
      <c r="M92" s="15">
        <f>IF($I92="","",D92/SUMIFS(D:D,$I:$I,"&lt;&gt;"))</f>
        <v>2.9382559004897599E-3</v>
      </c>
      <c r="N92" s="15">
        <f>IF($I92="","",E92/SUMIFS(E:E,$I:$I,"&lt;&gt;"))</f>
        <v>2.9605852655345934E-3</v>
      </c>
      <c r="O92" s="15">
        <f>IF($I92="","",F92/SUMIFS(F:F,$I:$I,"&lt;&gt;"))</f>
        <v>3.165961539326234E-3</v>
      </c>
      <c r="P92" s="15">
        <f>IF($I92="","",G92/SUMIFS(G:G,$I:$I,"&lt;&gt;"))</f>
        <v>2.8965967301476064E-3</v>
      </c>
      <c r="Q92" s="15">
        <f>IF($I92="","",H92/SUMIFS(H:H,$I:$I,"&lt;&gt;"))</f>
        <v>2.5578119377741085E-3</v>
      </c>
      <c r="R92" s="16">
        <f t="shared" si="1"/>
        <v>2.9207857750435579E-3</v>
      </c>
    </row>
    <row r="93" spans="1:18" ht="15" customHeight="1" x14ac:dyDescent="0.35">
      <c r="A93" s="33" t="s">
        <v>166</v>
      </c>
      <c r="B93" s="18">
        <v>860803.6</v>
      </c>
      <c r="C93" s="19">
        <v>906265</v>
      </c>
      <c r="D93" s="19">
        <v>965485.2</v>
      </c>
      <c r="E93" s="19">
        <v>1069330.7</v>
      </c>
      <c r="F93" s="19">
        <v>1105672.6000000001</v>
      </c>
      <c r="G93" s="19">
        <v>1354099.5</v>
      </c>
      <c r="H93" s="20">
        <v>1539350.3</v>
      </c>
      <c r="I93" s="4" t="s">
        <v>167</v>
      </c>
      <c r="J93" s="4" t="str">
        <f>IFERROR(INDEX([1]Sheet1!$D:$D,MATCH(I93,[1]Sheet1!$C:$C,0)),"")</f>
        <v>PR</v>
      </c>
      <c r="K93" s="15">
        <f>IF($I93="","",B93/SUMIFS(B:B,$I:$I,"&lt;&gt;"))</f>
        <v>1.1696332752492183E-2</v>
      </c>
      <c r="L93" s="15">
        <f>IF($I93="","",C93/SUMIFS(C:C,$I:$I,"&lt;&gt;"))</f>
        <v>1.1444769351385414E-2</v>
      </c>
      <c r="M93" s="15">
        <f>IF($I93="","",D93/SUMIFS(D:D,$I:$I,"&lt;&gt;"))</f>
        <v>1.078027197941084E-2</v>
      </c>
      <c r="N93" s="15">
        <f>IF($I93="","",E93/SUMIFS(E:E,$I:$I,"&lt;&gt;"))</f>
        <v>1.1333391737186276E-2</v>
      </c>
      <c r="O93" s="15">
        <f>IF($I93="","",F93/SUMIFS(F:F,$I:$I,"&lt;&gt;"))</f>
        <v>1.1808939756605921E-2</v>
      </c>
      <c r="P93" s="15">
        <f>IF($I93="","",G93/SUMIFS(G:G,$I:$I,"&lt;&gt;"))</f>
        <v>1.1167152195232144E-2</v>
      </c>
      <c r="Q93" s="15">
        <f>IF($I93="","",H93/SUMIFS(H:H,$I:$I,"&lt;&gt;"))</f>
        <v>1.1023377546152483E-2</v>
      </c>
      <c r="R93" s="16">
        <f t="shared" si="1"/>
        <v>1.1322033616923608E-2</v>
      </c>
    </row>
    <row r="94" spans="1:18" ht="15" customHeight="1" x14ac:dyDescent="0.35">
      <c r="A94" s="33" t="s">
        <v>168</v>
      </c>
      <c r="B94" s="18">
        <v>672660.4</v>
      </c>
      <c r="C94" s="19">
        <v>697951</v>
      </c>
      <c r="D94" s="19">
        <v>761589.2</v>
      </c>
      <c r="E94" s="19">
        <v>805215.6</v>
      </c>
      <c r="F94" s="19">
        <v>856904.8</v>
      </c>
      <c r="G94" s="19">
        <v>1017795.1</v>
      </c>
      <c r="H94" s="20">
        <v>1067881.5</v>
      </c>
      <c r="I94" s="4" t="s">
        <v>169</v>
      </c>
      <c r="J94" s="4" t="str">
        <f>IFERROR(INDEX([1]Sheet1!$D:$D,MATCH(I94,[1]Sheet1!$C:$C,0)),"")</f>
        <v>HK</v>
      </c>
      <c r="K94" s="15">
        <f>IF($I94="","",B94/SUMIFS(B:B,$I:$I,"&lt;&gt;"))</f>
        <v>9.1399012130345333E-3</v>
      </c>
      <c r="L94" s="15">
        <f>IF($I94="","",C94/SUMIFS(C:C,$I:$I,"&lt;&gt;"))</f>
        <v>8.8140755888937578E-3</v>
      </c>
      <c r="M94" s="15">
        <f>IF($I94="","",D94/SUMIFS(D:D,$I:$I,"&lt;&gt;"))</f>
        <v>8.503640151689449E-3</v>
      </c>
      <c r="N94" s="15">
        <f>IF($I94="","",E94/SUMIFS(E:E,$I:$I,"&lt;&gt;"))</f>
        <v>8.5341455432762659E-3</v>
      </c>
      <c r="O94" s="15">
        <f>IF($I94="","",F94/SUMIFS(F:F,$I:$I,"&lt;&gt;"))</f>
        <v>9.1520194679206544E-3</v>
      </c>
      <c r="P94" s="15">
        <f>IF($I94="","",G94/SUMIFS(G:G,$I:$I,"&lt;&gt;"))</f>
        <v>8.3936762293033273E-3</v>
      </c>
      <c r="Q94" s="15">
        <f>IF($I94="","",H94/SUMIFS(H:H,$I:$I,"&lt;&gt;"))</f>
        <v>7.6471618896956934E-3</v>
      </c>
      <c r="R94" s="16">
        <f t="shared" si="1"/>
        <v>8.5978028691162407E-3</v>
      </c>
    </row>
    <row r="95" spans="1:18" ht="15" customHeight="1" x14ac:dyDescent="0.35">
      <c r="A95" s="33" t="s">
        <v>170</v>
      </c>
      <c r="B95" s="18">
        <v>297531</v>
      </c>
      <c r="C95" s="19">
        <v>299181</v>
      </c>
      <c r="D95" s="19">
        <v>334164.40000000002</v>
      </c>
      <c r="E95" s="19">
        <v>395617.2</v>
      </c>
      <c r="F95" s="19">
        <v>449317.5</v>
      </c>
      <c r="G95" s="19">
        <v>548269.80000000005</v>
      </c>
      <c r="H95" s="20">
        <v>603837.30000000005</v>
      </c>
      <c r="I95" s="4" t="s">
        <v>171</v>
      </c>
      <c r="J95" s="4" t="str">
        <f>IFERROR(INDEX([1]Sheet1!$D:$D,MATCH(I95,[1]Sheet1!$C:$C,0)),"")</f>
        <v>AM</v>
      </c>
      <c r="K95" s="15">
        <f>IF($I95="","",B95/SUMIFS(B:B,$I:$I,"&lt;&gt;"))</f>
        <v>4.0427590918320419E-3</v>
      </c>
      <c r="L95" s="15">
        <f>IF($I95="","",C95/SUMIFS(C:C,$I:$I,"&lt;&gt;"))</f>
        <v>3.7782078523575769E-3</v>
      </c>
      <c r="M95" s="15">
        <f>IF($I95="","",D95/SUMIFS(D:D,$I:$I,"&lt;&gt;"))</f>
        <v>3.7311634790845433E-3</v>
      </c>
      <c r="N95" s="15">
        <f>IF($I95="","",E95/SUMIFS(E:E,$I:$I,"&lt;&gt;"))</f>
        <v>4.1929823071279728E-3</v>
      </c>
      <c r="O95" s="15">
        <f>IF($I95="","",F95/SUMIFS(F:F,$I:$I,"&lt;&gt;"))</f>
        <v>4.798855727354355E-3</v>
      </c>
      <c r="P95" s="15">
        <f>IF($I95="","",G95/SUMIFS(G:G,$I:$I,"&lt;&gt;"))</f>
        <v>4.5215379672243362E-3</v>
      </c>
      <c r="Q95" s="15">
        <f>IF($I95="","",H95/SUMIFS(H:H,$I:$I,"&lt;&gt;"))</f>
        <v>4.3241142281580354E-3</v>
      </c>
      <c r="R95" s="16">
        <f t="shared" si="1"/>
        <v>4.198517236162695E-3</v>
      </c>
    </row>
    <row r="96" spans="1:18" ht="15" customHeight="1" x14ac:dyDescent="0.35">
      <c r="A96" s="33" t="s">
        <v>172</v>
      </c>
      <c r="B96" s="18">
        <v>153879.79999999999</v>
      </c>
      <c r="C96" s="19">
        <v>161851.20000000001</v>
      </c>
      <c r="D96" s="19">
        <v>176370.6</v>
      </c>
      <c r="E96" s="19">
        <v>214414.9</v>
      </c>
      <c r="F96" s="19">
        <v>285146</v>
      </c>
      <c r="G96" s="19">
        <v>320159.59999999998</v>
      </c>
      <c r="H96" s="20">
        <v>315919.09999999998</v>
      </c>
      <c r="I96" s="4" t="s">
        <v>173</v>
      </c>
      <c r="J96" s="4" t="str">
        <f>IFERROR(INDEX([1]Sheet1!$D:$D,MATCH(I96,[1]Sheet1!$C:$C,0)),"")</f>
        <v>MG</v>
      </c>
      <c r="K96" s="15">
        <f>IF($I96="","",B96/SUMIFS(B:B,$I:$I,"&lt;&gt;"))</f>
        <v>2.090871070575154E-3</v>
      </c>
      <c r="L96" s="15">
        <f>IF($I96="","",C96/SUMIFS(C:C,$I:$I,"&lt;&gt;"))</f>
        <v>2.0439382004655933E-3</v>
      </c>
      <c r="M96" s="15">
        <f>IF($I96="","",D96/SUMIFS(D:D,$I:$I,"&lt;&gt;"))</f>
        <v>1.9692927837442536E-3</v>
      </c>
      <c r="N96" s="15">
        <f>IF($I96="","",E96/SUMIFS(E:E,$I:$I,"&lt;&gt;"))</f>
        <v>2.2724944266442754E-3</v>
      </c>
      <c r="O96" s="15">
        <f>IF($I96="","",F96/SUMIFS(F:F,$I:$I,"&lt;&gt;"))</f>
        <v>3.0454511903769271E-3</v>
      </c>
      <c r="P96" s="15">
        <f>IF($I96="","",G96/SUMIFS(G:G,$I:$I,"&lt;&gt;"))</f>
        <v>2.6403310687025919E-3</v>
      </c>
      <c r="Q96" s="15">
        <f>IF($I96="","",H96/SUMIFS(H:H,$I:$I,"&lt;&gt;"))</f>
        <v>2.2623151555176886E-3</v>
      </c>
      <c r="R96" s="16">
        <f t="shared" si="1"/>
        <v>2.3320991280037832E-3</v>
      </c>
    </row>
    <row r="97" spans="1:18" ht="15" customHeight="1" x14ac:dyDescent="0.35">
      <c r="A97" s="33" t="s">
        <v>174</v>
      </c>
      <c r="B97" s="18">
        <v>762510.3</v>
      </c>
      <c r="C97" s="19">
        <v>784503.4</v>
      </c>
      <c r="D97" s="19">
        <v>1233164.7</v>
      </c>
      <c r="E97" s="19">
        <v>1172226.1000000001</v>
      </c>
      <c r="F97" s="19">
        <v>1001689.4</v>
      </c>
      <c r="G97" s="19">
        <v>1237949.8</v>
      </c>
      <c r="H97" s="20">
        <v>1530380.6</v>
      </c>
      <c r="I97" s="4" t="s">
        <v>175</v>
      </c>
      <c r="J97" s="4" t="str">
        <f>IFERROR(INDEX([1]Sheet1!$D:$D,MATCH(I97,[1]Sheet1!$C:$C,0)),"")</f>
        <v>SH</v>
      </c>
      <c r="K97" s="15">
        <f>IF($I97="","",B97/SUMIFS(B:B,$I:$I,"&lt;&gt;"))</f>
        <v>1.0360753830493554E-2</v>
      </c>
      <c r="L97" s="15">
        <f>IF($I97="","",C97/SUMIFS(C:C,$I:$I,"&lt;&gt;"))</f>
        <v>9.9071027440954373E-3</v>
      </c>
      <c r="M97" s="15">
        <f>IF($I97="","",D97/SUMIFS(D:D,$I:$I,"&lt;&gt;"))</f>
        <v>1.376908818634255E-2</v>
      </c>
      <c r="N97" s="15">
        <f>IF($I97="","",E97/SUMIFS(E:E,$I:$I,"&lt;&gt;"))</f>
        <v>1.2423937324397489E-2</v>
      </c>
      <c r="O97" s="15">
        <f>IF($I97="","",F97/SUMIFS(F:F,$I:$I,"&lt;&gt;"))</f>
        <v>1.0698365663968458E-2</v>
      </c>
      <c r="P97" s="15">
        <f>IF($I97="","",G97/SUMIFS(G:G,$I:$I,"&lt;&gt;"))</f>
        <v>1.0209274744328017E-2</v>
      </c>
      <c r="Q97" s="15">
        <f>IF($I97="","",H97/SUMIFS(H:H,$I:$I,"&lt;&gt;"))</f>
        <v>1.0959144999749157E-2</v>
      </c>
      <c r="R97" s="16">
        <f t="shared" si="1"/>
        <v>1.1189666784767809E-2</v>
      </c>
    </row>
    <row r="98" spans="1:18" ht="15" customHeight="1" x14ac:dyDescent="0.35">
      <c r="A98" s="33" t="s">
        <v>176</v>
      </c>
      <c r="B98" s="18">
        <v>48563.199999999997</v>
      </c>
      <c r="C98" s="19">
        <v>55268</v>
      </c>
      <c r="D98" s="19">
        <v>54577.8</v>
      </c>
      <c r="E98" s="19">
        <v>56847.6</v>
      </c>
      <c r="F98" s="19">
        <v>63177.1</v>
      </c>
      <c r="G98" s="19">
        <v>79156.899999999994</v>
      </c>
      <c r="H98" s="20">
        <v>80676.2</v>
      </c>
      <c r="I98" s="4" t="s">
        <v>177</v>
      </c>
      <c r="J98" s="4" t="str">
        <f>IFERROR(INDEX([1]Sheet1!$D:$D,MATCH(I98,[1]Sheet1!$C:$C,0)),"")</f>
        <v>EV</v>
      </c>
      <c r="K98" s="15">
        <f>IF($I98="","",B98/SUMIFS(B:B,$I:$I,"&lt;&gt;"))</f>
        <v>6.5986172307577295E-4</v>
      </c>
      <c r="L98" s="15">
        <f>IF($I98="","",C98/SUMIFS(C:C,$I:$I,"&lt;&gt;"))</f>
        <v>6.9795204770389352E-4</v>
      </c>
      <c r="M98" s="15">
        <f>IF($I98="","",D98/SUMIFS(D:D,$I:$I,"&lt;&gt;"))</f>
        <v>6.0939673444801532E-4</v>
      </c>
      <c r="N98" s="15">
        <f>IF($I98="","",E98/SUMIFS(E:E,$I:$I,"&lt;&gt;"))</f>
        <v>6.0250408981886569E-4</v>
      </c>
      <c r="O98" s="15">
        <f>IF($I98="","",F98/SUMIFS(F:F,$I:$I,"&lt;&gt;"))</f>
        <v>6.7475179171218303E-4</v>
      </c>
      <c r="P98" s="15">
        <f>IF($I98="","",G98/SUMIFS(G:G,$I:$I,"&lt;&gt;"))</f>
        <v>6.5280073554622195E-4</v>
      </c>
      <c r="Q98" s="15">
        <f>IF($I98="","",H98/SUMIFS(H:H,$I:$I,"&lt;&gt;"))</f>
        <v>5.7772698754072213E-4</v>
      </c>
      <c r="R98" s="16">
        <f t="shared" si="1"/>
        <v>6.3928487283509635E-4</v>
      </c>
    </row>
    <row r="99" spans="1:18" ht="15" customHeight="1" x14ac:dyDescent="0.35">
      <c r="A99" s="33" t="s">
        <v>178</v>
      </c>
      <c r="B99" s="21">
        <v>72174.100000000006</v>
      </c>
      <c r="C99" s="22">
        <v>72873.8</v>
      </c>
      <c r="D99" s="22">
        <v>83422.600000000006</v>
      </c>
      <c r="E99" s="22">
        <v>94995</v>
      </c>
      <c r="F99" s="22">
        <v>119949.4</v>
      </c>
      <c r="G99" s="22">
        <v>140026.29999999999</v>
      </c>
      <c r="H99" s="35">
        <v>141042.1</v>
      </c>
      <c r="J99" s="4" t="str">
        <f>IFERROR(INDEX([1]Sheet1!$D:$D,MATCH(I99,[1]Sheet1!$C:$C,0)),"")</f>
        <v/>
      </c>
      <c r="K99" s="15" t="str">
        <f>IF($I99="","",B99/SUMIFS(B:B,$I:$I,"&lt;&gt;"))</f>
        <v/>
      </c>
      <c r="L99" s="15" t="str">
        <f>IF($I99="","",C99/SUMIFS(C:C,$I:$I,"&lt;&gt;"))</f>
        <v/>
      </c>
      <c r="M99" s="15" t="str">
        <f>IF($I99="","",D99/SUMIFS(D:D,$I:$I,"&lt;&gt;"))</f>
        <v/>
      </c>
      <c r="N99" s="15" t="str">
        <f>IF($I99="","",E99/SUMIFS(E:E,$I:$I,"&lt;&gt;"))</f>
        <v/>
      </c>
      <c r="O99" s="15" t="str">
        <f>IF($I99="","",F99/SUMIFS(F:F,$I:$I,"&lt;&gt;"))</f>
        <v/>
      </c>
      <c r="P99" s="15" t="str">
        <f>IF($I99="","",G99/SUMIFS(G:G,$I:$I,"&lt;&gt;"))</f>
        <v/>
      </c>
      <c r="Q99" s="15" t="str">
        <f>IF($I99="","",H99/SUMIFS(H:H,$I:$I,"&lt;&gt;"))</f>
        <v/>
      </c>
      <c r="R99" s="16" t="str">
        <f t="shared" si="1"/>
        <v/>
      </c>
    </row>
    <row r="101" spans="1:18" ht="75" customHeight="1" x14ac:dyDescent="0.35">
      <c r="A101" s="38" t="s">
        <v>179</v>
      </c>
      <c r="B101" s="38"/>
      <c r="C101" s="38"/>
      <c r="D101" s="38"/>
      <c r="E101" s="38"/>
      <c r="F101"/>
      <c r="G101"/>
      <c r="H101"/>
    </row>
    <row r="102" spans="1:18" x14ac:dyDescent="0.35">
      <c r="A102" s="39" t="s">
        <v>180</v>
      </c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</row>
  </sheetData>
  <mergeCells count="3">
    <mergeCell ref="A2:E2"/>
    <mergeCell ref="A101:E101"/>
    <mergeCell ref="A102:L102"/>
  </mergeCells>
  <hyperlinks>
    <hyperlink ref="A1" location="Содержание!A1" display="          К содержанию" xr:uid="{0F177A1E-70A1-4E56-84EA-ADFC35532D5C}"/>
  </hyperlinks>
  <pageMargins left="0.75" right="0.75" top="1" bottom="1" header="0.5" footer="0.5"/>
  <pageSetup paperSize="9" scale="8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grp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Гуленков Илья Васильевич</dc:creator>
  <cp:lastModifiedBy>Гуленков Илья Васильевич</cp:lastModifiedBy>
  <dcterms:created xsi:type="dcterms:W3CDTF">2024-07-30T17:49:32Z</dcterms:created>
  <dcterms:modified xsi:type="dcterms:W3CDTF">2024-08-04T17:54:58Z</dcterms:modified>
</cp:coreProperties>
</file>