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ONNES" sheetId="1" r:id="rId4"/>
    <sheet state="visible" name="Feuil2" sheetId="2" r:id="rId5"/>
  </sheets>
  <definedNames/>
  <calcPr/>
  <extLst>
    <ext uri="GoogleSheetsCustomDataVersion1">
      <go:sheetsCustomData xmlns:go="http://customooxmlschemas.google.com/" r:id="rId6" roundtripDataSignature="AMtx7mi659MkXrXjvFg3nZFGwoD/LYQcbw=="/>
    </ext>
  </extLst>
</workbook>
</file>

<file path=xl/sharedStrings.xml><?xml version="1.0" encoding="utf-8"?>
<sst xmlns="http://schemas.openxmlformats.org/spreadsheetml/2006/main" count="154" uniqueCount="74">
  <si>
    <t>Date actuelle</t>
  </si>
  <si>
    <t>Tâches</t>
  </si>
  <si>
    <t>Début</t>
  </si>
  <si>
    <t>Fin prévu</t>
  </si>
  <si>
    <t>Fin réel</t>
  </si>
  <si>
    <t>Statut</t>
  </si>
  <si>
    <t>Nb jours prévu</t>
  </si>
  <si>
    <t>Temps restant</t>
  </si>
  <si>
    <t>Nb jours réel</t>
  </si>
  <si>
    <t>Ecart de durée</t>
  </si>
  <si>
    <t>Dépassement</t>
  </si>
  <si>
    <t>Sprint 0</t>
  </si>
  <si>
    <t>Clarification fonctionnelle</t>
  </si>
  <si>
    <t>TERMINÉE</t>
  </si>
  <si>
    <t>Estimation</t>
  </si>
  <si>
    <t>Attribution des rôles/Acteurs</t>
  </si>
  <si>
    <t>Indicateurs</t>
  </si>
  <si>
    <t>Risques</t>
  </si>
  <si>
    <t>Proof of Concept</t>
  </si>
  <si>
    <t>Sprint 1</t>
  </si>
  <si>
    <t>Back-end : make a endpoint to get csrf token</t>
  </si>
  <si>
    <t>Back-end login</t>
  </si>
  <si>
    <t>Back-end create new user</t>
  </si>
  <si>
    <t>Back-end : search for a movie in db before calling imdb-api</t>
  </si>
  <si>
    <t>EN COURS</t>
  </si>
  <si>
    <t>Registration page : create page</t>
  </si>
  <si>
    <t>Profil page</t>
  </si>
  <si>
    <t>Add movie modal : see movie modal</t>
  </si>
  <si>
    <t>Add movie modal : search movie by title</t>
  </si>
  <si>
    <t>Groups : join / create group</t>
  </si>
  <si>
    <t>Group page</t>
  </si>
  <si>
    <t>Auth: check token and auto-relog</t>
  </si>
  <si>
    <t>Add movie : use modal</t>
  </si>
  <si>
    <t>POC : finalize docker backend server with db</t>
  </si>
  <si>
    <t>Sprint 2</t>
  </si>
  <si>
    <t>Group Page make prototype</t>
  </si>
  <si>
    <t>Add movie modal : use modal</t>
  </si>
  <si>
    <t>Registration page : validators for fields</t>
  </si>
  <si>
    <t>Group page : Front</t>
  </si>
  <si>
    <t>Add movie modal : change group to assign movie to</t>
  </si>
  <si>
    <t xml:space="preserve">Inputs : test inputs </t>
  </si>
  <si>
    <t>Sprint 3</t>
  </si>
  <si>
    <t>Group Page : tab + header</t>
  </si>
  <si>
    <t>Project : adding Redux and refactoring</t>
  </si>
  <si>
    <t>Input Login &amp; Register : redesign error messages</t>
  </si>
  <si>
    <t>Movies : global state of movies and voted movies</t>
  </si>
  <si>
    <t>Home Page : Voting page</t>
  </si>
  <si>
    <t>Movie : MovieCard</t>
  </si>
  <si>
    <t>App : Themeing</t>
  </si>
  <si>
    <t>Register page : test page</t>
  </si>
  <si>
    <t>Inputs : test inputs</t>
  </si>
  <si>
    <t>Auth : test check token and auto-relog</t>
  </si>
  <si>
    <t>Taux d'avancement  Sprint en cours</t>
  </si>
  <si>
    <t>Back-end : creation of group and list</t>
  </si>
  <si>
    <t>App : dark and light mode</t>
  </si>
  <si>
    <t>Sprint 4</t>
  </si>
  <si>
    <t>Group page : see group movies</t>
  </si>
  <si>
    <t>Group : join group created by someone else</t>
  </si>
  <si>
    <t>Next movie page</t>
  </si>
  <si>
    <t>Inputs Login &amp; Register redesign error messages</t>
  </si>
  <si>
    <t>Next movie page : display next movie highest rated by the group</t>
  </si>
  <si>
    <t>Add movie modal : save movie to group</t>
  </si>
  <si>
    <t>Group page : see group members</t>
  </si>
  <si>
    <t>Group page : see group details</t>
  </si>
  <si>
    <t>Next movie page : button to add new movie group</t>
  </si>
  <si>
    <t>Voting page : change group</t>
  </si>
  <si>
    <t>Voting page : button to add new movie to group</t>
  </si>
  <si>
    <t>Voting page : see movies details by clicking on card</t>
  </si>
  <si>
    <t>Next movie page : see movie detail by clicking on card</t>
  </si>
  <si>
    <t>Next movie page : change group</t>
  </si>
  <si>
    <t>Voting page : see movies by group that you haven't voted yet</t>
  </si>
  <si>
    <t>Back-end : update movie rating</t>
  </si>
  <si>
    <t>Back-end : creation of group and lists</t>
  </si>
  <si>
    <t>React Native Test Front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</si>
</sst>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0.0"/>
    <numFmt numFmtId="166" formatCode="dd/mm/yyyy"/>
    <numFmt numFmtId="167" formatCode="d/m/yyyy"/>
  </numFmts>
  <fonts count="13">
    <font>
      <sz val="11.0"/>
      <color theme="1"/>
      <name val="Calibri"/>
      <scheme val="minor"/>
    </font>
    <font>
      <b/>
      <sz val="11.0"/>
      <color theme="1"/>
      <name val="Calibri"/>
      <scheme val="minor"/>
    </font>
    <font>
      <sz val="11.0"/>
      <color rgb="FFFF0000"/>
      <name val="Calibri"/>
      <scheme val="minor"/>
    </font>
    <font>
      <color theme="1"/>
      <name val="Calibri"/>
      <scheme val="minor"/>
    </font>
    <font/>
    <font>
      <sz val="11.0"/>
      <color rgb="FF000000"/>
      <name val="Calibri"/>
    </font>
    <font>
      <sz val="11.0"/>
      <color rgb="FF000000"/>
      <name val="Docs-Calibri"/>
    </font>
    <font>
      <sz val="11.0"/>
      <color theme="1"/>
      <name val="Arial"/>
    </font>
    <font>
      <color theme="1"/>
      <name val="Arial"/>
    </font>
    <font>
      <sz val="12.0"/>
      <color rgb="FF000000"/>
      <name val="Arial"/>
    </font>
    <font>
      <sz val="16.0"/>
      <color theme="1"/>
      <name val="Calibri"/>
      <scheme val="minor"/>
    </font>
    <font>
      <b/>
      <sz val="28.0"/>
      <color theme="1"/>
      <name val="Calibri"/>
      <scheme val="minor"/>
    </font>
    <font>
      <sz val="11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E598"/>
        <bgColor rgb="FFFFE598"/>
      </patternFill>
    </fill>
    <fill>
      <patternFill patternType="solid">
        <fgColor rgb="FF9CC2E5"/>
        <bgColor rgb="FF9CC2E5"/>
      </patternFill>
    </fill>
    <fill>
      <patternFill patternType="solid">
        <fgColor rgb="FFBF9000"/>
        <bgColor rgb="FFBF9000"/>
      </patternFill>
    </fill>
    <fill>
      <patternFill patternType="solid">
        <fgColor theme="4"/>
        <bgColor theme="4"/>
      </patternFill>
    </fill>
    <fill>
      <patternFill patternType="solid">
        <fgColor rgb="FFF1C232"/>
        <bgColor rgb="FFF1C232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/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0" fillId="0" fontId="0" numFmtId="164" xfId="0" applyFont="1" applyNumberFormat="1"/>
    <xf borderId="0" fillId="0" fontId="0" numFmtId="164" xfId="0" applyAlignment="1" applyFont="1" applyNumberFormat="1">
      <alignment horizontal="center"/>
    </xf>
    <xf borderId="1" fillId="0" fontId="1" numFmtId="0" xfId="0" applyAlignment="1" applyBorder="1" applyFont="1">
      <alignment horizontal="center"/>
    </xf>
    <xf borderId="1" fillId="0" fontId="0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2" fillId="2" fontId="0" numFmtId="0" xfId="0" applyAlignment="1" applyBorder="1" applyFill="1" applyFont="1">
      <alignment horizontal="center" vertical="center"/>
    </xf>
    <xf borderId="1" fillId="2" fontId="0" numFmtId="0" xfId="0" applyAlignment="1" applyBorder="1" applyFont="1">
      <alignment horizontal="center"/>
    </xf>
    <xf borderId="1" fillId="2" fontId="0" numFmtId="164" xfId="0" applyAlignment="1" applyBorder="1" applyFont="1" applyNumberFormat="1">
      <alignment horizontal="center"/>
    </xf>
    <xf borderId="1" fillId="2" fontId="0" numFmtId="0" xfId="0" applyAlignment="1" applyBorder="1" applyFont="1">
      <alignment horizontal="center" readingOrder="0"/>
    </xf>
    <xf borderId="1" fillId="2" fontId="3" numFmtId="0" xfId="0" applyAlignment="1" applyBorder="1" applyFont="1">
      <alignment horizontal="center"/>
    </xf>
    <xf borderId="1" fillId="2" fontId="0" numFmtId="165" xfId="0" applyAlignment="1" applyBorder="1" applyFont="1" applyNumberFormat="1">
      <alignment horizontal="center"/>
    </xf>
    <xf borderId="1" fillId="2" fontId="0" numFmtId="9" xfId="0" applyBorder="1" applyFont="1" applyNumberFormat="1"/>
    <xf borderId="3" fillId="0" fontId="4" numFmtId="0" xfId="0" applyBorder="1" applyFont="1"/>
    <xf borderId="4" fillId="0" fontId="4" numFmtId="0" xfId="0" applyBorder="1" applyFont="1"/>
    <xf borderId="2" fillId="3" fontId="0" numFmtId="0" xfId="0" applyAlignment="1" applyBorder="1" applyFill="1" applyFont="1">
      <alignment horizontal="center" vertical="center"/>
    </xf>
    <xf borderId="5" fillId="3" fontId="0" numFmtId="0" xfId="0" applyAlignment="1" applyBorder="1" applyFont="1">
      <alignment horizontal="center" readingOrder="0"/>
    </xf>
    <xf borderId="5" fillId="3" fontId="0" numFmtId="164" xfId="0" applyAlignment="1" applyBorder="1" applyFont="1" applyNumberFormat="1">
      <alignment horizontal="center"/>
    </xf>
    <xf borderId="5" fillId="3" fontId="0" numFmtId="164" xfId="0" applyAlignment="1" applyBorder="1" applyFont="1" applyNumberFormat="1">
      <alignment horizontal="center" readingOrder="0"/>
    </xf>
    <xf borderId="5" fillId="3" fontId="0" numFmtId="166" xfId="0" applyAlignment="1" applyBorder="1" applyFont="1" applyNumberFormat="1">
      <alignment horizontal="center" readingOrder="0"/>
    </xf>
    <xf borderId="5" fillId="3" fontId="0" numFmtId="0" xfId="0" applyAlignment="1" applyBorder="1" applyFont="1">
      <alignment horizontal="center"/>
    </xf>
    <xf borderId="1" fillId="3" fontId="3" numFmtId="0" xfId="0" applyAlignment="1" applyBorder="1" applyFont="1">
      <alignment horizontal="center"/>
    </xf>
    <xf borderId="1" fillId="3" fontId="0" numFmtId="165" xfId="0" applyAlignment="1" applyBorder="1" applyFont="1" applyNumberFormat="1">
      <alignment horizontal="center"/>
    </xf>
    <xf borderId="1" fillId="3" fontId="0" numFmtId="9" xfId="0" applyBorder="1" applyFont="1" applyNumberFormat="1"/>
    <xf borderId="1" fillId="3" fontId="3" numFmtId="0" xfId="0" applyAlignment="1" applyBorder="1" applyFont="1">
      <alignment horizontal="center" readingOrder="0"/>
    </xf>
    <xf borderId="1" fillId="3" fontId="3" numFmtId="167" xfId="0" applyAlignment="1" applyBorder="1" applyFont="1" applyNumberFormat="1">
      <alignment horizontal="center" readingOrder="0"/>
    </xf>
    <xf borderId="1" fillId="3" fontId="3" numFmtId="166" xfId="0" applyAlignment="1" applyBorder="1" applyFont="1" applyNumberFormat="1">
      <alignment horizontal="center" readingOrder="0"/>
    </xf>
    <xf borderId="1" fillId="3" fontId="5" numFmtId="0" xfId="0" applyAlignment="1" applyBorder="1" applyFont="1">
      <alignment horizontal="center" readingOrder="0"/>
    </xf>
    <xf borderId="2" fillId="4" fontId="0" numFmtId="0" xfId="0" applyAlignment="1" applyBorder="1" applyFill="1" applyFont="1">
      <alignment horizontal="center" vertical="center"/>
    </xf>
    <xf borderId="1" fillId="4" fontId="0" numFmtId="0" xfId="0" applyAlignment="1" applyBorder="1" applyFont="1">
      <alignment horizontal="center" readingOrder="0"/>
    </xf>
    <xf borderId="1" fillId="4" fontId="0" numFmtId="164" xfId="0" applyAlignment="1" applyBorder="1" applyFont="1" applyNumberFormat="1">
      <alignment horizontal="center" readingOrder="0"/>
    </xf>
    <xf borderId="1" fillId="4" fontId="0" numFmtId="167" xfId="0" applyAlignment="1" applyBorder="1" applyFont="1" applyNumberFormat="1">
      <alignment horizontal="center" readingOrder="0"/>
    </xf>
    <xf borderId="1" fillId="4" fontId="0" numFmtId="0" xfId="0" applyAlignment="1" applyBorder="1" applyFont="1">
      <alignment horizontal="center"/>
    </xf>
    <xf borderId="5" fillId="4" fontId="0" numFmtId="0" xfId="0" applyAlignment="1" applyBorder="1" applyFont="1">
      <alignment horizontal="center"/>
    </xf>
    <xf borderId="1" fillId="4" fontId="3" numFmtId="0" xfId="0" applyAlignment="1" applyBorder="1" applyFont="1">
      <alignment horizontal="center"/>
    </xf>
    <xf borderId="1" fillId="4" fontId="0" numFmtId="165" xfId="0" applyAlignment="1" applyBorder="1" applyFont="1" applyNumberFormat="1">
      <alignment horizontal="center"/>
    </xf>
    <xf borderId="1" fillId="4" fontId="0" numFmtId="9" xfId="0" applyBorder="1" applyFont="1" applyNumberFormat="1"/>
    <xf borderId="1" fillId="4" fontId="3" numFmtId="0" xfId="0" applyAlignment="1" applyBorder="1" applyFont="1">
      <alignment horizontal="center" readingOrder="0"/>
    </xf>
    <xf borderId="1" fillId="4" fontId="3" numFmtId="167" xfId="0" applyAlignment="1" applyBorder="1" applyFont="1" applyNumberFormat="1">
      <alignment horizontal="center" readingOrder="0"/>
    </xf>
    <xf borderId="1" fillId="4" fontId="3" numFmtId="166" xfId="0" applyAlignment="1" applyBorder="1" applyFont="1" applyNumberFormat="1">
      <alignment horizontal="center" readingOrder="0"/>
    </xf>
    <xf borderId="0" fillId="4" fontId="6" numFmtId="0" xfId="0" applyAlignment="1" applyFont="1">
      <alignment horizontal="center" readingOrder="0"/>
    </xf>
    <xf borderId="2" fillId="5" fontId="7" numFmtId="0" xfId="0" applyAlignment="1" applyBorder="1" applyFill="1" applyFont="1">
      <alignment horizontal="center" vertical="center"/>
    </xf>
    <xf borderId="1" fillId="5" fontId="7" numFmtId="0" xfId="0" applyAlignment="1" applyBorder="1" applyFont="1">
      <alignment horizontal="center" readingOrder="0"/>
    </xf>
    <xf borderId="1" fillId="5" fontId="8" numFmtId="167" xfId="0" applyAlignment="1" applyBorder="1" applyFont="1" applyNumberFormat="1">
      <alignment horizontal="center" readingOrder="0"/>
    </xf>
    <xf borderId="1" fillId="5" fontId="7" numFmtId="164" xfId="0" applyAlignment="1" applyBorder="1" applyFont="1" applyNumberFormat="1">
      <alignment horizontal="center" readingOrder="0"/>
    </xf>
    <xf borderId="1" fillId="5" fontId="5" numFmtId="0" xfId="0" applyAlignment="1" applyBorder="1" applyFont="1">
      <alignment horizontal="center" readingOrder="0"/>
    </xf>
    <xf borderId="1" fillId="5" fontId="0" numFmtId="0" xfId="0" applyAlignment="1" applyBorder="1" applyFont="1">
      <alignment horizontal="center"/>
    </xf>
    <xf borderId="5" fillId="5" fontId="0" numFmtId="0" xfId="0" applyAlignment="1" applyBorder="1" applyFont="1">
      <alignment horizontal="center"/>
    </xf>
    <xf borderId="1" fillId="5" fontId="3" numFmtId="0" xfId="0" applyAlignment="1" applyBorder="1" applyFont="1">
      <alignment horizontal="center"/>
    </xf>
    <xf borderId="1" fillId="5" fontId="0" numFmtId="165" xfId="0" applyAlignment="1" applyBorder="1" applyFont="1" applyNumberFormat="1">
      <alignment horizontal="center"/>
    </xf>
    <xf borderId="1" fillId="5" fontId="0" numFmtId="9" xfId="0" applyBorder="1" applyFont="1" applyNumberFormat="1"/>
    <xf borderId="1" fillId="5" fontId="8" numFmtId="0" xfId="0" applyAlignment="1" applyBorder="1" applyFont="1">
      <alignment horizontal="center" readingOrder="0"/>
    </xf>
    <xf borderId="1" fillId="5" fontId="8" numFmtId="167" xfId="0" applyAlignment="1" applyBorder="1" applyFont="1" applyNumberFormat="1">
      <alignment readingOrder="0"/>
    </xf>
    <xf borderId="1" fillId="5" fontId="9" numFmtId="167" xfId="0" applyAlignment="1" applyBorder="1" applyFont="1" applyNumberFormat="1">
      <alignment horizontal="center" readingOrder="0"/>
    </xf>
    <xf borderId="0" fillId="5" fontId="3" numFmtId="0" xfId="0" applyAlignment="1" applyFont="1">
      <alignment horizontal="center"/>
    </xf>
    <xf borderId="1" fillId="5" fontId="8" numFmtId="0" xfId="0" applyAlignment="1" applyBorder="1" applyFont="1">
      <alignment horizontal="center"/>
    </xf>
    <xf borderId="6" fillId="2" fontId="10" numFmtId="0" xfId="0" applyAlignment="1" applyBorder="1" applyFont="1">
      <alignment horizontal="center" shrinkToFit="0" wrapText="1"/>
    </xf>
    <xf borderId="7" fillId="0" fontId="4" numFmtId="0" xfId="0" applyBorder="1" applyFont="1"/>
    <xf borderId="8" fillId="0" fontId="4" numFmtId="0" xfId="0" applyBorder="1" applyFont="1"/>
    <xf borderId="2" fillId="6" fontId="3" numFmtId="0" xfId="0" applyAlignment="1" applyBorder="1" applyFill="1" applyFont="1">
      <alignment horizontal="center" readingOrder="0" vertical="center"/>
    </xf>
    <xf borderId="1" fillId="6" fontId="3" numFmtId="0" xfId="0" applyAlignment="1" applyBorder="1" applyFont="1">
      <alignment horizontal="center" readingOrder="0"/>
    </xf>
    <xf borderId="1" fillId="6" fontId="3" numFmtId="167" xfId="0" applyAlignment="1" applyBorder="1" applyFont="1" applyNumberFormat="1">
      <alignment horizontal="center" readingOrder="0"/>
    </xf>
    <xf borderId="1" fillId="6" fontId="5" numFmtId="0" xfId="0" applyAlignment="1" applyBorder="1" applyFont="1">
      <alignment horizontal="center" readingOrder="0"/>
    </xf>
    <xf borderId="1" fillId="6" fontId="0" numFmtId="0" xfId="0" applyAlignment="1" applyBorder="1" applyFont="1">
      <alignment horizontal="center"/>
    </xf>
    <xf borderId="1" fillId="6" fontId="3" numFmtId="0" xfId="0" applyAlignment="1" applyBorder="1" applyFont="1">
      <alignment horizontal="center"/>
    </xf>
    <xf borderId="1" fillId="6" fontId="0" numFmtId="165" xfId="0" applyAlignment="1" applyBorder="1" applyFont="1" applyNumberFormat="1">
      <alignment horizontal="center"/>
    </xf>
    <xf borderId="1" fillId="6" fontId="0" numFmtId="9" xfId="0" applyAlignment="1" applyBorder="1" applyFont="1" applyNumberFormat="1">
      <alignment horizontal="center"/>
    </xf>
    <xf borderId="9" fillId="2" fontId="11" numFmtId="0" xfId="0" applyAlignment="1" applyBorder="1" applyFont="1">
      <alignment horizontal="center" vertical="center"/>
    </xf>
    <xf borderId="1" fillId="6" fontId="5" numFmtId="167" xfId="0" applyAlignment="1" applyBorder="1" applyFont="1" applyNumberFormat="1">
      <alignment horizontal="center" readingOrder="0"/>
    </xf>
    <xf borderId="1" fillId="6" fontId="3" numFmtId="0" xfId="0" applyAlignment="1" applyBorder="1" applyFont="1">
      <alignment horizontal="center" readingOrder="0"/>
    </xf>
    <xf borderId="1" fillId="6" fontId="6" numFmtId="167" xfId="0" applyAlignment="1" applyBorder="1" applyFont="1" applyNumberFormat="1">
      <alignment horizontal="center" readingOrder="0"/>
    </xf>
    <xf borderId="1" fillId="6" fontId="6" numFmtId="0" xfId="0" applyAlignment="1" applyBorder="1" applyFont="1">
      <alignment horizontal="center" readingOrder="0"/>
    </xf>
    <xf borderId="1" fillId="6" fontId="12" numFmtId="0" xfId="0" applyAlignment="1" applyBorder="1" applyFont="1">
      <alignment horizontal="center" readingOrder="0"/>
    </xf>
    <xf borderId="10" fillId="2" fontId="0" numFmtId="0" xfId="0" applyAlignment="1" applyBorder="1" applyFont="1">
      <alignment horizontal="center" vertical="center"/>
    </xf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10" fillId="3" fontId="0" numFmtId="0" xfId="0" applyAlignment="1" applyBorder="1" applyFont="1">
      <alignment horizontal="center" vertical="center"/>
    </xf>
    <xf borderId="10" fillId="4" fontId="0" numFmtId="0" xfId="0" applyAlignment="1" applyBorder="1" applyFont="1">
      <alignment horizontal="center" vertical="center"/>
    </xf>
    <xf borderId="10" fillId="5" fontId="0" numFmtId="0" xfId="0" applyAlignment="1" applyBorder="1" applyFont="1">
      <alignment horizontal="center" vertical="center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43"/>
    <col customWidth="1" min="2" max="2" width="68.0"/>
    <col customWidth="1" min="3" max="4" width="10.71"/>
    <col customWidth="1" min="5" max="5" width="18.43"/>
    <col customWidth="1" min="6" max="6" width="14.43"/>
    <col customWidth="1" min="7" max="7" width="16.29"/>
    <col customWidth="1" min="8" max="8" width="15.43"/>
    <col customWidth="1" min="9" max="9" width="17.43"/>
    <col customWidth="1" min="10" max="10" width="22.57"/>
    <col customWidth="1" min="11" max="11" width="14.71"/>
    <col customWidth="1" min="12" max="13" width="10.71"/>
    <col customWidth="1" min="14" max="14" width="21.14"/>
    <col customWidth="1" min="15" max="15" width="23.14"/>
    <col customWidth="1" min="16" max="26" width="10.71"/>
  </cols>
  <sheetData>
    <row r="1">
      <c r="A1" s="1" t="s">
        <v>0</v>
      </c>
      <c r="G1" s="2"/>
    </row>
    <row r="2">
      <c r="A2" s="3">
        <f>TODAY()</f>
        <v>44690</v>
      </c>
    </row>
    <row r="10">
      <c r="A10" s="1"/>
      <c r="B10" s="4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5" t="s">
        <v>6</v>
      </c>
      <c r="H10" s="5" t="s">
        <v>7</v>
      </c>
      <c r="I10" s="5" t="s">
        <v>8</v>
      </c>
      <c r="J10" s="6" t="s">
        <v>9</v>
      </c>
      <c r="K10" s="6" t="s">
        <v>10</v>
      </c>
    </row>
    <row r="11">
      <c r="A11" s="7" t="s">
        <v>11</v>
      </c>
      <c r="B11" s="8" t="s">
        <v>12</v>
      </c>
      <c r="C11" s="9">
        <v>44537.0</v>
      </c>
      <c r="D11" s="9">
        <v>44545.0</v>
      </c>
      <c r="E11" s="9">
        <v>44565.0</v>
      </c>
      <c r="F11" s="10" t="s">
        <v>13</v>
      </c>
      <c r="G11" s="8">
        <f t="shared" ref="G11:G68" si="1">DATEDIF(C11,D11,"d")</f>
        <v>8</v>
      </c>
      <c r="H11" s="8">
        <f>IF(D11&lt;A2,0,DATEDIF(A2,D11,"d"))</f>
        <v>0</v>
      </c>
      <c r="I11" s="11">
        <f t="shared" ref="I11:I68" si="2">IF(ISBLANK(E11),DATEDIF(C11,$A$2,"d"),DATEDIF(C11,E11,"d"))</f>
        <v>28</v>
      </c>
      <c r="J11" s="12">
        <f t="shared" ref="J11:J68" si="3">(I11-G11)/G11</f>
        <v>2.5</v>
      </c>
      <c r="K11" s="13">
        <f t="shared" ref="K11:K68" si="4">((I11-G11)/G11)</f>
        <v>2.5</v>
      </c>
    </row>
    <row r="12">
      <c r="A12" s="14"/>
      <c r="B12" s="8" t="s">
        <v>14</v>
      </c>
      <c r="C12" s="9">
        <v>44546.0</v>
      </c>
      <c r="D12" s="9">
        <v>44552.0</v>
      </c>
      <c r="E12" s="9">
        <v>44552.0</v>
      </c>
      <c r="F12" s="10" t="s">
        <v>13</v>
      </c>
      <c r="G12" s="8">
        <f t="shared" si="1"/>
        <v>6</v>
      </c>
      <c r="H12" s="8">
        <f>IF(D12&lt;A2,0,DATEDIF(A2,D12,"d"))</f>
        <v>0</v>
      </c>
      <c r="I12" s="11">
        <f t="shared" si="2"/>
        <v>6</v>
      </c>
      <c r="J12" s="12">
        <f t="shared" si="3"/>
        <v>0</v>
      </c>
      <c r="K12" s="13">
        <f t="shared" si="4"/>
        <v>0</v>
      </c>
    </row>
    <row r="13">
      <c r="A13" s="14"/>
      <c r="B13" s="8" t="s">
        <v>15</v>
      </c>
      <c r="C13" s="9">
        <v>44553.0</v>
      </c>
      <c r="D13" s="9">
        <v>44565.0</v>
      </c>
      <c r="E13" s="9">
        <v>44565.0</v>
      </c>
      <c r="F13" s="10" t="s">
        <v>13</v>
      </c>
      <c r="G13" s="8">
        <f t="shared" si="1"/>
        <v>12</v>
      </c>
      <c r="H13" s="8">
        <f>IF(D13&lt;A2,0,DATEDIF(A2,D13,"d"))</f>
        <v>0</v>
      </c>
      <c r="I13" s="11">
        <f t="shared" si="2"/>
        <v>12</v>
      </c>
      <c r="J13" s="12">
        <f t="shared" si="3"/>
        <v>0</v>
      </c>
      <c r="K13" s="13">
        <f t="shared" si="4"/>
        <v>0</v>
      </c>
    </row>
    <row r="14">
      <c r="A14" s="14"/>
      <c r="B14" s="8" t="s">
        <v>16</v>
      </c>
      <c r="C14" s="9">
        <v>44553.0</v>
      </c>
      <c r="D14" s="9">
        <v>44565.0</v>
      </c>
      <c r="E14" s="9">
        <v>44565.0</v>
      </c>
      <c r="F14" s="10" t="s">
        <v>13</v>
      </c>
      <c r="G14" s="8">
        <f t="shared" si="1"/>
        <v>12</v>
      </c>
      <c r="H14" s="8">
        <f>IF(D14&lt;A2,0,DATEDIF(A2,D14,"d"))</f>
        <v>0</v>
      </c>
      <c r="I14" s="11">
        <f t="shared" si="2"/>
        <v>12</v>
      </c>
      <c r="J14" s="12">
        <f t="shared" si="3"/>
        <v>0</v>
      </c>
      <c r="K14" s="13">
        <f t="shared" si="4"/>
        <v>0</v>
      </c>
    </row>
    <row r="15">
      <c r="A15" s="14"/>
      <c r="B15" s="8" t="s">
        <v>17</v>
      </c>
      <c r="C15" s="9">
        <v>44553.0</v>
      </c>
      <c r="D15" s="9">
        <v>44565.0</v>
      </c>
      <c r="E15" s="9">
        <v>44565.0</v>
      </c>
      <c r="F15" s="10" t="s">
        <v>13</v>
      </c>
      <c r="G15" s="8">
        <f t="shared" si="1"/>
        <v>12</v>
      </c>
      <c r="H15" s="8">
        <f>IF(D15&lt;A2,0,DATEDIF(A2,D15,"d"))</f>
        <v>0</v>
      </c>
      <c r="I15" s="11">
        <f t="shared" si="2"/>
        <v>12</v>
      </c>
      <c r="J15" s="12">
        <f t="shared" si="3"/>
        <v>0</v>
      </c>
      <c r="K15" s="13">
        <f t="shared" si="4"/>
        <v>0</v>
      </c>
    </row>
    <row r="16">
      <c r="A16" s="15"/>
      <c r="B16" s="8" t="s">
        <v>18</v>
      </c>
      <c r="C16" s="9">
        <v>44523.0</v>
      </c>
      <c r="D16" s="9">
        <v>44565.0</v>
      </c>
      <c r="E16" s="9">
        <v>44565.0</v>
      </c>
      <c r="F16" s="10" t="s">
        <v>13</v>
      </c>
      <c r="G16" s="8">
        <f t="shared" si="1"/>
        <v>42</v>
      </c>
      <c r="H16" s="8">
        <f>IF(D16&lt;A2,0,DATEDIF(A2,D16,"d"))</f>
        <v>0</v>
      </c>
      <c r="I16" s="11">
        <f t="shared" si="2"/>
        <v>42</v>
      </c>
      <c r="J16" s="12">
        <f t="shared" si="3"/>
        <v>0</v>
      </c>
      <c r="K16" s="13">
        <f t="shared" si="4"/>
        <v>0</v>
      </c>
    </row>
    <row r="17">
      <c r="A17" s="16" t="s">
        <v>19</v>
      </c>
      <c r="B17" s="17" t="s">
        <v>20</v>
      </c>
      <c r="C17" s="18">
        <v>44567.0</v>
      </c>
      <c r="D17" s="19">
        <v>44593.0</v>
      </c>
      <c r="E17" s="20">
        <v>44584.0</v>
      </c>
      <c r="F17" s="17" t="s">
        <v>13</v>
      </c>
      <c r="G17" s="21">
        <f t="shared" si="1"/>
        <v>26</v>
      </c>
      <c r="H17" s="21">
        <f t="shared" ref="H17:H68" si="5">IF(D17&lt;$A$2,0,DATEDIF($A$2,D17,"d"))</f>
        <v>0</v>
      </c>
      <c r="I17" s="22">
        <f t="shared" si="2"/>
        <v>17</v>
      </c>
      <c r="J17" s="23">
        <f t="shared" si="3"/>
        <v>-0.3461538462</v>
      </c>
      <c r="K17" s="24">
        <f t="shared" si="4"/>
        <v>-0.3461538462</v>
      </c>
    </row>
    <row r="18">
      <c r="A18" s="14"/>
      <c r="B18" s="25" t="s">
        <v>21</v>
      </c>
      <c r="C18" s="26">
        <v>44567.0</v>
      </c>
      <c r="D18" s="26">
        <v>44578.0</v>
      </c>
      <c r="E18" s="27">
        <v>44578.0</v>
      </c>
      <c r="F18" s="28" t="s">
        <v>13</v>
      </c>
      <c r="G18" s="21">
        <f t="shared" si="1"/>
        <v>11</v>
      </c>
      <c r="H18" s="21">
        <f t="shared" si="5"/>
        <v>0</v>
      </c>
      <c r="I18" s="22">
        <f t="shared" si="2"/>
        <v>11</v>
      </c>
      <c r="J18" s="23">
        <f t="shared" si="3"/>
        <v>0</v>
      </c>
      <c r="K18" s="24">
        <f t="shared" si="4"/>
        <v>0</v>
      </c>
    </row>
    <row r="19">
      <c r="A19" s="14"/>
      <c r="B19" s="25" t="s">
        <v>22</v>
      </c>
      <c r="C19" s="26">
        <v>44567.0</v>
      </c>
      <c r="D19" s="26">
        <v>44578.0</v>
      </c>
      <c r="E19" s="27">
        <v>44592.0</v>
      </c>
      <c r="F19" s="28" t="s">
        <v>13</v>
      </c>
      <c r="G19" s="21">
        <f t="shared" si="1"/>
        <v>11</v>
      </c>
      <c r="H19" s="21">
        <f t="shared" si="5"/>
        <v>0</v>
      </c>
      <c r="I19" s="22">
        <f t="shared" si="2"/>
        <v>25</v>
      </c>
      <c r="J19" s="23">
        <f t="shared" si="3"/>
        <v>1.272727273</v>
      </c>
      <c r="K19" s="24">
        <f t="shared" si="4"/>
        <v>1.272727273</v>
      </c>
    </row>
    <row r="20">
      <c r="A20" s="14"/>
      <c r="B20" s="25" t="s">
        <v>23</v>
      </c>
      <c r="C20" s="26">
        <v>44567.0</v>
      </c>
      <c r="D20" s="26">
        <v>44585.0</v>
      </c>
      <c r="E20" s="25"/>
      <c r="F20" s="28" t="s">
        <v>24</v>
      </c>
      <c r="G20" s="21">
        <f t="shared" si="1"/>
        <v>18</v>
      </c>
      <c r="H20" s="21">
        <f t="shared" si="5"/>
        <v>0</v>
      </c>
      <c r="I20" s="22">
        <f t="shared" si="2"/>
        <v>123</v>
      </c>
      <c r="J20" s="23">
        <f t="shared" si="3"/>
        <v>5.833333333</v>
      </c>
      <c r="K20" s="24">
        <f t="shared" si="4"/>
        <v>5.833333333</v>
      </c>
    </row>
    <row r="21" ht="15.75" customHeight="1">
      <c r="A21" s="14"/>
      <c r="B21" s="25" t="s">
        <v>25</v>
      </c>
      <c r="C21" s="26">
        <v>44567.0</v>
      </c>
      <c r="D21" s="26">
        <v>44578.0</v>
      </c>
      <c r="E21" s="27">
        <v>44585.0</v>
      </c>
      <c r="F21" s="28" t="s">
        <v>13</v>
      </c>
      <c r="G21" s="21">
        <f t="shared" si="1"/>
        <v>11</v>
      </c>
      <c r="H21" s="21">
        <f t="shared" si="5"/>
        <v>0</v>
      </c>
      <c r="I21" s="22">
        <f t="shared" si="2"/>
        <v>18</v>
      </c>
      <c r="J21" s="23">
        <f t="shared" si="3"/>
        <v>0.6363636364</v>
      </c>
      <c r="K21" s="24">
        <f t="shared" si="4"/>
        <v>0.6363636364</v>
      </c>
    </row>
    <row r="22" ht="15.75" customHeight="1">
      <c r="A22" s="14"/>
      <c r="B22" s="25" t="s">
        <v>26</v>
      </c>
      <c r="C22" s="26">
        <v>44578.0</v>
      </c>
      <c r="D22" s="26">
        <v>44585.0</v>
      </c>
      <c r="E22" s="25"/>
      <c r="F22" s="28" t="s">
        <v>24</v>
      </c>
      <c r="G22" s="21">
        <f t="shared" si="1"/>
        <v>7</v>
      </c>
      <c r="H22" s="21">
        <f t="shared" si="5"/>
        <v>0</v>
      </c>
      <c r="I22" s="22">
        <f t="shared" si="2"/>
        <v>112</v>
      </c>
      <c r="J22" s="23">
        <f t="shared" si="3"/>
        <v>15</v>
      </c>
      <c r="K22" s="24">
        <f t="shared" si="4"/>
        <v>15</v>
      </c>
    </row>
    <row r="23" ht="15.75" customHeight="1">
      <c r="A23" s="14"/>
      <c r="B23" s="25" t="s">
        <v>27</v>
      </c>
      <c r="C23" s="26">
        <v>44567.0</v>
      </c>
      <c r="D23" s="26">
        <v>44578.0</v>
      </c>
      <c r="E23" s="27">
        <v>44578.0</v>
      </c>
      <c r="F23" s="28" t="s">
        <v>13</v>
      </c>
      <c r="G23" s="21">
        <f t="shared" si="1"/>
        <v>11</v>
      </c>
      <c r="H23" s="21">
        <f t="shared" si="5"/>
        <v>0</v>
      </c>
      <c r="I23" s="22">
        <f t="shared" si="2"/>
        <v>11</v>
      </c>
      <c r="J23" s="23">
        <f t="shared" si="3"/>
        <v>0</v>
      </c>
      <c r="K23" s="24">
        <f t="shared" si="4"/>
        <v>0</v>
      </c>
    </row>
    <row r="24" ht="15.75" customHeight="1">
      <c r="A24" s="14"/>
      <c r="B24" s="25" t="s">
        <v>28</v>
      </c>
      <c r="C24" s="26">
        <v>44567.0</v>
      </c>
      <c r="D24" s="26">
        <v>44578.0</v>
      </c>
      <c r="E24" s="27">
        <v>44578.0</v>
      </c>
      <c r="F24" s="28" t="s">
        <v>13</v>
      </c>
      <c r="G24" s="21">
        <f t="shared" si="1"/>
        <v>11</v>
      </c>
      <c r="H24" s="21">
        <f t="shared" si="5"/>
        <v>0</v>
      </c>
      <c r="I24" s="22">
        <f t="shared" si="2"/>
        <v>11</v>
      </c>
      <c r="J24" s="23">
        <f t="shared" si="3"/>
        <v>0</v>
      </c>
      <c r="K24" s="24">
        <f t="shared" si="4"/>
        <v>0</v>
      </c>
    </row>
    <row r="25" ht="15.75" customHeight="1">
      <c r="A25" s="14"/>
      <c r="B25" s="25" t="s">
        <v>29</v>
      </c>
      <c r="C25" s="26">
        <v>44567.0</v>
      </c>
      <c r="D25" s="26">
        <v>44578.0</v>
      </c>
      <c r="E25" s="27">
        <v>44578.0</v>
      </c>
      <c r="F25" s="28" t="s">
        <v>13</v>
      </c>
      <c r="G25" s="21">
        <f t="shared" si="1"/>
        <v>11</v>
      </c>
      <c r="H25" s="21">
        <f t="shared" si="5"/>
        <v>0</v>
      </c>
      <c r="I25" s="22">
        <f t="shared" si="2"/>
        <v>11</v>
      </c>
      <c r="J25" s="23">
        <f t="shared" si="3"/>
        <v>0</v>
      </c>
      <c r="K25" s="24">
        <f t="shared" si="4"/>
        <v>0</v>
      </c>
    </row>
    <row r="26" ht="15.0" customHeight="1">
      <c r="A26" s="14"/>
      <c r="B26" s="25" t="s">
        <v>30</v>
      </c>
      <c r="C26" s="26">
        <v>44578.0</v>
      </c>
      <c r="D26" s="26">
        <v>44585.0</v>
      </c>
      <c r="E26" s="25"/>
      <c r="F26" s="28" t="s">
        <v>24</v>
      </c>
      <c r="G26" s="21">
        <f t="shared" si="1"/>
        <v>7</v>
      </c>
      <c r="H26" s="21">
        <f t="shared" si="5"/>
        <v>0</v>
      </c>
      <c r="I26" s="22">
        <f t="shared" si="2"/>
        <v>112</v>
      </c>
      <c r="J26" s="23">
        <f t="shared" si="3"/>
        <v>15</v>
      </c>
      <c r="K26" s="24">
        <f t="shared" si="4"/>
        <v>15</v>
      </c>
    </row>
    <row r="27" ht="15.0" customHeight="1">
      <c r="A27" s="14"/>
      <c r="B27" s="25" t="s">
        <v>31</v>
      </c>
      <c r="C27" s="26">
        <v>44578.0</v>
      </c>
      <c r="D27" s="26">
        <v>44593.0</v>
      </c>
      <c r="E27" s="27">
        <v>44592.0</v>
      </c>
      <c r="F27" s="28" t="s">
        <v>13</v>
      </c>
      <c r="G27" s="21">
        <f t="shared" si="1"/>
        <v>15</v>
      </c>
      <c r="H27" s="21">
        <f t="shared" si="5"/>
        <v>0</v>
      </c>
      <c r="I27" s="22">
        <f t="shared" si="2"/>
        <v>14</v>
      </c>
      <c r="J27" s="23">
        <f t="shared" si="3"/>
        <v>-0.06666666667</v>
      </c>
      <c r="K27" s="24">
        <f t="shared" si="4"/>
        <v>-0.06666666667</v>
      </c>
    </row>
    <row r="28" ht="15.75" customHeight="1">
      <c r="A28" s="14"/>
      <c r="B28" s="25" t="s">
        <v>32</v>
      </c>
      <c r="C28" s="26">
        <v>44578.0</v>
      </c>
      <c r="D28" s="26">
        <v>44593.0</v>
      </c>
      <c r="E28" s="25"/>
      <c r="F28" s="28" t="s">
        <v>24</v>
      </c>
      <c r="G28" s="21">
        <f t="shared" si="1"/>
        <v>15</v>
      </c>
      <c r="H28" s="21">
        <f t="shared" si="5"/>
        <v>0</v>
      </c>
      <c r="I28" s="22">
        <f t="shared" si="2"/>
        <v>112</v>
      </c>
      <c r="J28" s="23">
        <f t="shared" si="3"/>
        <v>6.466666667</v>
      </c>
      <c r="K28" s="24">
        <f t="shared" si="4"/>
        <v>6.466666667</v>
      </c>
    </row>
    <row r="29" ht="15.75" customHeight="1">
      <c r="A29" s="15"/>
      <c r="B29" s="25" t="s">
        <v>33</v>
      </c>
      <c r="C29" s="26">
        <v>44567.0</v>
      </c>
      <c r="D29" s="26">
        <v>44593.0</v>
      </c>
      <c r="E29" s="27">
        <v>44588.0</v>
      </c>
      <c r="F29" s="28" t="s">
        <v>13</v>
      </c>
      <c r="G29" s="21">
        <f t="shared" si="1"/>
        <v>26</v>
      </c>
      <c r="H29" s="21">
        <f t="shared" si="5"/>
        <v>0</v>
      </c>
      <c r="I29" s="22">
        <f t="shared" si="2"/>
        <v>21</v>
      </c>
      <c r="J29" s="23">
        <f t="shared" si="3"/>
        <v>-0.1923076923</v>
      </c>
      <c r="K29" s="24">
        <f t="shared" si="4"/>
        <v>-0.1923076923</v>
      </c>
    </row>
    <row r="30" ht="15.75" customHeight="1">
      <c r="A30" s="29" t="s">
        <v>34</v>
      </c>
      <c r="B30" s="30" t="s">
        <v>35</v>
      </c>
      <c r="C30" s="31">
        <v>44593.0</v>
      </c>
      <c r="D30" s="31">
        <v>44599.0</v>
      </c>
      <c r="E30" s="32">
        <v>44599.0</v>
      </c>
      <c r="F30" s="30" t="s">
        <v>13</v>
      </c>
      <c r="G30" s="33">
        <f t="shared" si="1"/>
        <v>6</v>
      </c>
      <c r="H30" s="34">
        <f t="shared" si="5"/>
        <v>0</v>
      </c>
      <c r="I30" s="35">
        <f t="shared" si="2"/>
        <v>6</v>
      </c>
      <c r="J30" s="36">
        <f t="shared" si="3"/>
        <v>0</v>
      </c>
      <c r="K30" s="37">
        <f t="shared" si="4"/>
        <v>0</v>
      </c>
    </row>
    <row r="31" ht="15.75" customHeight="1">
      <c r="A31" s="14"/>
      <c r="B31" s="38" t="s">
        <v>36</v>
      </c>
      <c r="C31" s="39">
        <v>44592.0</v>
      </c>
      <c r="D31" s="39">
        <v>44609.0</v>
      </c>
      <c r="E31" s="39">
        <v>44609.0</v>
      </c>
      <c r="F31" s="38" t="s">
        <v>13</v>
      </c>
      <c r="G31" s="33">
        <f t="shared" si="1"/>
        <v>17</v>
      </c>
      <c r="H31" s="34">
        <f t="shared" si="5"/>
        <v>0</v>
      </c>
      <c r="I31" s="35">
        <f t="shared" si="2"/>
        <v>17</v>
      </c>
      <c r="J31" s="36">
        <f t="shared" si="3"/>
        <v>0</v>
      </c>
      <c r="K31" s="37">
        <f t="shared" si="4"/>
        <v>0</v>
      </c>
    </row>
    <row r="32" ht="15.75" customHeight="1">
      <c r="A32" s="14"/>
      <c r="B32" s="38" t="s">
        <v>37</v>
      </c>
      <c r="C32" s="39">
        <v>44593.0</v>
      </c>
      <c r="D32" s="39">
        <v>44608.0</v>
      </c>
      <c r="E32" s="40">
        <v>44608.0</v>
      </c>
      <c r="F32" s="38" t="s">
        <v>13</v>
      </c>
      <c r="G32" s="33">
        <f t="shared" si="1"/>
        <v>15</v>
      </c>
      <c r="H32" s="34">
        <f t="shared" si="5"/>
        <v>0</v>
      </c>
      <c r="I32" s="35">
        <f t="shared" si="2"/>
        <v>15</v>
      </c>
      <c r="J32" s="36">
        <f t="shared" si="3"/>
        <v>0</v>
      </c>
      <c r="K32" s="37">
        <f t="shared" si="4"/>
        <v>0</v>
      </c>
    </row>
    <row r="33" ht="15.75" customHeight="1">
      <c r="A33" s="14"/>
      <c r="B33" s="38" t="s">
        <v>38</v>
      </c>
      <c r="C33" s="39">
        <v>44599.0</v>
      </c>
      <c r="D33" s="39">
        <v>44620.0</v>
      </c>
      <c r="E33" s="39">
        <v>44623.0</v>
      </c>
      <c r="F33" s="38" t="s">
        <v>13</v>
      </c>
      <c r="G33" s="33">
        <f t="shared" si="1"/>
        <v>21</v>
      </c>
      <c r="H33" s="34">
        <f t="shared" si="5"/>
        <v>0</v>
      </c>
      <c r="I33" s="35">
        <f t="shared" si="2"/>
        <v>24</v>
      </c>
      <c r="J33" s="36">
        <f t="shared" si="3"/>
        <v>0.1428571429</v>
      </c>
      <c r="K33" s="37">
        <f t="shared" si="4"/>
        <v>0.1428571429</v>
      </c>
    </row>
    <row r="34" ht="15.75" customHeight="1">
      <c r="A34" s="14"/>
      <c r="B34" s="38" t="s">
        <v>39</v>
      </c>
      <c r="C34" s="39">
        <v>44593.0</v>
      </c>
      <c r="D34" s="39">
        <v>44620.0</v>
      </c>
      <c r="E34" s="38"/>
      <c r="F34" s="38" t="s">
        <v>24</v>
      </c>
      <c r="G34" s="33">
        <f t="shared" si="1"/>
        <v>27</v>
      </c>
      <c r="H34" s="34">
        <f t="shared" si="5"/>
        <v>0</v>
      </c>
      <c r="I34" s="35">
        <f t="shared" si="2"/>
        <v>97</v>
      </c>
      <c r="J34" s="36">
        <f t="shared" si="3"/>
        <v>2.592592593</v>
      </c>
      <c r="K34" s="37">
        <f t="shared" si="4"/>
        <v>2.592592593</v>
      </c>
    </row>
    <row r="35" ht="15.75" customHeight="1">
      <c r="A35" s="14"/>
      <c r="B35" s="38" t="s">
        <v>40</v>
      </c>
      <c r="C35" s="39">
        <v>44593.0</v>
      </c>
      <c r="D35" s="39">
        <v>44609.0</v>
      </c>
      <c r="E35" s="38"/>
      <c r="F35" s="38" t="s">
        <v>24</v>
      </c>
      <c r="G35" s="33">
        <f t="shared" si="1"/>
        <v>16</v>
      </c>
      <c r="H35" s="34">
        <f t="shared" si="5"/>
        <v>0</v>
      </c>
      <c r="I35" s="35">
        <f t="shared" si="2"/>
        <v>97</v>
      </c>
      <c r="J35" s="36">
        <f t="shared" si="3"/>
        <v>5.0625</v>
      </c>
      <c r="K35" s="37">
        <f t="shared" si="4"/>
        <v>5.0625</v>
      </c>
    </row>
    <row r="36" ht="15.75" customHeight="1">
      <c r="A36" s="14"/>
      <c r="B36" s="38" t="s">
        <v>26</v>
      </c>
      <c r="C36" s="39">
        <v>44593.0</v>
      </c>
      <c r="D36" s="39">
        <v>44612.0</v>
      </c>
      <c r="E36" s="39">
        <v>44624.0</v>
      </c>
      <c r="F36" s="38" t="s">
        <v>13</v>
      </c>
      <c r="G36" s="33">
        <f t="shared" si="1"/>
        <v>19</v>
      </c>
      <c r="H36" s="34">
        <f t="shared" si="5"/>
        <v>0</v>
      </c>
      <c r="I36" s="35">
        <f t="shared" si="2"/>
        <v>31</v>
      </c>
      <c r="J36" s="36">
        <f t="shared" si="3"/>
        <v>0.6315789474</v>
      </c>
      <c r="K36" s="37">
        <f t="shared" si="4"/>
        <v>0.6315789474</v>
      </c>
    </row>
    <row r="37" ht="15.75" customHeight="1">
      <c r="A37" s="15"/>
      <c r="B37" s="38" t="s">
        <v>23</v>
      </c>
      <c r="C37" s="39">
        <v>44593.0</v>
      </c>
      <c r="D37" s="39">
        <v>44609.0</v>
      </c>
      <c r="E37" s="39">
        <v>44609.0</v>
      </c>
      <c r="F37" s="41" t="s">
        <v>13</v>
      </c>
      <c r="G37" s="33">
        <f t="shared" si="1"/>
        <v>16</v>
      </c>
      <c r="H37" s="34">
        <f t="shared" si="5"/>
        <v>0</v>
      </c>
      <c r="I37" s="35">
        <f t="shared" si="2"/>
        <v>16</v>
      </c>
      <c r="J37" s="36">
        <f t="shared" si="3"/>
        <v>0</v>
      </c>
      <c r="K37" s="37">
        <f t="shared" si="4"/>
        <v>0</v>
      </c>
    </row>
    <row r="38" ht="15.75" customHeight="1">
      <c r="A38" s="42" t="s">
        <v>41</v>
      </c>
      <c r="B38" s="43" t="s">
        <v>42</v>
      </c>
      <c r="C38" s="44">
        <v>44625.0</v>
      </c>
      <c r="D38" s="45">
        <v>44677.0</v>
      </c>
      <c r="E38" s="44">
        <v>44666.0</v>
      </c>
      <c r="F38" s="46" t="s">
        <v>13</v>
      </c>
      <c r="G38" s="47">
        <f t="shared" si="1"/>
        <v>52</v>
      </c>
      <c r="H38" s="48">
        <f t="shared" si="5"/>
        <v>0</v>
      </c>
      <c r="I38" s="49">
        <f t="shared" si="2"/>
        <v>41</v>
      </c>
      <c r="J38" s="50">
        <f t="shared" si="3"/>
        <v>-0.2115384615</v>
      </c>
      <c r="K38" s="51">
        <f t="shared" si="4"/>
        <v>-0.2115384615</v>
      </c>
    </row>
    <row r="39" ht="15.75" customHeight="1">
      <c r="A39" s="14"/>
      <c r="B39" s="52" t="s">
        <v>43</v>
      </c>
      <c r="C39" s="44">
        <v>44666.0</v>
      </c>
      <c r="D39" s="53">
        <v>44671.0</v>
      </c>
      <c r="E39" s="54">
        <v>44669.0</v>
      </c>
      <c r="F39" s="46" t="s">
        <v>13</v>
      </c>
      <c r="G39" s="47">
        <f t="shared" si="1"/>
        <v>5</v>
      </c>
      <c r="H39" s="48">
        <f t="shared" si="5"/>
        <v>0</v>
      </c>
      <c r="I39" s="49">
        <f t="shared" si="2"/>
        <v>3</v>
      </c>
      <c r="J39" s="50">
        <f t="shared" si="3"/>
        <v>-0.4</v>
      </c>
      <c r="K39" s="51">
        <f t="shared" si="4"/>
        <v>-0.4</v>
      </c>
    </row>
    <row r="40" ht="15.75" customHeight="1">
      <c r="A40" s="14"/>
      <c r="B40" s="52" t="s">
        <v>44</v>
      </c>
      <c r="C40" s="44">
        <v>44625.0</v>
      </c>
      <c r="D40" s="45">
        <v>44677.0</v>
      </c>
      <c r="E40" s="54">
        <v>44669.0</v>
      </c>
      <c r="F40" s="46" t="s">
        <v>13</v>
      </c>
      <c r="G40" s="47">
        <f t="shared" si="1"/>
        <v>52</v>
      </c>
      <c r="H40" s="48">
        <f t="shared" si="5"/>
        <v>0</v>
      </c>
      <c r="I40" s="49">
        <f t="shared" si="2"/>
        <v>44</v>
      </c>
      <c r="J40" s="50">
        <f t="shared" si="3"/>
        <v>-0.1538461538</v>
      </c>
      <c r="K40" s="51">
        <f t="shared" si="4"/>
        <v>-0.1538461538</v>
      </c>
    </row>
    <row r="41" ht="15.75" customHeight="1">
      <c r="A41" s="14"/>
      <c r="B41" s="52" t="s">
        <v>45</v>
      </c>
      <c r="C41" s="44">
        <v>44625.0</v>
      </c>
      <c r="D41" s="45">
        <v>44677.0</v>
      </c>
      <c r="E41" s="54">
        <v>44669.0</v>
      </c>
      <c r="F41" s="46" t="s">
        <v>13</v>
      </c>
      <c r="G41" s="47">
        <f t="shared" si="1"/>
        <v>52</v>
      </c>
      <c r="H41" s="48">
        <f t="shared" si="5"/>
        <v>0</v>
      </c>
      <c r="I41" s="49">
        <f t="shared" si="2"/>
        <v>44</v>
      </c>
      <c r="J41" s="50">
        <f t="shared" si="3"/>
        <v>-0.1538461538</v>
      </c>
      <c r="K41" s="51">
        <f t="shared" si="4"/>
        <v>-0.1538461538</v>
      </c>
    </row>
    <row r="42" ht="15.75" customHeight="1">
      <c r="A42" s="14"/>
      <c r="B42" s="52" t="s">
        <v>46</v>
      </c>
      <c r="C42" s="44">
        <v>44625.0</v>
      </c>
      <c r="D42" s="53">
        <v>44677.0</v>
      </c>
      <c r="E42" s="54">
        <v>44675.0</v>
      </c>
      <c r="F42" s="46" t="s">
        <v>13</v>
      </c>
      <c r="G42" s="47">
        <f t="shared" si="1"/>
        <v>52</v>
      </c>
      <c r="H42" s="48">
        <f t="shared" si="5"/>
        <v>0</v>
      </c>
      <c r="I42" s="49">
        <f t="shared" si="2"/>
        <v>50</v>
      </c>
      <c r="J42" s="50">
        <f t="shared" si="3"/>
        <v>-0.03846153846</v>
      </c>
      <c r="K42" s="51">
        <f t="shared" si="4"/>
        <v>-0.03846153846</v>
      </c>
    </row>
    <row r="43" ht="15.75" customHeight="1">
      <c r="A43" s="14"/>
      <c r="B43" s="52" t="s">
        <v>47</v>
      </c>
      <c r="C43" s="44">
        <v>44625.0</v>
      </c>
      <c r="D43" s="53">
        <v>44677.0</v>
      </c>
      <c r="E43" s="54">
        <v>44675.0</v>
      </c>
      <c r="F43" s="46" t="s">
        <v>13</v>
      </c>
      <c r="G43" s="47">
        <f t="shared" si="1"/>
        <v>52</v>
      </c>
      <c r="H43" s="48">
        <f t="shared" si="5"/>
        <v>0</v>
      </c>
      <c r="I43" s="49">
        <f t="shared" si="2"/>
        <v>50</v>
      </c>
      <c r="J43" s="50">
        <f t="shared" si="3"/>
        <v>-0.03846153846</v>
      </c>
      <c r="K43" s="51">
        <f t="shared" si="4"/>
        <v>-0.03846153846</v>
      </c>
    </row>
    <row r="44" ht="15.75" customHeight="1">
      <c r="A44" s="14"/>
      <c r="B44" s="52" t="s">
        <v>48</v>
      </c>
      <c r="C44" s="44">
        <v>44625.0</v>
      </c>
      <c r="D44" s="53">
        <v>44677.0</v>
      </c>
      <c r="E44" s="44">
        <v>44670.0</v>
      </c>
      <c r="F44" s="46" t="s">
        <v>13</v>
      </c>
      <c r="G44" s="47">
        <f t="shared" si="1"/>
        <v>52</v>
      </c>
      <c r="H44" s="48">
        <f t="shared" si="5"/>
        <v>0</v>
      </c>
      <c r="I44" s="49">
        <f t="shared" si="2"/>
        <v>45</v>
      </c>
      <c r="J44" s="50">
        <f t="shared" si="3"/>
        <v>-0.1346153846</v>
      </c>
      <c r="K44" s="51">
        <f t="shared" si="4"/>
        <v>-0.1346153846</v>
      </c>
    </row>
    <row r="45" ht="15.75" customHeight="1">
      <c r="A45" s="14"/>
      <c r="B45" s="52" t="s">
        <v>49</v>
      </c>
      <c r="C45" s="44">
        <v>44625.0</v>
      </c>
      <c r="D45" s="44">
        <v>44677.0</v>
      </c>
      <c r="E45" s="55"/>
      <c r="F45" s="52" t="s">
        <v>24</v>
      </c>
      <c r="G45" s="47">
        <f t="shared" si="1"/>
        <v>52</v>
      </c>
      <c r="H45" s="48">
        <f t="shared" si="5"/>
        <v>0</v>
      </c>
      <c r="I45" s="49">
        <f t="shared" si="2"/>
        <v>65</v>
      </c>
      <c r="J45" s="50">
        <f t="shared" si="3"/>
        <v>0.25</v>
      </c>
      <c r="K45" s="51">
        <f t="shared" si="4"/>
        <v>0.25</v>
      </c>
    </row>
    <row r="46" ht="15.75" customHeight="1">
      <c r="A46" s="14"/>
      <c r="B46" s="52" t="s">
        <v>50</v>
      </c>
      <c r="C46" s="44">
        <v>44625.0</v>
      </c>
      <c r="D46" s="44">
        <v>44677.0</v>
      </c>
      <c r="E46" s="56"/>
      <c r="F46" s="52" t="s">
        <v>24</v>
      </c>
      <c r="G46" s="47">
        <f t="shared" si="1"/>
        <v>52</v>
      </c>
      <c r="H46" s="48">
        <f t="shared" si="5"/>
        <v>0</v>
      </c>
      <c r="I46" s="49">
        <f t="shared" si="2"/>
        <v>65</v>
      </c>
      <c r="J46" s="50">
        <f t="shared" si="3"/>
        <v>0.25</v>
      </c>
      <c r="K46" s="51">
        <f t="shared" si="4"/>
        <v>0.25</v>
      </c>
    </row>
    <row r="47" ht="15.75" customHeight="1">
      <c r="A47" s="14"/>
      <c r="B47" s="52" t="s">
        <v>51</v>
      </c>
      <c r="C47" s="44">
        <v>44625.0</v>
      </c>
      <c r="D47" s="53">
        <v>44677.0</v>
      </c>
      <c r="E47" s="56"/>
      <c r="F47" s="52" t="s">
        <v>24</v>
      </c>
      <c r="G47" s="47">
        <f t="shared" si="1"/>
        <v>52</v>
      </c>
      <c r="H47" s="48">
        <f t="shared" si="5"/>
        <v>0</v>
      </c>
      <c r="I47" s="49">
        <f t="shared" si="2"/>
        <v>65</v>
      </c>
      <c r="J47" s="50">
        <f t="shared" si="3"/>
        <v>0.25</v>
      </c>
      <c r="K47" s="51">
        <f t="shared" si="4"/>
        <v>0.25</v>
      </c>
      <c r="O47" s="57" t="s">
        <v>52</v>
      </c>
    </row>
    <row r="48" ht="15.75" customHeight="1">
      <c r="A48" s="14"/>
      <c r="B48" s="52" t="s">
        <v>39</v>
      </c>
      <c r="C48" s="44">
        <v>44625.0</v>
      </c>
      <c r="D48" s="53">
        <v>44677.0</v>
      </c>
      <c r="E48" s="56"/>
      <c r="F48" s="52" t="s">
        <v>24</v>
      </c>
      <c r="G48" s="47">
        <f t="shared" si="1"/>
        <v>52</v>
      </c>
      <c r="H48" s="48">
        <f t="shared" si="5"/>
        <v>0</v>
      </c>
      <c r="I48" s="49">
        <f t="shared" si="2"/>
        <v>65</v>
      </c>
      <c r="J48" s="50">
        <f t="shared" si="3"/>
        <v>0.25</v>
      </c>
      <c r="K48" s="51">
        <f t="shared" si="4"/>
        <v>0.25</v>
      </c>
      <c r="O48" s="58"/>
    </row>
    <row r="49" ht="15.75" customHeight="1">
      <c r="A49" s="14"/>
      <c r="B49" s="52" t="s">
        <v>53</v>
      </c>
      <c r="C49" s="44">
        <v>44625.0</v>
      </c>
      <c r="D49" s="53">
        <v>44677.0</v>
      </c>
      <c r="E49" s="56"/>
      <c r="F49" s="52" t="s">
        <v>24</v>
      </c>
      <c r="G49" s="47">
        <f t="shared" si="1"/>
        <v>52</v>
      </c>
      <c r="H49" s="48">
        <f t="shared" si="5"/>
        <v>0</v>
      </c>
      <c r="I49" s="49">
        <f t="shared" si="2"/>
        <v>65</v>
      </c>
      <c r="J49" s="50">
        <f t="shared" si="3"/>
        <v>0.25</v>
      </c>
      <c r="K49" s="51">
        <f t="shared" si="4"/>
        <v>0.25</v>
      </c>
      <c r="O49" s="58"/>
    </row>
    <row r="50" ht="15.75" customHeight="1">
      <c r="A50" s="15"/>
      <c r="B50" s="52" t="s">
        <v>54</v>
      </c>
      <c r="C50" s="44">
        <v>44625.0</v>
      </c>
      <c r="D50" s="53">
        <v>44677.0</v>
      </c>
      <c r="E50" s="56"/>
      <c r="F50" s="52" t="s">
        <v>24</v>
      </c>
      <c r="G50" s="47">
        <f t="shared" si="1"/>
        <v>52</v>
      </c>
      <c r="H50" s="48">
        <f t="shared" si="5"/>
        <v>0</v>
      </c>
      <c r="I50" s="49">
        <f t="shared" si="2"/>
        <v>65</v>
      </c>
      <c r="J50" s="50">
        <f t="shared" si="3"/>
        <v>0.25</v>
      </c>
      <c r="K50" s="51">
        <f t="shared" si="4"/>
        <v>0.25</v>
      </c>
      <c r="O50" s="59"/>
    </row>
    <row r="51" ht="15.75" customHeight="1">
      <c r="A51" s="60" t="s">
        <v>55</v>
      </c>
      <c r="B51" s="61" t="s">
        <v>56</v>
      </c>
      <c r="C51" s="62">
        <v>44677.0</v>
      </c>
      <c r="D51" s="62">
        <v>44688.0</v>
      </c>
      <c r="E51" s="62">
        <v>44688.0</v>
      </c>
      <c r="F51" s="63" t="s">
        <v>13</v>
      </c>
      <c r="G51" s="64">
        <f t="shared" si="1"/>
        <v>11</v>
      </c>
      <c r="H51" s="64">
        <f t="shared" si="5"/>
        <v>0</v>
      </c>
      <c r="I51" s="65">
        <f t="shared" si="2"/>
        <v>11</v>
      </c>
      <c r="J51" s="66">
        <f t="shared" si="3"/>
        <v>0</v>
      </c>
      <c r="K51" s="67">
        <f t="shared" si="4"/>
        <v>0</v>
      </c>
      <c r="O51" s="68" t="str">
        <f>CONCAT(ROUND(((COUNTIF(F51:F68,"TERMINÉE"))/COUNT(G51:G68))*100,0),"%")</f>
        <v>94%</v>
      </c>
    </row>
    <row r="52" ht="15.75" customHeight="1">
      <c r="A52" s="14"/>
      <c r="B52" s="61" t="s">
        <v>57</v>
      </c>
      <c r="C52" s="69">
        <v>44677.0</v>
      </c>
      <c r="D52" s="69">
        <v>44688.0</v>
      </c>
      <c r="E52" s="69">
        <v>44688.0</v>
      </c>
      <c r="F52" s="63" t="s">
        <v>13</v>
      </c>
      <c r="G52" s="64">
        <f t="shared" si="1"/>
        <v>11</v>
      </c>
      <c r="H52" s="64">
        <f t="shared" si="5"/>
        <v>0</v>
      </c>
      <c r="I52" s="65">
        <f t="shared" si="2"/>
        <v>11</v>
      </c>
      <c r="J52" s="66">
        <f t="shared" si="3"/>
        <v>0</v>
      </c>
      <c r="K52" s="67">
        <f t="shared" si="4"/>
        <v>0</v>
      </c>
      <c r="O52" s="58"/>
    </row>
    <row r="53" ht="15.75" customHeight="1">
      <c r="A53" s="14"/>
      <c r="B53" s="61" t="s">
        <v>58</v>
      </c>
      <c r="C53" s="69">
        <v>44677.0</v>
      </c>
      <c r="D53" s="69">
        <v>44688.0</v>
      </c>
      <c r="E53" s="69">
        <v>44688.0</v>
      </c>
      <c r="F53" s="63" t="s">
        <v>13</v>
      </c>
      <c r="G53" s="64">
        <f t="shared" si="1"/>
        <v>11</v>
      </c>
      <c r="H53" s="64">
        <f t="shared" si="5"/>
        <v>0</v>
      </c>
      <c r="I53" s="65">
        <f t="shared" si="2"/>
        <v>11</v>
      </c>
      <c r="J53" s="66">
        <f t="shared" si="3"/>
        <v>0</v>
      </c>
      <c r="K53" s="67">
        <f t="shared" si="4"/>
        <v>0</v>
      </c>
      <c r="O53" s="59"/>
    </row>
    <row r="54" ht="15.75" customHeight="1">
      <c r="A54" s="14"/>
      <c r="B54" s="61" t="s">
        <v>59</v>
      </c>
      <c r="C54" s="69">
        <v>44677.0</v>
      </c>
      <c r="D54" s="69">
        <v>44688.0</v>
      </c>
      <c r="E54" s="69">
        <v>44688.0</v>
      </c>
      <c r="F54" s="63" t="s">
        <v>13</v>
      </c>
      <c r="G54" s="64">
        <f t="shared" si="1"/>
        <v>11</v>
      </c>
      <c r="H54" s="64">
        <f t="shared" si="5"/>
        <v>0</v>
      </c>
      <c r="I54" s="65">
        <f t="shared" si="2"/>
        <v>11</v>
      </c>
      <c r="J54" s="66">
        <f t="shared" si="3"/>
        <v>0</v>
      </c>
      <c r="K54" s="67">
        <f t="shared" si="4"/>
        <v>0</v>
      </c>
    </row>
    <row r="55" ht="15.75" customHeight="1">
      <c r="A55" s="14"/>
      <c r="B55" s="61" t="s">
        <v>60</v>
      </c>
      <c r="C55" s="69">
        <v>44677.0</v>
      </c>
      <c r="D55" s="62">
        <v>44689.0</v>
      </c>
      <c r="E55" s="62">
        <v>44689.0</v>
      </c>
      <c r="F55" s="63" t="s">
        <v>13</v>
      </c>
      <c r="G55" s="64">
        <f t="shared" si="1"/>
        <v>12</v>
      </c>
      <c r="H55" s="64">
        <f t="shared" si="5"/>
        <v>0</v>
      </c>
      <c r="I55" s="65">
        <f t="shared" si="2"/>
        <v>12</v>
      </c>
      <c r="J55" s="66">
        <f t="shared" si="3"/>
        <v>0</v>
      </c>
      <c r="K55" s="67">
        <f t="shared" si="4"/>
        <v>0</v>
      </c>
    </row>
    <row r="56" ht="15.75" customHeight="1">
      <c r="A56" s="14"/>
      <c r="B56" s="61" t="s">
        <v>61</v>
      </c>
      <c r="C56" s="69">
        <v>44677.0</v>
      </c>
      <c r="D56" s="69">
        <v>44689.0</v>
      </c>
      <c r="E56" s="69">
        <v>44689.0</v>
      </c>
      <c r="F56" s="63" t="s">
        <v>13</v>
      </c>
      <c r="G56" s="64">
        <f t="shared" si="1"/>
        <v>12</v>
      </c>
      <c r="H56" s="64">
        <f t="shared" si="5"/>
        <v>0</v>
      </c>
      <c r="I56" s="65">
        <f t="shared" si="2"/>
        <v>12</v>
      </c>
      <c r="J56" s="66">
        <f t="shared" si="3"/>
        <v>0</v>
      </c>
      <c r="K56" s="67">
        <f t="shared" si="4"/>
        <v>0</v>
      </c>
    </row>
    <row r="57" ht="15.75" customHeight="1">
      <c r="A57" s="14"/>
      <c r="B57" s="61" t="s">
        <v>62</v>
      </c>
      <c r="C57" s="69">
        <v>44677.0</v>
      </c>
      <c r="D57" s="69">
        <v>44689.0</v>
      </c>
      <c r="E57" s="69">
        <v>44689.0</v>
      </c>
      <c r="F57" s="63" t="s">
        <v>13</v>
      </c>
      <c r="G57" s="64">
        <f t="shared" si="1"/>
        <v>12</v>
      </c>
      <c r="H57" s="64">
        <f t="shared" si="5"/>
        <v>0</v>
      </c>
      <c r="I57" s="65">
        <f t="shared" si="2"/>
        <v>12</v>
      </c>
      <c r="J57" s="66">
        <f t="shared" si="3"/>
        <v>0</v>
      </c>
      <c r="K57" s="67">
        <f t="shared" si="4"/>
        <v>0</v>
      </c>
    </row>
    <row r="58" ht="15.75" customHeight="1">
      <c r="A58" s="14"/>
      <c r="B58" s="70" t="s">
        <v>63</v>
      </c>
      <c r="C58" s="69">
        <v>44677.0</v>
      </c>
      <c r="D58" s="69">
        <v>44689.0</v>
      </c>
      <c r="E58" s="69">
        <v>44689.0</v>
      </c>
      <c r="F58" s="63" t="s">
        <v>13</v>
      </c>
      <c r="G58" s="64">
        <f t="shared" si="1"/>
        <v>12</v>
      </c>
      <c r="H58" s="64">
        <f t="shared" si="5"/>
        <v>0</v>
      </c>
      <c r="I58" s="65">
        <f t="shared" si="2"/>
        <v>12</v>
      </c>
      <c r="J58" s="66">
        <f t="shared" si="3"/>
        <v>0</v>
      </c>
      <c r="K58" s="67">
        <f t="shared" si="4"/>
        <v>0</v>
      </c>
    </row>
    <row r="59" ht="15.75" customHeight="1">
      <c r="A59" s="14"/>
      <c r="B59" s="70" t="s">
        <v>64</v>
      </c>
      <c r="C59" s="69">
        <v>44677.0</v>
      </c>
      <c r="D59" s="69">
        <v>44689.0</v>
      </c>
      <c r="E59" s="69">
        <v>44689.0</v>
      </c>
      <c r="F59" s="63" t="s">
        <v>13</v>
      </c>
      <c r="G59" s="64">
        <f t="shared" si="1"/>
        <v>12</v>
      </c>
      <c r="H59" s="64">
        <f t="shared" si="5"/>
        <v>0</v>
      </c>
      <c r="I59" s="65">
        <f t="shared" si="2"/>
        <v>12</v>
      </c>
      <c r="J59" s="66">
        <f t="shared" si="3"/>
        <v>0</v>
      </c>
      <c r="K59" s="67">
        <f t="shared" si="4"/>
        <v>0</v>
      </c>
    </row>
    <row r="60" ht="15.75" customHeight="1">
      <c r="A60" s="14"/>
      <c r="B60" s="70" t="s">
        <v>65</v>
      </c>
      <c r="C60" s="69">
        <v>44677.0</v>
      </c>
      <c r="D60" s="69">
        <v>44689.0</v>
      </c>
      <c r="E60" s="69">
        <v>44689.0</v>
      </c>
      <c r="F60" s="63" t="s">
        <v>13</v>
      </c>
      <c r="G60" s="64">
        <f t="shared" si="1"/>
        <v>12</v>
      </c>
      <c r="H60" s="64">
        <f t="shared" si="5"/>
        <v>0</v>
      </c>
      <c r="I60" s="65">
        <f t="shared" si="2"/>
        <v>12</v>
      </c>
      <c r="J60" s="66">
        <f t="shared" si="3"/>
        <v>0</v>
      </c>
      <c r="K60" s="67">
        <f t="shared" si="4"/>
        <v>0</v>
      </c>
    </row>
    <row r="61" ht="15.75" customHeight="1">
      <c r="A61" s="14"/>
      <c r="B61" s="70" t="s">
        <v>66</v>
      </c>
      <c r="C61" s="69">
        <v>44677.0</v>
      </c>
      <c r="D61" s="69">
        <v>44689.0</v>
      </c>
      <c r="E61" s="69">
        <v>44689.0</v>
      </c>
      <c r="F61" s="63" t="s">
        <v>13</v>
      </c>
      <c r="G61" s="64">
        <f t="shared" si="1"/>
        <v>12</v>
      </c>
      <c r="H61" s="64">
        <f t="shared" si="5"/>
        <v>0</v>
      </c>
      <c r="I61" s="65">
        <f t="shared" si="2"/>
        <v>12</v>
      </c>
      <c r="J61" s="66">
        <f t="shared" si="3"/>
        <v>0</v>
      </c>
      <c r="K61" s="67">
        <f t="shared" si="4"/>
        <v>0</v>
      </c>
    </row>
    <row r="62" ht="15.75" customHeight="1">
      <c r="A62" s="14"/>
      <c r="B62" s="70" t="s">
        <v>67</v>
      </c>
      <c r="C62" s="62">
        <v>44677.0</v>
      </c>
      <c r="D62" s="69">
        <v>44689.0</v>
      </c>
      <c r="E62" s="69">
        <v>44689.0</v>
      </c>
      <c r="F62" s="63" t="s">
        <v>13</v>
      </c>
      <c r="G62" s="64">
        <f t="shared" si="1"/>
        <v>12</v>
      </c>
      <c r="H62" s="64">
        <f t="shared" si="5"/>
        <v>0</v>
      </c>
      <c r="I62" s="65">
        <f t="shared" si="2"/>
        <v>12</v>
      </c>
      <c r="J62" s="66">
        <f t="shared" si="3"/>
        <v>0</v>
      </c>
      <c r="K62" s="67">
        <f t="shared" si="4"/>
        <v>0</v>
      </c>
    </row>
    <row r="63" ht="15.75" customHeight="1">
      <c r="A63" s="14"/>
      <c r="B63" s="70" t="s">
        <v>68</v>
      </c>
      <c r="C63" s="69">
        <v>44677.0</v>
      </c>
      <c r="D63" s="69">
        <v>44689.0</v>
      </c>
      <c r="E63" s="69">
        <v>44689.0</v>
      </c>
      <c r="F63" s="63" t="s">
        <v>13</v>
      </c>
      <c r="G63" s="64">
        <f t="shared" si="1"/>
        <v>12</v>
      </c>
      <c r="H63" s="64">
        <f t="shared" si="5"/>
        <v>0</v>
      </c>
      <c r="I63" s="65">
        <f t="shared" si="2"/>
        <v>12</v>
      </c>
      <c r="J63" s="66">
        <f t="shared" si="3"/>
        <v>0</v>
      </c>
      <c r="K63" s="67">
        <f t="shared" si="4"/>
        <v>0</v>
      </c>
    </row>
    <row r="64" ht="15.75" customHeight="1">
      <c r="A64" s="14"/>
      <c r="B64" s="70" t="s">
        <v>69</v>
      </c>
      <c r="C64" s="69">
        <v>44677.0</v>
      </c>
      <c r="D64" s="69">
        <v>44689.0</v>
      </c>
      <c r="E64" s="69">
        <v>44689.0</v>
      </c>
      <c r="F64" s="63" t="s">
        <v>13</v>
      </c>
      <c r="G64" s="64">
        <f t="shared" si="1"/>
        <v>12</v>
      </c>
      <c r="H64" s="64">
        <f t="shared" si="5"/>
        <v>0</v>
      </c>
      <c r="I64" s="65">
        <f t="shared" si="2"/>
        <v>12</v>
      </c>
      <c r="J64" s="66">
        <f t="shared" si="3"/>
        <v>0</v>
      </c>
      <c r="K64" s="67">
        <f t="shared" si="4"/>
        <v>0</v>
      </c>
    </row>
    <row r="65" ht="15.75" customHeight="1">
      <c r="A65" s="14"/>
      <c r="B65" s="70" t="s">
        <v>70</v>
      </c>
      <c r="C65" s="69">
        <v>44677.0</v>
      </c>
      <c r="D65" s="69">
        <v>44689.0</v>
      </c>
      <c r="E65" s="69">
        <v>44689.0</v>
      </c>
      <c r="F65" s="63" t="s">
        <v>13</v>
      </c>
      <c r="G65" s="64">
        <f t="shared" si="1"/>
        <v>12</v>
      </c>
      <c r="H65" s="64">
        <f t="shared" si="5"/>
        <v>0</v>
      </c>
      <c r="I65" s="65">
        <f t="shared" si="2"/>
        <v>12</v>
      </c>
      <c r="J65" s="66">
        <f t="shared" si="3"/>
        <v>0</v>
      </c>
      <c r="K65" s="67">
        <f t="shared" si="4"/>
        <v>0</v>
      </c>
    </row>
    <row r="66" ht="15.75" customHeight="1">
      <c r="A66" s="14"/>
      <c r="B66" s="70" t="s">
        <v>71</v>
      </c>
      <c r="C66" s="69">
        <v>44677.0</v>
      </c>
      <c r="D66" s="71">
        <v>44688.0</v>
      </c>
      <c r="E66" s="71">
        <v>44688.0</v>
      </c>
      <c r="F66" s="72" t="s">
        <v>13</v>
      </c>
      <c r="G66" s="64">
        <f t="shared" si="1"/>
        <v>11</v>
      </c>
      <c r="H66" s="64">
        <f t="shared" si="5"/>
        <v>0</v>
      </c>
      <c r="I66" s="65">
        <f t="shared" si="2"/>
        <v>11</v>
      </c>
      <c r="J66" s="66">
        <f t="shared" si="3"/>
        <v>0</v>
      </c>
      <c r="K66" s="67">
        <f t="shared" si="4"/>
        <v>0</v>
      </c>
    </row>
    <row r="67" ht="15.75" customHeight="1">
      <c r="A67" s="14"/>
      <c r="B67" s="70" t="s">
        <v>72</v>
      </c>
      <c r="C67" s="69">
        <v>44677.0</v>
      </c>
      <c r="D67" s="71">
        <v>44688.0</v>
      </c>
      <c r="E67" s="71">
        <v>44688.0</v>
      </c>
      <c r="F67" s="72" t="s">
        <v>13</v>
      </c>
      <c r="G67" s="64">
        <f t="shared" si="1"/>
        <v>11</v>
      </c>
      <c r="H67" s="64">
        <f t="shared" si="5"/>
        <v>0</v>
      </c>
      <c r="I67" s="65">
        <f t="shared" si="2"/>
        <v>11</v>
      </c>
      <c r="J67" s="66">
        <f t="shared" si="3"/>
        <v>0</v>
      </c>
      <c r="K67" s="67">
        <f t="shared" si="4"/>
        <v>0</v>
      </c>
    </row>
    <row r="68" ht="15.75" customHeight="1">
      <c r="A68" s="15"/>
      <c r="B68" s="70" t="s">
        <v>73</v>
      </c>
      <c r="C68" s="69">
        <v>44677.0</v>
      </c>
      <c r="D68" s="62">
        <v>44690.0</v>
      </c>
      <c r="E68" s="65"/>
      <c r="F68" s="73" t="s">
        <v>24</v>
      </c>
      <c r="G68" s="64">
        <f t="shared" si="1"/>
        <v>13</v>
      </c>
      <c r="H68" s="64">
        <f t="shared" si="5"/>
        <v>0</v>
      </c>
      <c r="I68" s="65">
        <f t="shared" si="2"/>
        <v>13</v>
      </c>
      <c r="J68" s="66">
        <f t="shared" si="3"/>
        <v>0</v>
      </c>
      <c r="K68" s="67">
        <f t="shared" si="4"/>
        <v>0</v>
      </c>
    </row>
    <row r="69" ht="15.75" customHeight="1">
      <c r="B69" s="4" t="s">
        <v>1</v>
      </c>
      <c r="C69" s="5" t="s">
        <v>2</v>
      </c>
      <c r="D69" s="5" t="s">
        <v>3</v>
      </c>
      <c r="E69" s="5" t="s">
        <v>4</v>
      </c>
      <c r="F69" s="5" t="s">
        <v>5</v>
      </c>
      <c r="G69" s="5" t="s">
        <v>6</v>
      </c>
      <c r="H69" s="5" t="s">
        <v>7</v>
      </c>
      <c r="I69" s="5" t="s">
        <v>8</v>
      </c>
      <c r="J69" s="6" t="s">
        <v>9</v>
      </c>
      <c r="K69" s="6" t="s">
        <v>10</v>
      </c>
    </row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>
      <c r="A87" s="74" t="str">
        <f>CONCAT("Nb jours avant la fin du Sprint 0 : ",H16)</f>
        <v>Nb jours avant la fin du Sprint 0 : 0</v>
      </c>
      <c r="B87" s="75"/>
    </row>
    <row r="88" ht="15.75" customHeight="1">
      <c r="A88" s="76"/>
      <c r="B88" s="77"/>
    </row>
    <row r="89" ht="15.75" customHeight="1">
      <c r="A89" s="78" t="str">
        <f>CONCAT("Nb jours avant la fin du Sprint 1 : ",H17)</f>
        <v>Nb jours avant la fin du Sprint 1 : 0</v>
      </c>
      <c r="B89" s="75"/>
    </row>
    <row r="90" ht="15.75" customHeight="1">
      <c r="A90" s="76"/>
      <c r="B90" s="77"/>
    </row>
    <row r="91" ht="15.75" customHeight="1">
      <c r="A91" s="79" t="str">
        <f>CONCAT("Nb jours avant la fin du Sprint 2 : ",H30)</f>
        <v>Nb jours avant la fin du Sprint 2 : 0</v>
      </c>
      <c r="B91" s="75"/>
    </row>
    <row r="92" ht="15.75" customHeight="1">
      <c r="A92" s="76"/>
      <c r="B92" s="77"/>
    </row>
    <row r="93" ht="15.75" customHeight="1">
      <c r="A93" s="80" t="str">
        <f>CONCAT("Nb jours avant la fin du Sprint 3 : ",H38)</f>
        <v>Nb jours avant la fin du Sprint 3 : 0</v>
      </c>
      <c r="B93" s="75"/>
    </row>
    <row r="94" ht="15.75" customHeight="1">
      <c r="A94" s="76"/>
      <c r="B94" s="77"/>
    </row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>
      <c r="H217" s="81" t="s">
        <v>63</v>
      </c>
    </row>
    <row r="218" ht="15.75" customHeight="1">
      <c r="H218" s="81" t="s">
        <v>64</v>
      </c>
    </row>
    <row r="219" ht="15.75" customHeight="1">
      <c r="H219" s="81" t="s">
        <v>65</v>
      </c>
    </row>
    <row r="220" ht="15.75" customHeight="1">
      <c r="H220" s="81" t="s">
        <v>66</v>
      </c>
    </row>
    <row r="221" ht="15.75" customHeight="1">
      <c r="H221" s="81" t="s">
        <v>67</v>
      </c>
    </row>
    <row r="222" ht="15.75" customHeight="1">
      <c r="H222" s="81" t="s">
        <v>68</v>
      </c>
    </row>
    <row r="223" ht="15.75" customHeight="1">
      <c r="H223" s="81" t="s">
        <v>69</v>
      </c>
    </row>
    <row r="224" ht="15.75" customHeight="1">
      <c r="H224" s="81" t="s">
        <v>70</v>
      </c>
    </row>
    <row r="225" ht="15.75" customHeight="1">
      <c r="H225" s="81" t="s">
        <v>71</v>
      </c>
    </row>
    <row r="226" ht="15.75" customHeight="1">
      <c r="H226" s="81" t="s">
        <v>72</v>
      </c>
    </row>
    <row r="227" ht="15.75" customHeight="1">
      <c r="H227" s="81" t="s">
        <v>73</v>
      </c>
    </row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mergeCells count="11">
    <mergeCell ref="A93:B94"/>
    <mergeCell ref="A91:B92"/>
    <mergeCell ref="A89:B90"/>
    <mergeCell ref="A87:B88"/>
    <mergeCell ref="A51:A68"/>
    <mergeCell ref="A11:A16"/>
    <mergeCell ref="A17:A29"/>
    <mergeCell ref="A30:A37"/>
    <mergeCell ref="A38:A50"/>
    <mergeCell ref="O47:O50"/>
    <mergeCell ref="O51:O53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2022-01-03T17:16:49Z</dcterms:created>
  <dc:creator>Kévin Boudina</dc:creator>
</cp:coreProperties>
</file>