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date1904="1"/>
  <mc:AlternateContent xmlns:mc="http://schemas.openxmlformats.org/markup-compatibility/2006">
    <mc:Choice Requires="x15">
      <x15ac:absPath xmlns:x15ac="http://schemas.microsoft.com/office/spreadsheetml/2010/11/ac" url="/Users/wdevries/Documents/GIT/boot/"/>
    </mc:Choice>
  </mc:AlternateContent>
  <bookViews>
    <workbookView xWindow="0" yWindow="460" windowWidth="28800" windowHeight="16540"/>
  </bookViews>
  <sheets>
    <sheet name="Vaste kosten - Berekeningen Boo" sheetId="1" r:id="rId1"/>
    <sheet name="Variabele kosten - Tabel 1" sheetId="2" r:id="rId2"/>
    <sheet name="inkomsten - Tabel 1" sheetId="3" r:id="rId3"/>
    <sheet name="Totaalberekening - Tabel 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21" i="1"/>
  <c r="C4" i="4"/>
  <c r="D4" i="4"/>
  <c r="D3" i="4"/>
  <c r="B4" i="3"/>
  <c r="B4" i="4"/>
  <c r="C3" i="4"/>
  <c r="B3" i="4"/>
  <c r="E10" i="3"/>
  <c r="D10" i="3"/>
  <c r="C10" i="3"/>
  <c r="B10" i="3"/>
  <c r="F21" i="1"/>
  <c r="D21" i="1"/>
  <c r="F19" i="1"/>
  <c r="F17" i="1"/>
  <c r="F14" i="1"/>
  <c r="F13" i="1"/>
  <c r="F12" i="1"/>
  <c r="F8" i="1"/>
  <c r="E20" i="1"/>
  <c r="E19" i="1"/>
  <c r="E17" i="1"/>
  <c r="E14" i="1"/>
  <c r="E15" i="1"/>
  <c r="E16" i="1"/>
  <c r="E11" i="1"/>
  <c r="E8" i="1"/>
  <c r="E9" i="1"/>
  <c r="E6" i="1"/>
  <c r="E7" i="1"/>
  <c r="E5" i="1"/>
  <c r="D4" i="1"/>
  <c r="E4" i="3"/>
  <c r="D4" i="3"/>
  <c r="C4" i="3"/>
  <c r="B12" i="2"/>
  <c r="B21" i="1"/>
  <c r="B5" i="2"/>
  <c r="B3" i="2"/>
  <c r="C14" i="1"/>
  <c r="B14" i="1"/>
  <c r="C21" i="1"/>
  <c r="C5" i="1"/>
  <c r="C6" i="1"/>
  <c r="B5" i="1"/>
  <c r="B6" i="1"/>
  <c r="H10" i="1"/>
  <c r="G10" i="1"/>
</calcChain>
</file>

<file path=xl/sharedStrings.xml><?xml version="1.0" encoding="utf-8"?>
<sst xmlns="http://schemas.openxmlformats.org/spreadsheetml/2006/main" count="58" uniqueCount="48">
  <si>
    <t>Berekeningen Boot 300</t>
  </si>
  <si>
    <t>WCS</t>
  </si>
  <si>
    <t>better scenario</t>
  </si>
  <si>
    <t>aankoop boot</t>
  </si>
  <si>
    <t>Isoleren vloer</t>
  </si>
  <si>
    <t>isoleren muren</t>
  </si>
  <si>
    <t>isoleren dak</t>
  </si>
  <si>
    <t>dichtlassen dak</t>
  </si>
  <si>
    <t>totaal RENOVATIE</t>
  </si>
  <si>
    <t>ramen steken</t>
  </si>
  <si>
    <t>Better</t>
  </si>
  <si>
    <t>Pelletkachel CV</t>
  </si>
  <si>
    <t>TOTAAL</t>
  </si>
  <si>
    <t>Tabel 1</t>
  </si>
  <si>
    <t>/jaar</t>
  </si>
  <si>
    <t>Kuisen</t>
  </si>
  <si>
    <t>wekelijks 3 uur</t>
  </si>
  <si>
    <t>kleine kosten (Koffie, …)</t>
  </si>
  <si>
    <t>DroogDok</t>
  </si>
  <si>
    <t>liggeld</t>
  </si>
  <si>
    <t>EGW</t>
  </si>
  <si>
    <t>Jaar 1</t>
  </si>
  <si>
    <t>Jaar 2</t>
  </si>
  <si>
    <t>Jaar 3</t>
  </si>
  <si>
    <t>Eigen inbreng</t>
  </si>
  <si>
    <t>klanten</t>
  </si>
  <si>
    <t>subsidies?</t>
  </si>
  <si>
    <t>Eenmalige inbreng</t>
  </si>
  <si>
    <t>JAAR 1</t>
  </si>
  <si>
    <t>JAAR 2</t>
  </si>
  <si>
    <t>JAAR 3</t>
  </si>
  <si>
    <t>BCS</t>
  </si>
  <si>
    <t>Elektriciteit</t>
  </si>
  <si>
    <t>Keuken</t>
  </si>
  <si>
    <t>Badkamer</t>
  </si>
  <si>
    <t>Vloer leggen</t>
  </si>
  <si>
    <t>Ventilatie</t>
  </si>
  <si>
    <t>trap</t>
  </si>
  <si>
    <t>Verzekering</t>
  </si>
  <si>
    <t>Onderhoud</t>
  </si>
  <si>
    <t>promotiekosten</t>
  </si>
  <si>
    <t>boekhouder</t>
  </si>
  <si>
    <t>IBA</t>
  </si>
  <si>
    <t>Vloerverwarming</t>
  </si>
  <si>
    <t>warmtepomp</t>
  </si>
  <si>
    <t>Phase 1</t>
  </si>
  <si>
    <t>Phase 2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</si>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</sst>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 Neue Medium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2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2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20" sqref="B20"/>
    </sheetView>
  </sheetViews>
  <sheetFormatPr baseColWidth="10" defaultColWidth="16.33203125" defaultRowHeight="20" customHeight="1" x14ac:dyDescent="0.15"/>
  <cols>
    <col min="1" max="7" width="16.33203125" style="1" customWidth="1"/>
    <col min="8" max="256" width="16.33203125" customWidth="1"/>
  </cols>
  <sheetData>
    <row r="1" spans="1:8" ht="27.75" customHeight="1" x14ac:dyDescent="0.15">
      <c r="A1" s="25" t="s">
        <v>0</v>
      </c>
      <c r="B1" s="25"/>
      <c r="C1" s="25"/>
      <c r="D1" s="25"/>
      <c r="E1" s="25"/>
      <c r="F1" s="25"/>
      <c r="G1" s="25"/>
    </row>
    <row r="2" spans="1:8" ht="20.25" customHeight="1" x14ac:dyDescent="0.15">
      <c r="A2" s="2"/>
      <c r="B2" s="3" t="s">
        <v>1</v>
      </c>
      <c r="C2" s="3" t="s">
        <v>2</v>
      </c>
      <c r="D2" s="2" t="s">
        <v>45</v>
      </c>
      <c r="E2" s="2" t="s">
        <v>46</v>
      </c>
      <c r="F2" s="2" t="s">
        <v>47</v>
      </c>
      <c r="G2" s="2"/>
    </row>
    <row r="3" spans="1:8" ht="20.25" customHeight="1" x14ac:dyDescent="0.15">
      <c r="A3" s="4"/>
      <c r="B3" s="5"/>
      <c r="C3" s="6"/>
      <c r="D3" s="6"/>
      <c r="E3" s="6"/>
      <c r="F3" s="6"/>
      <c r="G3" s="6"/>
    </row>
    <row r="4" spans="1:8" ht="20" customHeight="1" x14ac:dyDescent="0.15">
      <c r="A4" s="7" t="s">
        <v>3</v>
      </c>
      <c r="B4" s="23">
        <v>130000</v>
      </c>
      <c r="C4" s="24">
        <v>130000</v>
      </c>
      <c r="D4" s="10">
        <f>C4*1</f>
        <v>130000</v>
      </c>
      <c r="E4" s="10"/>
      <c r="F4" s="10"/>
      <c r="G4" s="10"/>
    </row>
    <row r="5" spans="1:8" ht="20" customHeight="1" x14ac:dyDescent="0.15">
      <c r="A5" s="7" t="s">
        <v>4</v>
      </c>
      <c r="B5" s="23">
        <f>300*25</f>
        <v>7500</v>
      </c>
      <c r="C5" s="24">
        <f>300*20</f>
        <v>6000</v>
      </c>
      <c r="D5" s="10"/>
      <c r="E5" s="10">
        <f>C5*1</f>
        <v>6000</v>
      </c>
      <c r="F5" s="10"/>
      <c r="G5" s="10"/>
    </row>
    <row r="6" spans="1:8" ht="20" customHeight="1" x14ac:dyDescent="0.15">
      <c r="A6" s="7" t="s">
        <v>5</v>
      </c>
      <c r="B6" s="23">
        <f>55*3.5*2*25</f>
        <v>9625</v>
      </c>
      <c r="C6" s="24">
        <f>55*3.5*2*20</f>
        <v>7700</v>
      </c>
      <c r="D6" s="10"/>
      <c r="E6" s="10">
        <f t="shared" ref="E6:E16" si="0">C6*1</f>
        <v>7700</v>
      </c>
      <c r="F6" s="10"/>
      <c r="G6" s="10"/>
    </row>
    <row r="7" spans="1:8" ht="20" customHeight="1" x14ac:dyDescent="0.15">
      <c r="A7" s="7" t="s">
        <v>6</v>
      </c>
      <c r="B7" s="23">
        <v>10000</v>
      </c>
      <c r="C7" s="24">
        <v>10000</v>
      </c>
      <c r="D7" s="10"/>
      <c r="E7" s="10">
        <f t="shared" si="0"/>
        <v>10000</v>
      </c>
      <c r="F7" s="10"/>
      <c r="G7" s="10"/>
    </row>
    <row r="8" spans="1:8" ht="20" customHeight="1" x14ac:dyDescent="0.15">
      <c r="A8" s="7" t="s">
        <v>7</v>
      </c>
      <c r="B8" s="8">
        <v>30000</v>
      </c>
      <c r="C8" s="9">
        <v>25000</v>
      </c>
      <c r="D8" s="10"/>
      <c r="E8" s="10">
        <f>C8*0.5</f>
        <v>12500</v>
      </c>
      <c r="F8" s="1">
        <f>E8</f>
        <v>12500</v>
      </c>
      <c r="G8" s="11" t="s">
        <v>8</v>
      </c>
      <c r="H8" s="10"/>
    </row>
    <row r="9" spans="1:8" ht="20" customHeight="1" x14ac:dyDescent="0.15">
      <c r="A9" s="7" t="s">
        <v>9</v>
      </c>
      <c r="B9" s="8">
        <v>20000</v>
      </c>
      <c r="C9" s="9">
        <v>20000</v>
      </c>
      <c r="D9" s="10"/>
      <c r="E9" s="10">
        <f t="shared" si="0"/>
        <v>20000</v>
      </c>
      <c r="G9" s="11" t="s">
        <v>1</v>
      </c>
      <c r="H9" s="11" t="s">
        <v>10</v>
      </c>
    </row>
    <row r="10" spans="1:8" ht="20" customHeight="1" x14ac:dyDescent="0.15">
      <c r="A10" s="7" t="s">
        <v>11</v>
      </c>
      <c r="B10" s="12">
        <v>0</v>
      </c>
      <c r="C10" s="10">
        <v>0</v>
      </c>
      <c r="D10" s="10"/>
      <c r="E10" s="10">
        <f t="shared" si="0"/>
        <v>0</v>
      </c>
      <c r="G10" s="9">
        <f>SUM(B5:B20)</f>
        <v>197725</v>
      </c>
      <c r="H10" s="9">
        <f>SUM(C5:C20)</f>
        <v>172200</v>
      </c>
    </row>
    <row r="11" spans="1:8" ht="20" customHeight="1" x14ac:dyDescent="0.15">
      <c r="A11" s="13" t="s">
        <v>32</v>
      </c>
      <c r="B11" s="12">
        <v>5000</v>
      </c>
      <c r="C11" s="10">
        <v>4000</v>
      </c>
      <c r="D11" s="10"/>
      <c r="E11" s="10">
        <f t="shared" si="0"/>
        <v>4000</v>
      </c>
      <c r="F11" s="10"/>
      <c r="G11" s="10"/>
    </row>
    <row r="12" spans="1:8" ht="20" customHeight="1" x14ac:dyDescent="0.15">
      <c r="A12" s="13" t="s">
        <v>33</v>
      </c>
      <c r="B12" s="12">
        <v>4000</v>
      </c>
      <c r="C12" s="10">
        <v>4000</v>
      </c>
      <c r="D12" s="10"/>
      <c r="E12" s="10">
        <v>0</v>
      </c>
      <c r="F12" s="10">
        <f>C12*1</f>
        <v>4000</v>
      </c>
      <c r="G12" s="10"/>
    </row>
    <row r="13" spans="1:8" ht="20" customHeight="1" x14ac:dyDescent="0.15">
      <c r="A13" s="13" t="s">
        <v>34</v>
      </c>
      <c r="B13" s="12">
        <v>4500</v>
      </c>
      <c r="C13" s="10">
        <v>4500</v>
      </c>
      <c r="D13" s="10"/>
      <c r="E13" s="10">
        <v>0</v>
      </c>
      <c r="F13" s="10">
        <f>C13*1</f>
        <v>4500</v>
      </c>
      <c r="G13" s="10"/>
    </row>
    <row r="14" spans="1:8" ht="20" customHeight="1" x14ac:dyDescent="0.15">
      <c r="A14" s="13" t="s">
        <v>35</v>
      </c>
      <c r="B14" s="12">
        <f>250*40</f>
        <v>10000</v>
      </c>
      <c r="C14" s="10">
        <f>250*30</f>
        <v>7500</v>
      </c>
      <c r="D14" s="10"/>
      <c r="E14" s="10">
        <f>C14*0.5</f>
        <v>3750</v>
      </c>
      <c r="F14" s="10">
        <f>C14*0.5</f>
        <v>3750</v>
      </c>
      <c r="G14" s="10"/>
    </row>
    <row r="15" spans="1:8" ht="20" customHeight="1" x14ac:dyDescent="0.15">
      <c r="A15" s="13" t="s">
        <v>36</v>
      </c>
      <c r="B15" s="12">
        <v>2500</v>
      </c>
      <c r="C15" s="10">
        <v>2500</v>
      </c>
      <c r="D15" s="10"/>
      <c r="E15" s="10">
        <f t="shared" si="0"/>
        <v>2500</v>
      </c>
      <c r="F15" s="10"/>
      <c r="G15" s="10"/>
    </row>
    <row r="16" spans="1:8" ht="20" customHeight="1" x14ac:dyDescent="0.15">
      <c r="A16" s="13" t="s">
        <v>37</v>
      </c>
      <c r="B16" s="12">
        <v>1000</v>
      </c>
      <c r="C16" s="10">
        <v>1000</v>
      </c>
      <c r="D16" s="10"/>
      <c r="E16" s="10">
        <f t="shared" si="0"/>
        <v>1000</v>
      </c>
      <c r="F16" s="10"/>
      <c r="G16" s="10"/>
    </row>
    <row r="17" spans="1:7" ht="20" customHeight="1" x14ac:dyDescent="0.15">
      <c r="A17" s="13"/>
      <c r="B17" s="12">
        <v>65000</v>
      </c>
      <c r="C17" s="10">
        <v>65000</v>
      </c>
      <c r="D17" s="10"/>
      <c r="E17" s="10">
        <f>C17*0.5</f>
        <v>32500</v>
      </c>
      <c r="F17" s="10">
        <f>C17*0.5</f>
        <v>32500</v>
      </c>
      <c r="G17" s="10"/>
    </row>
    <row r="18" spans="1:7" ht="20" customHeight="1" x14ac:dyDescent="0.15">
      <c r="A18" s="13" t="s">
        <v>42</v>
      </c>
      <c r="B18" s="12"/>
      <c r="C18" s="10"/>
      <c r="D18" s="10"/>
      <c r="E18" s="10"/>
      <c r="F18" s="10"/>
      <c r="G18" s="10"/>
    </row>
    <row r="19" spans="1:7" ht="20" customHeight="1" x14ac:dyDescent="0.15">
      <c r="A19" s="13" t="s">
        <v>43</v>
      </c>
      <c r="B19" s="12">
        <v>13600</v>
      </c>
      <c r="C19" s="10">
        <v>5000</v>
      </c>
      <c r="D19" s="10"/>
      <c r="E19" s="10">
        <f>C19*0.5</f>
        <v>2500</v>
      </c>
      <c r="F19" s="10">
        <f>0.5*C19</f>
        <v>2500</v>
      </c>
      <c r="G19" s="10"/>
    </row>
    <row r="20" spans="1:7" ht="20" customHeight="1" x14ac:dyDescent="0.15">
      <c r="A20" s="13" t="s">
        <v>44</v>
      </c>
      <c r="B20" s="12">
        <v>15000</v>
      </c>
      <c r="C20" s="10">
        <v>10000</v>
      </c>
      <c r="D20" s="10"/>
      <c r="E20" s="10">
        <f>C20*1</f>
        <v>10000</v>
      </c>
      <c r="F20" s="10"/>
      <c r="G20" s="10"/>
    </row>
    <row r="21" spans="1:7" ht="20" customHeight="1" x14ac:dyDescent="0.15">
      <c r="A21" s="7" t="s">
        <v>12</v>
      </c>
      <c r="B21" s="8">
        <f>SUM(B3:B20)</f>
        <v>327725</v>
      </c>
      <c r="C21" s="9">
        <f>SUM(C3:C20)</f>
        <v>302200</v>
      </c>
      <c r="D21" s="10">
        <f>SUM(D4:D20)</f>
        <v>130000</v>
      </c>
      <c r="E21" s="10">
        <f t="shared" ref="E21:F21" si="1">SUM(E4:E20)</f>
        <v>112450</v>
      </c>
      <c r="F21" s="10">
        <f t="shared" si="1"/>
        <v>59750</v>
      </c>
      <c r="G21" s="10"/>
    </row>
    <row r="22" spans="1:7" ht="20" customHeight="1" x14ac:dyDescent="0.15">
      <c r="A22" s="13"/>
      <c r="B22" s="12"/>
      <c r="C22" s="10"/>
      <c r="D22" s="10"/>
      <c r="E22" s="10"/>
      <c r="F22" s="10"/>
      <c r="G22" s="10"/>
    </row>
    <row r="23" spans="1:7" ht="20" customHeight="1" x14ac:dyDescent="0.15">
      <c r="A23" s="13"/>
      <c r="B23" s="12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11" sqref="B11"/>
    </sheetView>
  </sheetViews>
  <sheetFormatPr baseColWidth="10" defaultColWidth="16.33203125" defaultRowHeight="20" customHeight="1" x14ac:dyDescent="0.15"/>
  <cols>
    <col min="1" max="5" width="16.33203125" style="14" customWidth="1"/>
    <col min="6" max="256" width="16.33203125" customWidth="1"/>
  </cols>
  <sheetData>
    <row r="1" spans="1:5" ht="27.75" customHeight="1" x14ac:dyDescent="0.15">
      <c r="A1" s="25" t="s">
        <v>13</v>
      </c>
      <c r="B1" s="25"/>
      <c r="C1" s="25"/>
      <c r="D1" s="25"/>
      <c r="E1" s="25"/>
    </row>
    <row r="2" spans="1:5" ht="20.25" customHeight="1" x14ac:dyDescent="0.15">
      <c r="A2" s="2"/>
      <c r="B2" s="3" t="s">
        <v>14</v>
      </c>
      <c r="C2" s="2"/>
      <c r="D2" s="2"/>
      <c r="E2" s="2"/>
    </row>
    <row r="3" spans="1:5" ht="20.25" customHeight="1" x14ac:dyDescent="0.15">
      <c r="A3" s="4" t="s">
        <v>15</v>
      </c>
      <c r="B3" s="15">
        <f>52*3*7</f>
        <v>1092</v>
      </c>
      <c r="C3" s="16" t="s">
        <v>16</v>
      </c>
      <c r="D3" s="6"/>
      <c r="E3" s="6"/>
    </row>
    <row r="4" spans="1:5" ht="32" customHeight="1" x14ac:dyDescent="0.15">
      <c r="A4" s="7" t="s">
        <v>17</v>
      </c>
      <c r="B4" s="17">
        <v>500</v>
      </c>
      <c r="C4" s="10"/>
      <c r="D4" s="10"/>
      <c r="E4" s="10"/>
    </row>
    <row r="5" spans="1:5" ht="20" customHeight="1" x14ac:dyDescent="0.15">
      <c r="A5" s="7" t="s">
        <v>18</v>
      </c>
      <c r="B5" s="17">
        <f>10000/7</f>
        <v>1428.5714285714287</v>
      </c>
      <c r="C5" s="10"/>
      <c r="D5" s="10"/>
      <c r="E5" s="10"/>
    </row>
    <row r="6" spans="1:5" ht="20" customHeight="1" x14ac:dyDescent="0.15">
      <c r="A6" s="7" t="s">
        <v>19</v>
      </c>
      <c r="B6" s="17">
        <v>8000</v>
      </c>
      <c r="C6" s="10"/>
      <c r="D6" s="10"/>
      <c r="E6" s="10"/>
    </row>
    <row r="7" spans="1:5" ht="20" customHeight="1" x14ac:dyDescent="0.15">
      <c r="A7" s="7" t="s">
        <v>20</v>
      </c>
      <c r="B7" s="17">
        <v>3000</v>
      </c>
      <c r="C7" s="10"/>
      <c r="D7" s="10"/>
      <c r="E7" s="10"/>
    </row>
    <row r="8" spans="1:5" ht="20" customHeight="1" x14ac:dyDescent="0.15">
      <c r="A8" s="13" t="s">
        <v>38</v>
      </c>
      <c r="B8" s="17">
        <v>1500</v>
      </c>
      <c r="C8" s="10"/>
      <c r="D8" s="10"/>
      <c r="E8" s="10"/>
    </row>
    <row r="9" spans="1:5" ht="20" customHeight="1" x14ac:dyDescent="0.15">
      <c r="A9" s="13" t="s">
        <v>39</v>
      </c>
      <c r="B9" s="17">
        <v>1000</v>
      </c>
      <c r="C9" s="10"/>
      <c r="D9" s="10"/>
      <c r="E9" s="10"/>
    </row>
    <row r="10" spans="1:5" ht="20" customHeight="1" x14ac:dyDescent="0.15">
      <c r="A10" s="13" t="s">
        <v>40</v>
      </c>
      <c r="B10" s="12">
        <v>1000</v>
      </c>
      <c r="C10" s="10"/>
      <c r="D10" s="10"/>
      <c r="E10" s="10"/>
    </row>
    <row r="11" spans="1:5" ht="20" customHeight="1" x14ac:dyDescent="0.15">
      <c r="A11" s="13" t="s">
        <v>41</v>
      </c>
      <c r="B11" s="12"/>
      <c r="C11" s="10"/>
      <c r="D11" s="10"/>
      <c r="E11" s="10"/>
    </row>
    <row r="12" spans="1:5" ht="20" customHeight="1" x14ac:dyDescent="0.15">
      <c r="A12" s="13"/>
      <c r="B12" s="17">
        <f>SUM(B3:B10)</f>
        <v>17520.571428571428</v>
      </c>
      <c r="C12" s="10"/>
      <c r="D12" s="10"/>
      <c r="E12" s="10"/>
    </row>
    <row r="13" spans="1:5" ht="20" customHeight="1" x14ac:dyDescent="0.15">
      <c r="A13" s="13"/>
      <c r="B13" s="12"/>
      <c r="C13" s="10"/>
      <c r="D13" s="10"/>
      <c r="E13" s="10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4" sqref="C4"/>
    </sheetView>
  </sheetViews>
  <sheetFormatPr baseColWidth="10" defaultColWidth="16.33203125" defaultRowHeight="20" customHeight="1" x14ac:dyDescent="0.15"/>
  <cols>
    <col min="1" max="1" width="16.33203125" style="18" customWidth="1"/>
    <col min="2" max="2" width="16.33203125" style="21" customWidth="1"/>
    <col min="3" max="6" width="16.33203125" style="18" customWidth="1"/>
    <col min="7" max="257" width="16.33203125" customWidth="1"/>
  </cols>
  <sheetData>
    <row r="1" spans="1:6" ht="27.75" customHeight="1" x14ac:dyDescent="0.15">
      <c r="A1" s="25" t="s">
        <v>13</v>
      </c>
      <c r="B1" s="25"/>
      <c r="C1" s="25"/>
      <c r="D1" s="25"/>
      <c r="E1" s="25"/>
      <c r="F1" s="25"/>
    </row>
    <row r="2" spans="1:6" ht="20.25" customHeight="1" x14ac:dyDescent="0.15">
      <c r="A2" s="2"/>
      <c r="B2" s="3" t="s">
        <v>21</v>
      </c>
      <c r="C2" s="3" t="s">
        <v>21</v>
      </c>
      <c r="D2" s="3" t="s">
        <v>22</v>
      </c>
      <c r="E2" s="3" t="s">
        <v>23</v>
      </c>
      <c r="F2" s="2"/>
    </row>
    <row r="3" spans="1:6" ht="20.25" customHeight="1" x14ac:dyDescent="0.15">
      <c r="A3" s="4" t="s">
        <v>24</v>
      </c>
      <c r="B3" s="19">
        <v>12000</v>
      </c>
      <c r="C3" s="19">
        <v>12000</v>
      </c>
      <c r="D3" s="20">
        <v>12000</v>
      </c>
      <c r="E3" s="20">
        <v>12000</v>
      </c>
      <c r="F3" s="6"/>
    </row>
    <row r="4" spans="1:6" ht="20" customHeight="1" x14ac:dyDescent="0.15">
      <c r="A4" s="7" t="s">
        <v>25</v>
      </c>
      <c r="B4" s="8">
        <f>300*3+500*12</f>
        <v>6900</v>
      </c>
      <c r="C4" s="8">
        <f>300*12*7+500*12</f>
        <v>31200</v>
      </c>
      <c r="D4" s="9">
        <f>300*12*9+500*12</f>
        <v>38400</v>
      </c>
      <c r="E4" s="9">
        <f>300*12*13+500*12</f>
        <v>52800</v>
      </c>
      <c r="F4" s="10"/>
    </row>
    <row r="5" spans="1:6" ht="20" customHeight="1" x14ac:dyDescent="0.15">
      <c r="A5" s="7" t="s">
        <v>26</v>
      </c>
      <c r="B5" s="12"/>
      <c r="C5" s="12"/>
      <c r="D5" s="10"/>
      <c r="E5" s="10"/>
      <c r="F5" s="10"/>
    </row>
    <row r="6" spans="1:6" ht="20" customHeight="1" x14ac:dyDescent="0.15">
      <c r="A6" s="7" t="s">
        <v>27</v>
      </c>
      <c r="B6" s="8">
        <v>70000</v>
      </c>
      <c r="C6" s="8"/>
      <c r="D6" s="10"/>
      <c r="E6" s="10"/>
      <c r="F6" s="10"/>
    </row>
    <row r="7" spans="1:6" ht="20" customHeight="1" x14ac:dyDescent="0.15">
      <c r="A7" s="13"/>
      <c r="B7" s="12"/>
      <c r="C7" s="12"/>
      <c r="D7" s="10"/>
      <c r="E7" s="10"/>
      <c r="F7" s="10"/>
    </row>
    <row r="8" spans="1:6" ht="20" customHeight="1" x14ac:dyDescent="0.15">
      <c r="A8" s="13" t="s">
        <v>1</v>
      </c>
      <c r="B8" s="12"/>
      <c r="C8" s="12"/>
      <c r="D8" s="10"/>
      <c r="E8" s="10"/>
      <c r="F8" s="10"/>
    </row>
    <row r="9" spans="1:6" ht="20" customHeight="1" x14ac:dyDescent="0.15">
      <c r="A9" s="4" t="s">
        <v>24</v>
      </c>
      <c r="B9" s="19">
        <v>12000</v>
      </c>
      <c r="C9" s="19">
        <v>12000</v>
      </c>
      <c r="D9" s="20">
        <v>12000</v>
      </c>
      <c r="E9" s="20">
        <v>12000</v>
      </c>
      <c r="F9" s="10"/>
    </row>
    <row r="10" spans="1:6" ht="20" customHeight="1" x14ac:dyDescent="0.15">
      <c r="A10" s="7" t="s">
        <v>25</v>
      </c>
      <c r="B10" s="8">
        <f>300*12*5+500*12</f>
        <v>24000</v>
      </c>
      <c r="C10" s="8">
        <f>300*12*5+500*12</f>
        <v>24000</v>
      </c>
      <c r="D10" s="9">
        <f>300*12*7+500*12</f>
        <v>31200</v>
      </c>
      <c r="E10" s="9">
        <f>300*12*9+500*12</f>
        <v>38400</v>
      </c>
      <c r="F10" s="10"/>
    </row>
    <row r="11" spans="1:6" ht="20" customHeight="1" x14ac:dyDescent="0.15">
      <c r="A11" s="7" t="s">
        <v>26</v>
      </c>
      <c r="B11" s="12"/>
      <c r="C11" s="12"/>
      <c r="D11" s="10"/>
      <c r="E11" s="10"/>
      <c r="F11" s="10"/>
    </row>
    <row r="12" spans="1:6" ht="20" customHeight="1" x14ac:dyDescent="0.15">
      <c r="A12" s="7" t="s">
        <v>27</v>
      </c>
      <c r="B12" s="8">
        <v>70000</v>
      </c>
      <c r="D12" s="10"/>
      <c r="E12" s="10"/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5" sqref="C5"/>
    </sheetView>
  </sheetViews>
  <sheetFormatPr baseColWidth="10" defaultColWidth="16.33203125" defaultRowHeight="20" customHeight="1" x14ac:dyDescent="0.15"/>
  <cols>
    <col min="1" max="5" width="16.33203125" style="21" customWidth="1"/>
    <col min="6" max="256" width="16.33203125" customWidth="1"/>
  </cols>
  <sheetData>
    <row r="1" spans="1:5" ht="27.75" customHeight="1" x14ac:dyDescent="0.15">
      <c r="A1" s="25" t="s">
        <v>13</v>
      </c>
      <c r="B1" s="25"/>
      <c r="C1" s="25"/>
      <c r="D1" s="25"/>
      <c r="E1" s="25"/>
    </row>
    <row r="2" spans="1:5" ht="20.25" customHeight="1" x14ac:dyDescent="0.15">
      <c r="A2" s="2"/>
      <c r="B2" s="3" t="s">
        <v>28</v>
      </c>
      <c r="C2" s="3" t="s">
        <v>29</v>
      </c>
      <c r="D2" s="3" t="s">
        <v>30</v>
      </c>
      <c r="E2" s="2"/>
    </row>
    <row r="3" spans="1:5" ht="20.25" customHeight="1" x14ac:dyDescent="0.15">
      <c r="A3" s="4" t="s">
        <v>1</v>
      </c>
      <c r="B3" s="15">
        <f>SUM('Vaste kosten - Berekeningen Boo'!D21:E21)-SUM('inkomsten - Tabel 1'!$C$9:C$12)+'Variabele kosten - Tabel 1'!$B12</f>
        <v>223970.57142857142</v>
      </c>
      <c r="C3" s="15">
        <f>SUM('Vaste kosten - Berekeningen Boo'!D21:E21)-SUM('inkomsten - Tabel 1'!$C$9:D$12)+'Variabele kosten - Tabel 1'!$B12*2</f>
        <v>198291.14285714284</v>
      </c>
      <c r="D3" s="15">
        <f>SUM('Vaste kosten - Berekeningen Boo'!D21:E21)-SUM('inkomsten - Tabel 1'!$C$9:E$12)+('Variabele kosten - Tabel 1'!$B12*3)</f>
        <v>165411.71428571429</v>
      </c>
      <c r="E3" s="6"/>
    </row>
    <row r="4" spans="1:5" ht="20" customHeight="1" x14ac:dyDescent="0.15">
      <c r="A4" s="7" t="s">
        <v>31</v>
      </c>
      <c r="B4" s="17">
        <f>SUM('Vaste kosten - Berekeningen Boo'!D21:E21)-SUM('inkomsten - Tabel 1'!$C$3:C$6)+('Variabele kosten - Tabel 1'!$B$12*1)</f>
        <v>216770.57142857142</v>
      </c>
      <c r="C4" s="22">
        <f>SUM('Vaste kosten - Berekeningen Boo'!D21:E21)-SUM('inkomsten - Tabel 1'!C3:D6)+('Variabele kosten - Tabel 1'!$B$12*2)</f>
        <v>183891.14285714284</v>
      </c>
      <c r="D4" s="22">
        <f>SUM('Vaste kosten - Berekeningen Boo'!D21:E21)-SUM('inkomsten - Tabel 1'!C3:E6)+('Variabele kosten - Tabel 1'!$B$12*3)</f>
        <v>136611.71428571429</v>
      </c>
      <c r="E4" s="10"/>
    </row>
    <row r="5" spans="1:5" ht="20" customHeight="1" x14ac:dyDescent="0.15">
      <c r="A5" s="13"/>
      <c r="B5" s="12"/>
      <c r="C5" s="10"/>
      <c r="D5" s="10"/>
      <c r="E5" s="10"/>
    </row>
    <row r="6" spans="1:5" ht="20" customHeight="1" x14ac:dyDescent="0.15">
      <c r="A6" s="13"/>
      <c r="B6" s="12"/>
      <c r="C6" s="10"/>
      <c r="D6" s="10"/>
      <c r="E6" s="10"/>
    </row>
    <row r="7" spans="1:5" ht="20" customHeight="1" x14ac:dyDescent="0.15">
      <c r="A7" s="13"/>
      <c r="B7" s="12"/>
      <c r="C7" s="10"/>
      <c r="D7" s="10"/>
      <c r="E7" s="10"/>
    </row>
    <row r="8" spans="1:5" ht="20" customHeight="1" x14ac:dyDescent="0.15">
      <c r="A8" s="13"/>
      <c r="B8" s="12"/>
      <c r="C8" s="10"/>
      <c r="D8" s="10"/>
      <c r="E8" s="10"/>
    </row>
    <row r="9" spans="1:5" ht="20" customHeight="1" x14ac:dyDescent="0.15">
      <c r="A9" s="13"/>
      <c r="B9" s="12"/>
      <c r="C9" s="10"/>
      <c r="D9" s="10"/>
      <c r="E9" s="10"/>
    </row>
    <row r="10" spans="1:5" ht="20" customHeight="1" x14ac:dyDescent="0.15">
      <c r="A10" s="13"/>
      <c r="B10" s="12"/>
      <c r="C10" s="10"/>
      <c r="D10" s="10"/>
      <c r="E10" s="10"/>
    </row>
    <row r="11" spans="1:5" ht="20" customHeight="1" x14ac:dyDescent="0.15">
      <c r="A11" s="13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Vaste kosten - Berekeningen Boo</vt:lpstr>
      <vt:lpstr>Variabele kosten - Tabel 1</vt:lpstr>
      <vt:lpstr>inkomsten - Tabel 1</vt:lpstr>
      <vt:lpstr>Totaalberekening - Tabel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2018-01-17T14:12:38Z</dcterms:modified>
</cp:coreProperties>
</file>