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hidePivotFieldList="1"/>
  <mc:AlternateContent xmlns:mc="http://schemas.openxmlformats.org/markup-compatibility/2006">
    <mc:Choice Requires="x15">
      <x15ac:absPath xmlns:x15ac="http://schemas.microsoft.com/office/spreadsheetml/2010/11/ac" url="/Users/admin/Codes/seletivos/cloudwalk-monitoring-analyst/data/"/>
    </mc:Choice>
  </mc:AlternateContent>
  <xr:revisionPtr revIDLastSave="0" documentId="13_ncr:1_{12CEC5F3-9965-034F-B760-296188B87EE2}" xr6:coauthVersionLast="47" xr6:coauthVersionMax="47" xr10:uidLastSave="{00000000-0000-0000-0000-000000000000}"/>
  <bookViews>
    <workbookView xWindow="28800" yWindow="500" windowWidth="32000" windowHeight="17500" activeTab="2" xr2:uid="{00000000-000D-0000-FFFF-FFFF00000000}"/>
  </bookViews>
  <sheets>
    <sheet name="checkout_1" sheetId="1" state="hidden" r:id="rId1"/>
    <sheet name="checkout_2" sheetId="2" state="hidden" r:id="rId2"/>
    <sheet name="checkout_unified" sheetId="3" r:id="rId3"/>
    <sheet name="d3_graphic" sheetId="5" r:id="rId4"/>
    <sheet name="d2_graphic" sheetId="6" r:id="rId5"/>
  </sheets>
  <calcPr calcId="191029"/>
  <pivotCaches>
    <pivotCache cacheId="2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L2" i="3"/>
  <c r="L16" i="3"/>
  <c r="L20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7" i="3"/>
  <c r="L18" i="3"/>
  <c r="L19" i="3"/>
  <c r="L21" i="3"/>
  <c r="L22" i="3"/>
  <c r="L23" i="3"/>
  <c r="L24" i="3"/>
  <c r="L25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tc={4FCA4DFC-39BA-254D-87A7-7EA456E31ECF}</author>
    <author>tc={C457EE77-9CEC-3940-9F67-5041BC1254FF}</author>
    <author>tc={27082659-82E0-0444-B733-6F2416EAAB83}</author>
    <author>tc={2E0EE22E-5A13-0441-9E0B-C9CA9E648177}</author>
    <author>tc={CA971469-A80F-3E40-A803-12EDE7CF6967}</author>
  </authors>
  <commentList>
    <comment ref="G1" authorId="0" shapeId="0" xr:uid="{4FCA4DFC-39BA-254D-87A7-7EA456E31ECF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2 days variation</t>
      </text>
    </comment>
    <comment ref="H1" authorId="1" shapeId="0" xr:uid="{C457EE77-9CEC-3940-9F67-5041BC1254FF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2 days percentual</t>
      </text>
    </comment>
    <comment ref="I1" authorId="2" shapeId="0" xr:uid="{27082659-82E0-0444-B733-6F2416EAAB83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week variation</t>
      </text>
    </comment>
    <comment ref="J1" authorId="3" shapeId="0" xr:uid="{2E0EE22E-5A13-0441-9E0B-C9CA9E648177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week percentual difference</t>
      </text>
    </comment>
    <comment ref="K1" authorId="4" shapeId="0" xr:uid="{CA971469-A80F-3E40-A803-12EDE7CF6967}">
      <text>
        <t>[Threaded comment]
Your version of Excel allows you to read this threaded comment; however, any edits to it will get removed if the file is opened in a newer version of Excel. Learn more: https://go.microsoft.com/fwlink/?linkid=870924
Comment:
    Performance of the day in the week considering avg_last_week</t>
      </text>
    </comment>
  </commentList>
</comments>
</file>

<file path=xl/sharedStrings.xml><?xml version="1.0" encoding="utf-8"?>
<sst xmlns="http://schemas.openxmlformats.org/spreadsheetml/2006/main" count="195" uniqueCount="79">
  <si>
    <t>time</t>
  </si>
  <si>
    <t>yesterday</t>
  </si>
  <si>
    <t>same_day_last_week</t>
  </si>
  <si>
    <t>avg_last_week</t>
  </si>
  <si>
    <t>avg_last_month</t>
  </si>
  <si>
    <t>00h</t>
  </si>
  <si>
    <t>01h</t>
  </si>
  <si>
    <t>02h</t>
  </si>
  <si>
    <t>03h</t>
  </si>
  <si>
    <t>04h</t>
  </si>
  <si>
    <t>05h</t>
  </si>
  <si>
    <t>06h</t>
  </si>
  <si>
    <t>07h</t>
  </si>
  <si>
    <t>08h</t>
  </si>
  <si>
    <t>09h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</si>
  <si>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</si>
  <si>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</si>
  <si>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</si>
  <si>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</si>
  <si>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</si>
  <si>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</si>
  <si>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</si>
  <si>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</si>
  <si>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</si>
  <si>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</si>
  <si>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</si>
  <si>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</si>
  <si>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</si>
  <si>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</si>
  <si>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L2D-%</t>
  </si>
  <si>
    <t>L2D-VAR</t>
  </si>
  <si>
    <t>LW-VAR</t>
  </si>
  <si>
    <t>LW-%</t>
  </si>
  <si>
    <t>PERF-WD</t>
  </si>
  <si>
    <t>VAR-IDX</t>
  </si>
  <si>
    <t>As informações do case são genéricas, não indicando o dia da semana</t>
  </si>
  <si>
    <t>As conclusões desconsideram contexto dia útil/fim de semana</t>
  </si>
  <si>
    <t>VAR-IDX é o índice de acompanhamento com os seguintes pesos:</t>
  </si>
  <si>
    <t>* same day last week (3)</t>
  </si>
  <si>
    <t>* avg_last_week</t>
  </si>
  <si>
    <t>* avg_last_month</t>
  </si>
  <si>
    <t>* yesterday (2)</t>
  </si>
  <si>
    <t>D3</t>
  </si>
  <si>
    <t>D2</t>
  </si>
  <si>
    <t>D1</t>
  </si>
  <si>
    <t>D3-LM_AVG</t>
  </si>
  <si>
    <t>D2-LM_AVG</t>
  </si>
  <si>
    <t>D2-LW_AVG</t>
  </si>
  <si>
    <t>D3-LW_AVG</t>
  </si>
  <si>
    <t>D2-LW</t>
  </si>
  <si>
    <t>D3-LW</t>
  </si>
  <si>
    <t>DX-LW</t>
  </si>
  <si>
    <t>DX-LW_AVG</t>
  </si>
  <si>
    <t>DX-LM_AVG</t>
  </si>
  <si>
    <t>Fonte</t>
  </si>
  <si>
    <t>Interpretação</t>
  </si>
  <si>
    <t>Valor do mesmo dia na semana passada</t>
  </si>
  <si>
    <t>Média da semana passada (mesmo dia +6 anteriores / 7)</t>
  </si>
  <si>
    <t>Média do mês passado (mesmo dia nas 4 semanas anteriores / 4)</t>
  </si>
  <si>
    <t>D3-VAR_CUR</t>
  </si>
  <si>
    <t>TW-VAR</t>
  </si>
  <si>
    <t>D2-VAR_CUR</t>
  </si>
  <si>
    <t>TW_VAR</t>
  </si>
  <si>
    <t>Variação de checkouts na semana</t>
  </si>
  <si>
    <t>DX-VAR_CUR</t>
  </si>
  <si>
    <t>POS localizado em estabelecimento 24h</t>
  </si>
  <si>
    <t>today</t>
  </si>
  <si>
    <t>Row Labels</t>
  </si>
  <si>
    <t>Grand Total</t>
  </si>
  <si>
    <t>Last week (AVG)</t>
  </si>
  <si>
    <t>Last month (AVG)</t>
  </si>
  <si>
    <t>Variation curve for Day 2</t>
  </si>
  <si>
    <t>Variation curve for Day 3</t>
  </si>
  <si>
    <t>Legenda</t>
  </si>
  <si>
    <t>Curva de variação</t>
  </si>
  <si>
    <t>Falha no sistema em destaque</t>
  </si>
  <si>
    <t>checkout_2.today</t>
  </si>
  <si>
    <t>checkout_1.today &amp;&amp; checkout_2.yesterday</t>
  </si>
  <si>
    <t>checkout_1.yesterday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</si>
</sst>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]hh:mm;@" x16r2:formatCode16="[$-en-BR,1]hh:mm;@"/>
    <numFmt numFmtId="166" formatCode="0.000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2" tint="-0.74999237037263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42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0" fontId="0" fillId="34" borderId="0" xfId="42" applyNumberFormat="1" applyFont="1" applyFill="1" applyAlignment="1">
      <alignment horizontal="center" vertical="center"/>
    </xf>
    <xf numFmtId="10" fontId="19" fillId="33" borderId="0" xfId="42" applyNumberFormat="1" applyFont="1" applyFill="1" applyAlignment="1">
      <alignment horizontal="center" vertical="center"/>
    </xf>
    <xf numFmtId="10" fontId="0" fillId="33" borderId="0" xfId="42" applyNumberFormat="1" applyFont="1" applyFill="1" applyAlignment="1">
      <alignment horizontal="center" vertical="center"/>
    </xf>
    <xf numFmtId="2" fontId="20" fillId="33" borderId="0" xfId="42" applyNumberFormat="1" applyFont="1" applyFill="1" applyAlignment="1">
      <alignment horizontal="center" vertical="center"/>
    </xf>
    <xf numFmtId="2" fontId="20" fillId="0" borderId="0" xfId="42" applyNumberFormat="1" applyFont="1" applyAlignment="1">
      <alignment horizontal="center" vertical="center"/>
    </xf>
    <xf numFmtId="2" fontId="16" fillId="34" borderId="0" xfId="42" applyNumberFormat="1" applyFont="1" applyFill="1" applyAlignment="1">
      <alignment horizontal="center" vertical="center"/>
    </xf>
    <xf numFmtId="1" fontId="0" fillId="34" borderId="0" xfId="0" applyNumberFormat="1" applyFill="1" applyAlignment="1">
      <alignment horizontal="center" vertical="center"/>
    </xf>
    <xf numFmtId="1" fontId="0" fillId="35" borderId="0" xfId="0" applyNumberFormat="1" applyFill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1" fontId="21" fillId="35" borderId="0" xfId="0" applyNumberFormat="1" applyFont="1" applyFill="1" applyAlignment="1">
      <alignment horizontal="center" vertical="center"/>
    </xf>
    <xf numFmtId="2" fontId="21" fillId="35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1" fontId="0" fillId="36" borderId="0" xfId="0" applyNumberFormat="1" applyFill="1" applyAlignment="1">
      <alignment horizontal="center" vertical="center"/>
    </xf>
    <xf numFmtId="1" fontId="21" fillId="36" borderId="0" xfId="42" applyNumberFormat="1" applyFont="1" applyFill="1" applyAlignment="1">
      <alignment horizontal="center" vertical="center"/>
    </xf>
    <xf numFmtId="1" fontId="0" fillId="37" borderId="0" xfId="0" applyNumberFormat="1" applyFill="1" applyAlignment="1">
      <alignment horizontal="center" vertical="center"/>
    </xf>
    <xf numFmtId="0" fontId="21" fillId="37" borderId="0" xfId="0" applyFont="1" applyFill="1" applyAlignment="1">
      <alignment horizontal="center" vertical="center"/>
    </xf>
    <xf numFmtId="2" fontId="21" fillId="37" borderId="0" xfId="0" applyNumberFormat="1" applyFont="1" applyFill="1" applyAlignment="1">
      <alignment horizontal="center" vertical="center"/>
    </xf>
    <xf numFmtId="166" fontId="21" fillId="37" borderId="0" xfId="0" applyNumberFormat="1" applyFont="1" applyFill="1" applyAlignment="1">
      <alignment horizontal="center" vertical="center"/>
    </xf>
    <xf numFmtId="1" fontId="21" fillId="37" borderId="0" xfId="0" applyNumberFormat="1" applyFont="1" applyFill="1" applyAlignment="1">
      <alignment horizontal="center" vertical="center"/>
    </xf>
    <xf numFmtId="10" fontId="21" fillId="37" borderId="0" xfId="42" applyNumberFormat="1" applyFont="1" applyFill="1" applyAlignment="1">
      <alignment horizontal="center" vertical="center"/>
    </xf>
    <xf numFmtId="10" fontId="21" fillId="35" borderId="0" xfId="42" applyNumberFormat="1" applyFont="1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2" fontId="0" fillId="0" borderId="13" xfId="0" applyNumberFormat="1" applyBorder="1" applyAlignment="1">
      <alignment horizontal="right" vertical="center"/>
    </xf>
    <xf numFmtId="2" fontId="0" fillId="38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1">
    <dxf>
      <numFmt numFmtId="166" formatCode="0.000"/>
      <alignment horizontal="center" vertical="center" textRotation="0" wrapText="0" indent="0" justifyLastLine="0" shrinkToFit="0" readingOrder="0"/>
    </dxf>
    <dxf>
      <numFmt numFmtId="166" formatCode="0.000"/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[$]hh:mm;@" x16r2:formatCode16="[$-en-BR,1]h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color theme="2" tint="-0.749992370372631"/>
      </font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5" formatCode="[$]hh:mm;@" x16r2:formatCode16="[$-en-BR,1]hh:mm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2" tint="-0.749992370372631"/>
        <name val="Aptos Narrow"/>
        <family val="2"/>
        <scheme val="minor"/>
      </font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5" formatCode="[$]hh:mm;@" x16r2:formatCode16="[$-en-BR,1]hh: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[checkout.xlsx]d3_graphic!PivotTable4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454389560840975E-2"/>
          <c:y val="1.7295597484276729E-2"/>
          <c:w val="0.96118561774494682"/>
          <c:h val="0.94341974941811524"/>
        </c:manualLayout>
      </c:layout>
      <c:lineChart>
        <c:grouping val="standard"/>
        <c:varyColors val="0"/>
        <c:ser>
          <c:idx val="0"/>
          <c:order val="0"/>
          <c:tx>
            <c:strRef>
              <c:f>d3_graphic!$B$3</c:f>
              <c:strCache>
                <c:ptCount val="1"/>
                <c:pt idx="0">
                  <c:v>Last week (AVG)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d3_graphic!$A$4:$A$28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d3_graphic!$B$4:$B$28</c:f>
              <c:numCache>
                <c:formatCode>0.00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0.42</c:v>
                </c:pt>
                <c:pt idx="3">
                  <c:v>0.42</c:v>
                </c:pt>
                <c:pt idx="4">
                  <c:v>0.14000000000000001</c:v>
                </c:pt>
                <c:pt idx="5">
                  <c:v>0.71</c:v>
                </c:pt>
                <c:pt idx="6">
                  <c:v>1.42</c:v>
                </c:pt>
                <c:pt idx="7">
                  <c:v>3</c:v>
                </c:pt>
                <c:pt idx="8">
                  <c:v>3.71</c:v>
                </c:pt>
                <c:pt idx="9">
                  <c:v>10.14</c:v>
                </c:pt>
                <c:pt idx="10">
                  <c:v>26.14</c:v>
                </c:pt>
                <c:pt idx="11">
                  <c:v>25</c:v>
                </c:pt>
                <c:pt idx="12">
                  <c:v>24</c:v>
                </c:pt>
                <c:pt idx="13">
                  <c:v>20.28</c:v>
                </c:pt>
                <c:pt idx="14">
                  <c:v>19.57</c:v>
                </c:pt>
                <c:pt idx="15">
                  <c:v>22.427</c:v>
                </c:pt>
                <c:pt idx="16">
                  <c:v>21.57</c:v>
                </c:pt>
                <c:pt idx="17">
                  <c:v>17.71</c:v>
                </c:pt>
                <c:pt idx="18">
                  <c:v>16.850000000000001</c:v>
                </c:pt>
                <c:pt idx="19">
                  <c:v>18</c:v>
                </c:pt>
                <c:pt idx="20">
                  <c:v>12.14</c:v>
                </c:pt>
                <c:pt idx="21">
                  <c:v>14.85</c:v>
                </c:pt>
                <c:pt idx="22">
                  <c:v>12.71</c:v>
                </c:pt>
                <c:pt idx="23">
                  <c:v>8.2799999999999994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9-024C-BA2A-F62E7CBD95B4}"/>
            </c:ext>
          </c:extLst>
        </c:ser>
        <c:ser>
          <c:idx val="1"/>
          <c:order val="1"/>
          <c:tx>
            <c:strRef>
              <c:f>d3_graphic!$C$3</c:f>
              <c:strCache>
                <c:ptCount val="1"/>
                <c:pt idx="0">
                  <c:v>Last month (AVG)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d3_graphic!$A$4:$A$28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d3_graphic!$C$4:$C$28</c:f>
              <c:numCache>
                <c:formatCode>0.00</c:formatCode>
                <c:ptCount val="24"/>
                <c:pt idx="0">
                  <c:v>4.92</c:v>
                </c:pt>
                <c:pt idx="1">
                  <c:v>1.92</c:v>
                </c:pt>
                <c:pt idx="2">
                  <c:v>0.75</c:v>
                </c:pt>
                <c:pt idx="3">
                  <c:v>0.46</c:v>
                </c:pt>
                <c:pt idx="4">
                  <c:v>0.21</c:v>
                </c:pt>
                <c:pt idx="5">
                  <c:v>0.71</c:v>
                </c:pt>
                <c:pt idx="6">
                  <c:v>2.1</c:v>
                </c:pt>
                <c:pt idx="7">
                  <c:v>5.03</c:v>
                </c:pt>
                <c:pt idx="8">
                  <c:v>9.82</c:v>
                </c:pt>
                <c:pt idx="9">
                  <c:v>17.64</c:v>
                </c:pt>
                <c:pt idx="10">
                  <c:v>28.57</c:v>
                </c:pt>
                <c:pt idx="11">
                  <c:v>28.28</c:v>
                </c:pt>
                <c:pt idx="12">
                  <c:v>25.89</c:v>
                </c:pt>
                <c:pt idx="13">
                  <c:v>24.17</c:v>
                </c:pt>
                <c:pt idx="14">
                  <c:v>24.89</c:v>
                </c:pt>
                <c:pt idx="15">
                  <c:v>27.78</c:v>
                </c:pt>
                <c:pt idx="16">
                  <c:v>25.53</c:v>
                </c:pt>
                <c:pt idx="17">
                  <c:v>22.67</c:v>
                </c:pt>
                <c:pt idx="18">
                  <c:v>18.46</c:v>
                </c:pt>
                <c:pt idx="19">
                  <c:v>18.21</c:v>
                </c:pt>
                <c:pt idx="20">
                  <c:v>18.53</c:v>
                </c:pt>
                <c:pt idx="21">
                  <c:v>17.82</c:v>
                </c:pt>
                <c:pt idx="22">
                  <c:v>15.5</c:v>
                </c:pt>
                <c:pt idx="23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C9-024C-BA2A-F62E7CBD95B4}"/>
            </c:ext>
          </c:extLst>
        </c:ser>
        <c:ser>
          <c:idx val="2"/>
          <c:order val="2"/>
          <c:tx>
            <c:strRef>
              <c:f>d3_graphic!$D$3</c:f>
              <c:strCache>
                <c:ptCount val="1"/>
                <c:pt idx="0">
                  <c:v>Variation curve for Day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d3_graphic!$A$4:$A$28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d3_graphic!$D$4:$D$28</c:f>
              <c:numCache>
                <c:formatCode>0.00</c:formatCode>
                <c:ptCount val="24"/>
                <c:pt idx="0">
                  <c:v>1.0266666666666664</c:v>
                </c:pt>
                <c:pt idx="1">
                  <c:v>1.0266666666666666</c:v>
                </c:pt>
                <c:pt idx="2">
                  <c:v>1.9433333333333334</c:v>
                </c:pt>
                <c:pt idx="3">
                  <c:v>-0.62666666666666659</c:v>
                </c:pt>
                <c:pt idx="4">
                  <c:v>-0.11666666666666665</c:v>
                </c:pt>
                <c:pt idx="5">
                  <c:v>1.1933333333333334</c:v>
                </c:pt>
                <c:pt idx="6">
                  <c:v>1.1600000000000001</c:v>
                </c:pt>
                <c:pt idx="7">
                  <c:v>4.3233333333333333</c:v>
                </c:pt>
                <c:pt idx="8">
                  <c:v>16.490000000000002</c:v>
                </c:pt>
                <c:pt idx="9">
                  <c:v>17.739999999999998</c:v>
                </c:pt>
                <c:pt idx="10">
                  <c:v>10.763333333333328</c:v>
                </c:pt>
                <c:pt idx="11">
                  <c:v>10.573333333333331</c:v>
                </c:pt>
                <c:pt idx="12">
                  <c:v>14.036666666666665</c:v>
                </c:pt>
                <c:pt idx="13">
                  <c:v>19.849999999999998</c:v>
                </c:pt>
                <c:pt idx="14">
                  <c:v>-7.4866666666666681</c:v>
                </c:pt>
                <c:pt idx="15">
                  <c:v>-30.735666666666663</c:v>
                </c:pt>
                <c:pt idx="16">
                  <c:v>-27.7</c:v>
                </c:pt>
                <c:pt idx="17">
                  <c:v>-19.793333333333333</c:v>
                </c:pt>
                <c:pt idx="18">
                  <c:v>-8.4366666666666674</c:v>
                </c:pt>
                <c:pt idx="19">
                  <c:v>10.263333333333332</c:v>
                </c:pt>
                <c:pt idx="20">
                  <c:v>7.1099999999999994</c:v>
                </c:pt>
                <c:pt idx="21">
                  <c:v>9.4433333333333316</c:v>
                </c:pt>
                <c:pt idx="22">
                  <c:v>13.93</c:v>
                </c:pt>
                <c:pt idx="23">
                  <c:v>6.6566666666666663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C9-024C-BA2A-F62E7CBD9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marker val="1"/>
        <c:smooth val="0"/>
        <c:axId val="1233311040"/>
        <c:axId val="1243639952"/>
      </c:lineChart>
      <c:catAx>
        <c:axId val="123331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43639952"/>
        <c:crosses val="autoZero"/>
        <c:auto val="1"/>
        <c:lblAlgn val="ctr"/>
        <c:lblOffset val="100"/>
        <c:noMultiLvlLbl val="0"/>
      </c:catAx>
      <c:valAx>
        <c:axId val="124363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Variation curve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333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6105846282489023E-2"/>
          <c:y val="0.75010363305252403"/>
          <c:w val="0.13250045779161326"/>
          <c:h val="0.132076585945624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[checkout.xlsx]d2_graphic!PivotTable5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383601952099739E-2"/>
          <c:y val="1.7628205128205128E-2"/>
          <c:w val="0.96694015542979006"/>
          <c:h val="0.94233166767615584"/>
        </c:manualLayout>
      </c:layout>
      <c:lineChart>
        <c:grouping val="standard"/>
        <c:varyColors val="0"/>
        <c:ser>
          <c:idx val="0"/>
          <c:order val="0"/>
          <c:tx>
            <c:strRef>
              <c:f>d2_graphic!$B$1</c:f>
              <c:strCache>
                <c:ptCount val="1"/>
                <c:pt idx="0">
                  <c:v>Last week (AVG)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d2_graphic!$A$2:$A$26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d2_graphic!$B$2:$B$26</c:f>
              <c:numCache>
                <c:formatCode>General</c:formatCode>
                <c:ptCount val="24"/>
                <c:pt idx="0">
                  <c:v>6.42</c:v>
                </c:pt>
                <c:pt idx="1">
                  <c:v>1.85</c:v>
                </c:pt>
                <c:pt idx="2">
                  <c:v>0.28000000000000003</c:v>
                </c:pt>
                <c:pt idx="3">
                  <c:v>0.42</c:v>
                </c:pt>
                <c:pt idx="4">
                  <c:v>0.42</c:v>
                </c:pt>
                <c:pt idx="5">
                  <c:v>1.28</c:v>
                </c:pt>
                <c:pt idx="6">
                  <c:v>2.85</c:v>
                </c:pt>
                <c:pt idx="7">
                  <c:v>5.57</c:v>
                </c:pt>
                <c:pt idx="8">
                  <c:v>8.7100000000000009</c:v>
                </c:pt>
                <c:pt idx="9">
                  <c:v>20</c:v>
                </c:pt>
                <c:pt idx="10">
                  <c:v>29.42</c:v>
                </c:pt>
                <c:pt idx="11">
                  <c:v>33.71</c:v>
                </c:pt>
                <c:pt idx="12">
                  <c:v>27.57</c:v>
                </c:pt>
                <c:pt idx="13">
                  <c:v>25.85</c:v>
                </c:pt>
                <c:pt idx="14">
                  <c:v>26.14</c:v>
                </c:pt>
                <c:pt idx="15">
                  <c:v>28.14</c:v>
                </c:pt>
                <c:pt idx="16">
                  <c:v>27.71</c:v>
                </c:pt>
                <c:pt idx="17">
                  <c:v>20.420000000000002</c:v>
                </c:pt>
                <c:pt idx="18">
                  <c:v>21.57</c:v>
                </c:pt>
                <c:pt idx="19">
                  <c:v>22.14</c:v>
                </c:pt>
                <c:pt idx="20">
                  <c:v>17.420000000000002</c:v>
                </c:pt>
                <c:pt idx="21">
                  <c:v>18.71</c:v>
                </c:pt>
                <c:pt idx="22">
                  <c:v>15.42</c:v>
                </c:pt>
                <c:pt idx="23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F-CB4C-B10D-9AE6A1DA3B3B}"/>
            </c:ext>
          </c:extLst>
        </c:ser>
        <c:ser>
          <c:idx val="1"/>
          <c:order val="1"/>
          <c:tx>
            <c:strRef>
              <c:f>d2_graphic!$C$1</c:f>
              <c:strCache>
                <c:ptCount val="1"/>
                <c:pt idx="0">
                  <c:v>Last month (AVG)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d2_graphic!$A$2:$A$26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d2_graphic!$C$2:$C$26</c:f>
              <c:numCache>
                <c:formatCode>General</c:formatCode>
                <c:ptCount val="24"/>
                <c:pt idx="0">
                  <c:v>4.8499999999999996</c:v>
                </c:pt>
                <c:pt idx="1">
                  <c:v>1.92</c:v>
                </c:pt>
                <c:pt idx="2">
                  <c:v>0.82</c:v>
                </c:pt>
                <c:pt idx="3">
                  <c:v>0.46</c:v>
                </c:pt>
                <c:pt idx="4">
                  <c:v>0.21</c:v>
                </c:pt>
                <c:pt idx="5">
                  <c:v>0.75</c:v>
                </c:pt>
                <c:pt idx="6">
                  <c:v>2.2799999999999998</c:v>
                </c:pt>
                <c:pt idx="7">
                  <c:v>5.21</c:v>
                </c:pt>
                <c:pt idx="8">
                  <c:v>10.42</c:v>
                </c:pt>
                <c:pt idx="9">
                  <c:v>19.07</c:v>
                </c:pt>
                <c:pt idx="10">
                  <c:v>28.35</c:v>
                </c:pt>
                <c:pt idx="11">
                  <c:v>28.5</c:v>
                </c:pt>
                <c:pt idx="12">
                  <c:v>25.42</c:v>
                </c:pt>
                <c:pt idx="13">
                  <c:v>24.21</c:v>
                </c:pt>
                <c:pt idx="14">
                  <c:v>25.21</c:v>
                </c:pt>
                <c:pt idx="15">
                  <c:v>27.71</c:v>
                </c:pt>
                <c:pt idx="16">
                  <c:v>25.64</c:v>
                </c:pt>
                <c:pt idx="17">
                  <c:v>22.28</c:v>
                </c:pt>
                <c:pt idx="18">
                  <c:v>18.28</c:v>
                </c:pt>
                <c:pt idx="19">
                  <c:v>18.670000000000002</c:v>
                </c:pt>
                <c:pt idx="20">
                  <c:v>18.920000000000002</c:v>
                </c:pt>
                <c:pt idx="21">
                  <c:v>17.57</c:v>
                </c:pt>
                <c:pt idx="22">
                  <c:v>15.64</c:v>
                </c:pt>
                <c:pt idx="23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2F-CB4C-B10D-9AE6A1DA3B3B}"/>
            </c:ext>
          </c:extLst>
        </c:ser>
        <c:ser>
          <c:idx val="2"/>
          <c:order val="2"/>
          <c:tx>
            <c:strRef>
              <c:f>d2_graphic!$D$1</c:f>
              <c:strCache>
                <c:ptCount val="1"/>
                <c:pt idx="0">
                  <c:v>Variation curve for Day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d2_graphic!$A$2:$A$26</c:f>
              <c:strCache>
                <c:ptCount val="24"/>
                <c:pt idx="0">
                  <c:v>00h</c:v>
                </c:pt>
                <c:pt idx="1">
                  <c:v>01h</c:v>
                </c:pt>
                <c:pt idx="2">
                  <c:v>02h</c:v>
                </c:pt>
                <c:pt idx="3">
                  <c:v>03h</c:v>
                </c:pt>
                <c:pt idx="4">
                  <c:v>04h</c:v>
                </c:pt>
                <c:pt idx="5">
                  <c:v>05h</c:v>
                </c:pt>
                <c:pt idx="6">
                  <c:v>06h</c:v>
                </c:pt>
                <c:pt idx="7">
                  <c:v>07h</c:v>
                </c:pt>
                <c:pt idx="8">
                  <c:v>08h</c:v>
                </c:pt>
                <c:pt idx="9">
                  <c:v>09h</c:v>
                </c:pt>
                <c:pt idx="10">
                  <c:v>10h</c:v>
                </c:pt>
                <c:pt idx="11">
                  <c:v>11h</c:v>
                </c:pt>
                <c:pt idx="12">
                  <c:v>12h</c:v>
                </c:pt>
                <c:pt idx="13">
                  <c:v>13h</c:v>
                </c:pt>
                <c:pt idx="14">
                  <c:v>14h</c:v>
                </c:pt>
                <c:pt idx="15">
                  <c:v>15h</c:v>
                </c:pt>
                <c:pt idx="16">
                  <c:v>16h</c:v>
                </c:pt>
                <c:pt idx="17">
                  <c:v>17h</c:v>
                </c:pt>
                <c:pt idx="18">
                  <c:v>18h</c:v>
                </c:pt>
                <c:pt idx="19">
                  <c:v>19h</c:v>
                </c:pt>
                <c:pt idx="20">
                  <c:v>20h</c:v>
                </c:pt>
                <c:pt idx="21">
                  <c:v>21h</c:v>
                </c:pt>
                <c:pt idx="22">
                  <c:v>22h</c:v>
                </c:pt>
                <c:pt idx="23">
                  <c:v>23h</c:v>
                </c:pt>
              </c:strCache>
            </c:strRef>
          </c:cat>
          <c:val>
            <c:numRef>
              <c:f>d2_graphic!$D$2:$D$26</c:f>
              <c:numCache>
                <c:formatCode>0.00</c:formatCode>
                <c:ptCount val="24"/>
                <c:pt idx="0">
                  <c:v>1.5766666666666653</c:v>
                </c:pt>
                <c:pt idx="1">
                  <c:v>1.4100000000000001</c:v>
                </c:pt>
                <c:pt idx="2">
                  <c:v>0.6333333333333333</c:v>
                </c:pt>
                <c:pt idx="3">
                  <c:v>0.70666666666666667</c:v>
                </c:pt>
                <c:pt idx="4">
                  <c:v>-0.54333333333333333</c:v>
                </c:pt>
                <c:pt idx="5">
                  <c:v>-0.34333333333333349</c:v>
                </c:pt>
                <c:pt idx="6">
                  <c:v>-2.3766666666666665</c:v>
                </c:pt>
                <c:pt idx="7">
                  <c:v>-4.5933333333333337</c:v>
                </c:pt>
                <c:pt idx="8">
                  <c:v>-12.376666666666667</c:v>
                </c:pt>
                <c:pt idx="9">
                  <c:v>-21.02333333333333</c:v>
                </c:pt>
                <c:pt idx="10">
                  <c:v>20.743333333333332</c:v>
                </c:pt>
                <c:pt idx="11">
                  <c:v>2.596666666666664</c:v>
                </c:pt>
                <c:pt idx="12">
                  <c:v>20.33666666666667</c:v>
                </c:pt>
                <c:pt idx="13">
                  <c:v>4.9800000000000004</c:v>
                </c:pt>
                <c:pt idx="14">
                  <c:v>2.8833333333333364</c:v>
                </c:pt>
                <c:pt idx="15">
                  <c:v>16.050000000000004</c:v>
                </c:pt>
                <c:pt idx="16">
                  <c:v>7.2166666666666615</c:v>
                </c:pt>
                <c:pt idx="17">
                  <c:v>21.099999999999998</c:v>
                </c:pt>
                <c:pt idx="18">
                  <c:v>10.383333333333336</c:v>
                </c:pt>
                <c:pt idx="19">
                  <c:v>5.3966666666666647</c:v>
                </c:pt>
                <c:pt idx="20">
                  <c:v>1.553333333333331</c:v>
                </c:pt>
                <c:pt idx="21">
                  <c:v>6.5733333333333341</c:v>
                </c:pt>
                <c:pt idx="22">
                  <c:v>9.98</c:v>
                </c:pt>
                <c:pt idx="23">
                  <c:v>1.5600000000000005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2F-CB4C-B10D-9AE6A1DA3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marker val="1"/>
        <c:smooth val="0"/>
        <c:axId val="1276232480"/>
        <c:axId val="1161047824"/>
      </c:lineChart>
      <c:catAx>
        <c:axId val="127623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61047824"/>
        <c:crosses val="autoZero"/>
        <c:auto val="1"/>
        <c:lblAlgn val="ctr"/>
        <c:lblOffset val="100"/>
        <c:noMultiLvlLbl val="0"/>
      </c:catAx>
      <c:valAx>
        <c:axId val="11610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Variation curve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7623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4365591941456746E-2"/>
          <c:y val="0.77569175077947472"/>
          <c:w val="0.13232948945897891"/>
          <c:h val="0.1346165202907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177800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DFC3D-1761-CD28-EC74-DA49546BD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0</xdr:rowOff>
    </xdr:from>
    <xdr:to>
      <xdr:col>21</xdr:col>
      <xdr:colOff>533400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02D65-6F8F-8487-1A97-37C161ED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rigo Sakae" id="{4E8273C3-3A92-1842-82C7-6260D66F6331}" userId="4ea9aa846a633509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194.823909143517" createdVersion="8" refreshedVersion="8" minRefreshableVersion="3" recordCount="24" xr:uid="{3B28BBC7-44E4-7D43-BFD0-94258867EAA7}">
  <cacheSource type="worksheet">
    <worksheetSource name="Table24"/>
  </cacheSource>
  <cacheFields count="13">
    <cacheField name="time" numFmtId="165">
      <sharedItems count="24">
        <s v="00h"/>
        <s v="01h"/>
        <s v="02h"/>
        <s v="03h"/>
        <s v="04h"/>
        <s v="05h"/>
        <s v="06h"/>
        <s v="07h"/>
        <s v="08h"/>
        <s v="09h"/>
        <s v="10h"/>
        <s v="11h"/>
        <s v="12h"/>
        <s v="13h"/>
        <s v="14h"/>
        <s v="15h"/>
        <s v="16h"/>
        <s v="17h"/>
        <s v="18h"/>
        <s v="19h"/>
        <s v="20h"/>
        <s v="21h"/>
        <s v="22h"/>
        <s v="23h"/>
      </sharedItems>
    </cacheField>
    <cacheField name="D3" numFmtId="1">
      <sharedItems containsSemiMixedTypes="0" containsString="0" containsNumber="1" containsInteger="1" minValue="0" maxValue="46" count="18">
        <n v="6"/>
        <n v="3"/>
        <n v="0"/>
        <n v="2"/>
        <n v="10"/>
        <n v="25"/>
        <n v="36"/>
        <n v="43"/>
        <n v="44"/>
        <n v="46"/>
        <n v="45"/>
        <n v="19"/>
        <n v="13"/>
        <n v="32"/>
        <n v="23"/>
        <n v="28"/>
        <n v="29"/>
        <n v="17"/>
      </sharedItems>
    </cacheField>
    <cacheField name="D2" numFmtId="1">
      <sharedItems containsSemiMixedTypes="0" containsString="0" containsNumber="1" containsInteger="1" minValue="0" maxValue="55"/>
    </cacheField>
    <cacheField name="D1" numFmtId="1">
      <sharedItems containsSemiMixedTypes="0" containsString="0" containsNumber="1" containsInteger="1" minValue="0" maxValue="51"/>
    </cacheField>
    <cacheField name="D3-LW" numFmtId="1">
      <sharedItems containsSemiMixedTypes="0" containsString="0" containsNumber="1" containsInteger="1" minValue="0" maxValue="47"/>
    </cacheField>
    <cacheField name="D3-LW_AVG" numFmtId="2">
      <sharedItems containsSemiMixedTypes="0" containsString="0" containsNumber="1" minValue="0.14000000000000001" maxValue="26.14"/>
    </cacheField>
    <cacheField name="D3-LM_AVG" numFmtId="2">
      <sharedItems containsSemiMixedTypes="0" containsString="0" containsNumber="1" minValue="0.21" maxValue="28.57"/>
    </cacheField>
    <cacheField name="D2-LW" numFmtId="1">
      <sharedItems containsSemiMixedTypes="0" containsString="0" containsNumber="1" containsInteger="1" minValue="0" maxValue="49"/>
    </cacheField>
    <cacheField name="D2-LW_AVG" numFmtId="2">
      <sharedItems containsSemiMixedTypes="0" containsString="0" containsNumber="1" minValue="0.28000000000000003" maxValue="33.71"/>
    </cacheField>
    <cacheField name="D2-LM_AVG" numFmtId="2">
      <sharedItems containsSemiMixedTypes="0" containsString="0" containsNumber="1" minValue="0.21" maxValue="28.5"/>
    </cacheField>
    <cacheField name="TW-VAR" numFmtId="1">
      <sharedItems containsSemiMixedTypes="0" containsString="0" containsNumber="1" containsInteger="1" minValue="0" maxValue="51"/>
    </cacheField>
    <cacheField name="D3-VAR_CUR" numFmtId="2">
      <sharedItems containsSemiMixedTypes="0" containsString="0" containsNumber="1" minValue="-30.735666666666663" maxValue="19.849999999999998"/>
    </cacheField>
    <cacheField name="D2-VAR_CUR" numFmtId="2">
      <sharedItems containsSemiMixedTypes="0" containsString="0" containsNumber="1" minValue="-21.02333333333333" maxValue="21.0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9"/>
    <n v="12"/>
    <n v="5"/>
    <n v="5"/>
    <n v="4.92"/>
    <n v="11"/>
    <n v="6.42"/>
    <n v="4.8499999999999996"/>
    <n v="6"/>
    <n v="1.0266666666666664"/>
    <n v="1.5766666666666653"/>
  </r>
  <r>
    <x v="1"/>
    <x v="1"/>
    <n v="3"/>
    <n v="5"/>
    <n v="2"/>
    <n v="2"/>
    <n v="1.92"/>
    <n v="1"/>
    <n v="1.85"/>
    <n v="1.92"/>
    <n v="2"/>
    <n v="1.0266666666666666"/>
    <n v="1.4100000000000001"/>
  </r>
  <r>
    <x v="2"/>
    <x v="1"/>
    <n v="1"/>
    <n v="0"/>
    <n v="2"/>
    <n v="0.42"/>
    <n v="0.75"/>
    <n v="0"/>
    <n v="0.28000000000000003"/>
    <n v="0.82"/>
    <n v="3"/>
    <n v="1.9433333333333334"/>
    <n v="0.6333333333333333"/>
  </r>
  <r>
    <x v="3"/>
    <x v="2"/>
    <n v="1"/>
    <n v="0"/>
    <n v="1"/>
    <n v="0.42"/>
    <n v="0.46"/>
    <n v="0"/>
    <n v="0.42"/>
    <n v="0.46"/>
    <n v="1"/>
    <n v="-0.62666666666666659"/>
    <n v="0.70666666666666667"/>
  </r>
  <r>
    <x v="4"/>
    <x v="2"/>
    <n v="0"/>
    <n v="0"/>
    <n v="0"/>
    <n v="0.14000000000000001"/>
    <n v="0.21"/>
    <n v="1"/>
    <n v="0.42"/>
    <n v="0.21"/>
    <n v="0"/>
    <n v="-0.11666666666666665"/>
    <n v="-0.54333333333333333"/>
  </r>
  <r>
    <x v="5"/>
    <x v="3"/>
    <n v="1"/>
    <n v="1"/>
    <n v="1"/>
    <n v="0.71"/>
    <n v="0.71"/>
    <n v="2"/>
    <n v="1.28"/>
    <n v="0.75"/>
    <n v="1"/>
    <n v="1.1933333333333334"/>
    <n v="-0.34333333333333349"/>
  </r>
  <r>
    <x v="6"/>
    <x v="1"/>
    <n v="1"/>
    <n v="1"/>
    <n v="2"/>
    <n v="1.42"/>
    <n v="2.1"/>
    <n v="5"/>
    <n v="2.85"/>
    <n v="2.2799999999999998"/>
    <n v="2"/>
    <n v="1.1600000000000001"/>
    <n v="-2.3766666666666665"/>
  </r>
  <r>
    <x v="7"/>
    <x v="4"/>
    <n v="2"/>
    <n v="3"/>
    <n v="9"/>
    <n v="3"/>
    <n v="5.03"/>
    <n v="9"/>
    <n v="5.57"/>
    <n v="5.21"/>
    <n v="8"/>
    <n v="4.3233333333333333"/>
    <n v="-4.5933333333333337"/>
  </r>
  <r>
    <x v="8"/>
    <x v="5"/>
    <n v="0"/>
    <n v="1"/>
    <n v="12"/>
    <n v="3.71"/>
    <n v="9.82"/>
    <n v="18"/>
    <n v="8.7100000000000009"/>
    <n v="10.42"/>
    <n v="25"/>
    <n v="16.490000000000002"/>
    <n v="-12.376666666666667"/>
  </r>
  <r>
    <x v="9"/>
    <x v="6"/>
    <n v="2"/>
    <n v="9"/>
    <n v="27"/>
    <n v="10.14"/>
    <n v="17.64"/>
    <n v="30"/>
    <n v="20"/>
    <n v="19.07"/>
    <n v="34"/>
    <n v="17.739999999999998"/>
    <n v="-21.02333333333333"/>
  </r>
  <r>
    <x v="10"/>
    <x v="7"/>
    <n v="55"/>
    <n v="51"/>
    <n v="42"/>
    <n v="26.14"/>
    <n v="28.57"/>
    <n v="45"/>
    <n v="29.42"/>
    <n v="28.35"/>
    <n v="12"/>
    <n v="10.763333333333328"/>
    <n v="20.743333333333332"/>
  </r>
  <r>
    <x v="11"/>
    <x v="8"/>
    <n v="36"/>
    <n v="44"/>
    <n v="47"/>
    <n v="25"/>
    <n v="28.28"/>
    <n v="38"/>
    <n v="33.71"/>
    <n v="28.5"/>
    <n v="8"/>
    <n v="10.573333333333331"/>
    <n v="2.596666666666664"/>
  </r>
  <r>
    <x v="12"/>
    <x v="9"/>
    <n v="51"/>
    <n v="39"/>
    <n v="46"/>
    <n v="24"/>
    <n v="25.89"/>
    <n v="39"/>
    <n v="27.57"/>
    <n v="25.42"/>
    <n v="12"/>
    <n v="14.036666666666665"/>
    <n v="20.33666666666667"/>
  </r>
  <r>
    <x v="13"/>
    <x v="10"/>
    <n v="36"/>
    <n v="41"/>
    <n v="31"/>
    <n v="20.28"/>
    <n v="24.17"/>
    <n v="43"/>
    <n v="25.85"/>
    <n v="24.21"/>
    <n v="9"/>
    <n v="19.849999999999998"/>
    <n v="4.9800000000000004"/>
  </r>
  <r>
    <x v="14"/>
    <x v="11"/>
    <n v="32"/>
    <n v="35"/>
    <n v="35"/>
    <n v="19.57"/>
    <n v="24.89"/>
    <n v="36"/>
    <n v="26.14"/>
    <n v="25.21"/>
    <n v="16"/>
    <n v="-7.4866666666666681"/>
    <n v="2.8833333333333364"/>
  </r>
  <r>
    <x v="15"/>
    <x v="2"/>
    <n v="51"/>
    <n v="35"/>
    <n v="42"/>
    <n v="22.427"/>
    <n v="27.78"/>
    <n v="49"/>
    <n v="28.14"/>
    <n v="27.71"/>
    <n v="51"/>
    <n v="-30.735666666666663"/>
    <n v="16.050000000000004"/>
  </r>
  <r>
    <x v="16"/>
    <x v="2"/>
    <n v="41"/>
    <n v="36"/>
    <n v="36"/>
    <n v="21.57"/>
    <n v="25.53"/>
    <n v="48"/>
    <n v="27.71"/>
    <n v="25.64"/>
    <n v="41"/>
    <n v="-27.7"/>
    <n v="7.2166666666666615"/>
  </r>
  <r>
    <x v="17"/>
    <x v="2"/>
    <n v="45"/>
    <n v="30"/>
    <n v="19"/>
    <n v="17.71"/>
    <n v="22.67"/>
    <n v="29"/>
    <n v="20.420000000000002"/>
    <n v="22.28"/>
    <n v="45"/>
    <n v="-19.793333333333333"/>
    <n v="21.099999999999998"/>
  </r>
  <r>
    <x v="18"/>
    <x v="12"/>
    <n v="32"/>
    <n v="25"/>
    <n v="29"/>
    <n v="16.850000000000001"/>
    <n v="18.46"/>
    <n v="25"/>
    <n v="21.57"/>
    <n v="18.28"/>
    <n v="19"/>
    <n v="-8.4366666666666674"/>
    <n v="10.383333333333336"/>
  </r>
  <r>
    <x v="19"/>
    <x v="13"/>
    <n v="33"/>
    <n v="39"/>
    <n v="29"/>
    <n v="18"/>
    <n v="18.21"/>
    <n v="42"/>
    <n v="22.14"/>
    <n v="18.670000000000002"/>
    <n v="7"/>
    <n v="10.263333333333332"/>
    <n v="5.3966666666666647"/>
  </r>
  <r>
    <x v="20"/>
    <x v="14"/>
    <n v="25"/>
    <n v="24"/>
    <n v="17"/>
    <n v="12.14"/>
    <n v="18.53"/>
    <n v="34"/>
    <n v="17.420000000000002"/>
    <n v="18.920000000000002"/>
    <n v="2"/>
    <n v="7.1099999999999994"/>
    <n v="1.553333333333331"/>
  </r>
  <r>
    <x v="21"/>
    <x v="15"/>
    <n v="30"/>
    <n v="35"/>
    <n v="23"/>
    <n v="14.85"/>
    <n v="17.82"/>
    <n v="34"/>
    <n v="18.71"/>
    <n v="17.57"/>
    <n v="7"/>
    <n v="9.4433333333333316"/>
    <n v="6.5733333333333341"/>
  </r>
  <r>
    <x v="22"/>
    <x v="16"/>
    <n v="28"/>
    <n v="29"/>
    <n v="17"/>
    <n v="12.71"/>
    <n v="15.5"/>
    <n v="23"/>
    <n v="15.42"/>
    <n v="15.64"/>
    <n v="1"/>
    <n v="13.93"/>
    <n v="9.98"/>
  </r>
  <r>
    <x v="23"/>
    <x v="17"/>
    <n v="11"/>
    <n v="28"/>
    <n v="14"/>
    <n v="8.2799999999999994"/>
    <n v="8.75"/>
    <n v="10"/>
    <n v="9.57"/>
    <n v="8.75"/>
    <n v="17"/>
    <n v="6.6566666666666663"/>
    <n v="1.5600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4B779-6608-C74D-A0D7-EBAE37CB74B5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28" firstHeaderRow="0" firstDataRow="1" firstDataCol="1"/>
  <pivotFields count="1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>
      <items count="19">
        <item x="2"/>
        <item x="3"/>
        <item x="1"/>
        <item x="0"/>
        <item x="4"/>
        <item x="12"/>
        <item x="17"/>
        <item x="11"/>
        <item x="14"/>
        <item x="5"/>
        <item x="15"/>
        <item x="16"/>
        <item x="13"/>
        <item x="6"/>
        <item x="7"/>
        <item x="8"/>
        <item x="10"/>
        <item x="9"/>
        <item t="default"/>
      </items>
    </pivotField>
    <pivotField numFmtId="1" showAll="0"/>
    <pivotField numFmtId="1" showAll="0"/>
    <pivotField numFmtId="1" showAll="0"/>
    <pivotField dataField="1" numFmtId="2" showAll="0"/>
    <pivotField dataField="1" numFmtId="2" showAll="0"/>
    <pivotField numFmtId="1" showAll="0"/>
    <pivotField numFmtId="2" showAll="0"/>
    <pivotField numFmtId="2" showAll="0"/>
    <pivotField numFmtId="1" showAll="0"/>
    <pivotField dataField="1" numFmtId="2" showAll="0"/>
    <pivotField numFmtId="2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ast week (AVG)" fld="5" baseField="0" baseItem="0"/>
    <dataField name="Last month (AVG)" fld="6" baseField="0" baseItem="0"/>
    <dataField name="Variation curve for Day 3" fld="11" baseField="0" baseItem="0"/>
  </dataFields>
  <formats count="11">
    <format dxfId="22">
      <pivotArea outline="0" collapsedLevelsAreSubtotals="1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64A6A-8FA1-144A-A1AF-6A795522B0C7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26" firstHeaderRow="0" firstDataRow="1" firstDataCol="1"/>
  <pivotFields count="1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umFmtId="1" showAll="0"/>
    <pivotField numFmtId="1" showAll="0"/>
    <pivotField numFmtId="1" showAll="0"/>
    <pivotField numFmtId="1" showAll="0"/>
    <pivotField numFmtId="2" showAll="0"/>
    <pivotField numFmtId="2" showAll="0"/>
    <pivotField numFmtId="1" showAll="0"/>
    <pivotField dataField="1" numFmtId="2" showAll="0"/>
    <pivotField dataField="1" numFmtId="2" showAll="0"/>
    <pivotField numFmtId="1" showAll="0"/>
    <pivotField numFmtId="2" showAll="0"/>
    <pivotField dataField="1" numFmtId="2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Last week (AVG)" fld="8" baseField="0" baseItem="0"/>
    <dataField name="Last month (AVG)" fld="9" baseField="0" baseItem="0"/>
    <dataField name="Variation curve for Day 2" fld="12" baseField="0" baseItem="0" numFmtId="2"/>
  </dataFields>
  <formats count="8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5" totalsRowShown="0" headerRowDxfId="60" dataDxfId="59">
  <autoFilter ref="A1:L25" xr:uid="{00000000-0009-0000-0100-000001000000}"/>
  <tableColumns count="12">
    <tableColumn id="1" xr3:uid="{00000000-0010-0000-0000-000001000000}" name="time" dataDxfId="58"/>
    <tableColumn id="2" xr3:uid="{00000000-0010-0000-0000-000002000000}" name="today" dataDxfId="57"/>
    <tableColumn id="3" xr3:uid="{00000000-0010-0000-0000-000003000000}" name="yesterday" dataDxfId="56"/>
    <tableColumn id="4" xr3:uid="{00000000-0010-0000-0000-000004000000}" name="same_day_last_week" dataDxfId="55"/>
    <tableColumn id="5" xr3:uid="{00000000-0010-0000-0000-000005000000}" name="avg_last_week" dataDxfId="54"/>
    <tableColumn id="6" xr3:uid="{00000000-0010-0000-0000-000006000000}" name="avg_last_month" dataDxfId="53"/>
    <tableColumn id="10" xr3:uid="{CFCCC59C-A55B-5B41-A857-D58EA831D623}" name="L2D-VAR" dataDxfId="52">
      <calculatedColumnFormula>Table1[[#This Row],[today]]-Table1[[#This Row],[yesterday]]</calculatedColumnFormula>
    </tableColumn>
    <tableColumn id="11" xr3:uid="{DBA1BB93-4EF0-1543-A97D-61663296B832}" name="L2D-%" dataDxfId="51" dataCellStyle="Percent">
      <calculatedColumnFormula>IFERROR((((Table1[[#This Row],[today]]-Table1[[#This Row],[yesterday]])/Table1[[#This Row],[yesterday]])),0)</calculatedColumnFormula>
    </tableColumn>
    <tableColumn id="12" xr3:uid="{8AB6D10A-2908-0445-A187-3BED5D71D93A}" name="LW-VAR" dataDxfId="50">
      <calculatedColumnFormula>Table1[[#This Row],[today]]-Table1[[#This Row],[same_day_last_week]]</calculatedColumnFormula>
    </tableColumn>
    <tableColumn id="13" xr3:uid="{36E3D2F4-C1B6-B246-BFAD-611E7F20CC45}" name="LW-%" dataDxfId="49" dataCellStyle="Percent">
      <calculatedColumnFormula>IFERROR((((Table1[[#This Row],[today]]-Table1[[#This Row],[same_day_last_week]])/Table1[[#This Row],[same_day_last_week]])),0)</calculatedColumnFormula>
    </tableColumn>
    <tableColumn id="14" xr3:uid="{7F9C45A9-DC86-4040-99B3-8EA0BE349899}" name="PERF-WD" dataDxfId="48" dataCellStyle="Percent">
      <calculatedColumnFormula>((Table1[[#This Row],[same_day_last_week]]-((Table1[[#This Row],[avg_last_week]]+Table1[[#This Row],[avg_last_month]])/2))/((Table1[[#This Row],[avg_last_week]]+Table1[[#This Row],[avg_last_month]])/2))</calculatedColumnFormula>
    </tableColumn>
    <tableColumn id="15" xr3:uid="{F6466AE5-900F-0C48-9238-8F1173272D92}" name="VAR-IDX" dataDxfId="47" dataCellStyle="Percent">
      <calculatedColumnFormula>Table1[[#This Row],[today]]-(SUM((Table1[[#This Row],[same_day_last_week]]*3)+(Table1[[#This Row],[yesterday]]*2)+Table1[[#This Row],[avg_last_week]]+Table1[[#This Row],[avg_last_month]])/7)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L25" totalsRowShown="0" headerRowDxfId="46" headerRowCellStyle="Percent">
  <autoFilter ref="A1:L25" xr:uid="{00000000-0009-0000-0100-000002000000}"/>
  <tableColumns count="12">
    <tableColumn id="1" xr3:uid="{00000000-0010-0000-0100-000001000000}" name="time" dataDxfId="45"/>
    <tableColumn id="2" xr3:uid="{00000000-0010-0000-0100-000002000000}" name="today" dataDxfId="44"/>
    <tableColumn id="3" xr3:uid="{00000000-0010-0000-0100-000003000000}" name="yesterday" dataDxfId="43"/>
    <tableColumn id="4" xr3:uid="{00000000-0010-0000-0100-000004000000}" name="same_day_last_week" dataDxfId="42"/>
    <tableColumn id="5" xr3:uid="{00000000-0010-0000-0100-000005000000}" name="avg_last_week" dataDxfId="41"/>
    <tableColumn id="6" xr3:uid="{00000000-0010-0000-0100-000006000000}" name="avg_last_month" dataDxfId="40"/>
    <tableColumn id="7" xr3:uid="{F77D42A4-4178-FC4D-B656-3120A0A86782}" name="L2D-VAR" dataDxfId="39">
      <calculatedColumnFormula>Table2[[#This Row],[today]]-Table2[[#This Row],[yesterday]]</calculatedColumnFormula>
    </tableColumn>
    <tableColumn id="8" xr3:uid="{1F98062C-5035-634A-B758-D61BC1D05985}" name="L2D-%" dataDxfId="38" dataCellStyle="Percent">
      <calculatedColumnFormula>IFERROR((((Table2[[#This Row],[today]]-Table2[[#This Row],[yesterday]])/Table2[[#This Row],[yesterday]])),0)</calculatedColumnFormula>
    </tableColumn>
    <tableColumn id="9" xr3:uid="{5436DA11-0897-4D4E-8082-AC289BCA60C6}" name="LW-VAR" dataDxfId="37">
      <calculatedColumnFormula>Table2[[#This Row],[today]]-Table2[[#This Row],[same_day_last_week]]</calculatedColumnFormula>
    </tableColumn>
    <tableColumn id="10" xr3:uid="{635D6B51-5F27-5940-B6EB-B1D7EB5E6433}" name="LW-%" dataDxfId="36" dataCellStyle="Percent">
      <calculatedColumnFormula>IFERROR((((Table2[[#This Row],[today]]-Table2[[#This Row],[same_day_last_week]])/Table2[[#This Row],[same_day_last_week]])),0)</calculatedColumnFormula>
    </tableColumn>
    <tableColumn id="11" xr3:uid="{B00B0902-6F40-334C-9994-C1527890D14C}" name="PERF-WD" dataDxfId="35" dataCellStyle="Percent">
      <calculatedColumnFormula>((Table2[[#This Row],[same_day_last_week]]-((Table2[[#This Row],[avg_last_week]]+Table2[[#This Row],[avg_last_month]])/2))/((Table2[[#This Row],[avg_last_week]]+Table2[[#This Row],[avg_last_month]])/2))</calculatedColumnFormula>
    </tableColumn>
    <tableColumn id="12" xr3:uid="{D9AEF821-5A96-AA40-9D12-36AF5377F9B0}" name="VAR-IDX" dataDxfId="34" dataCellStyle="Percent">
      <calculatedColumnFormula>Table2[[#This Row],[today]]-(SUM(Table2[[#This Row],[same_day_last_week]]+Table2[[#This Row],[avg_last_week]]+Table2[[#This Row],[avg_last_month]])/3)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D5B44D-6B88-EE4C-AB2A-47D1CD14270F}" name="Table24" displayName="Table24" ref="A1:M25" totalsRowShown="0" headerRowDxfId="33" headerRowCellStyle="Percent">
  <autoFilter ref="A1:M25" xr:uid="{00000000-0009-0000-0100-000002000000}"/>
  <tableColumns count="13">
    <tableColumn id="1" xr3:uid="{BEB95DD8-3C46-B240-900E-9D80BFF4E04E}" name="time" dataDxfId="32"/>
    <tableColumn id="2" xr3:uid="{96B52524-DA2A-5C4E-BD22-9B957CA49BD3}" name="D3" dataDxfId="31"/>
    <tableColumn id="3" xr3:uid="{85B33090-87E0-964C-B8E3-7C05C39D4DED}" name="D2" dataDxfId="30"/>
    <tableColumn id="13" xr3:uid="{D8F693CA-F701-AD41-91D3-A54E3407BFAD}" name="D1" dataDxfId="29"/>
    <tableColumn id="4" xr3:uid="{15E73465-90A3-A840-AF52-07DB2E6EFF55}" name="D3-LW" dataDxfId="28"/>
    <tableColumn id="24" xr3:uid="{CA510A1C-88A1-9942-80A0-5FE787954AF2}" name="D3-LW_AVG" dataDxfId="27"/>
    <tableColumn id="25" xr3:uid="{112E2917-AA50-B642-95E5-0F8FCBFE1E4B}" name="D3-LM_AVG" dataDxfId="26"/>
    <tableColumn id="14" xr3:uid="{69C57F30-39A6-DF41-9804-9D8CC60D3A74}" name="D2-LW" dataDxfId="25"/>
    <tableColumn id="15" xr3:uid="{A3E2DCDE-1D22-DE41-AD3D-970282F39F8E}" name="D2-LW_AVG" dataDxfId="24"/>
    <tableColumn id="6" xr3:uid="{B874E28D-4AC5-914F-87DD-9C45B25156B1}" name="D2-LM_AVG" dataDxfId="23"/>
    <tableColumn id="26" xr3:uid="{52936824-15F9-2742-9292-E5D4654D5539}" name="TW-VAR" dataDxfId="2">
      <calculatedColumnFormula>(MAX(Table24[[#This Row],[D3]:[D1]])-MIN(Table24[[#This Row],[D3]:[D1]]))</calculatedColumnFormula>
    </tableColumn>
    <tableColumn id="21" xr3:uid="{E27301A6-EF8C-FC4B-89CF-4F3ED81B788F}" name="D3-VAR_CUR" dataDxfId="0">
      <calculatedColumnFormula>Table24[[#This Row],[D3]]-(AVERAGE(Table24[[#This Row],[D3-LW]:[D3-LM_AVG]]))</calculatedColumnFormula>
    </tableColumn>
    <tableColumn id="22" xr3:uid="{E3CFAA36-EC01-AB44-892E-FCC7B166DE9D}" name="D2-VAR_CUR" dataDxfId="1">
      <calculatedColumnFormula>Table24[[#This Row],[D2]]-(AVERAGE(Table24[[#This Row],[D2-LW]:[D2-LM_AVG]]))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9-20T17:43:48.20" personId="{4E8273C3-3A92-1842-82C7-6260D66F6331}" id="{4FCA4DFC-39BA-254D-87A7-7EA456E31ECF}">
    <text>Last 2 days variation</text>
  </threadedComment>
  <threadedComment ref="H1" dT="2023-09-20T17:44:00.17" personId="{4E8273C3-3A92-1842-82C7-6260D66F6331}" id="{C457EE77-9CEC-3940-9F67-5041BC1254FF}">
    <text>Last 2 days percentual</text>
  </threadedComment>
  <threadedComment ref="I1" dT="2023-09-20T17:44:08.77" personId="{4E8273C3-3A92-1842-82C7-6260D66F6331}" id="{27082659-82E0-0444-B733-6F2416EAAB83}">
    <text>Last week variation</text>
  </threadedComment>
  <threadedComment ref="J1" dT="2023-09-20T17:44:19.77" personId="{4E8273C3-3A92-1842-82C7-6260D66F6331}" id="{2E0EE22E-5A13-0441-9E0B-C9CA9E648177}">
    <text>Last week percentual difference</text>
  </threadedComment>
  <threadedComment ref="K1" dT="2023-09-20T17:44:36.56" personId="{4E8273C3-3A92-1842-82C7-6260D66F6331}" id="{CA971469-A80F-3E40-A803-12EDE7CF6967}">
    <text>Performance of the day in the week considering avg_last_week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workbookViewId="0">
      <pane xSplit="1" topLeftCell="B1" activePane="topRight" state="frozen"/>
      <selection pane="topRight" activeCell="L3" sqref="L3"/>
    </sheetView>
  </sheetViews>
  <sheetFormatPr baseColWidth="10" defaultRowHeight="16" x14ac:dyDescent="0.2"/>
  <cols>
    <col min="1" max="1" width="10" style="2" bestFit="1" customWidth="1"/>
    <col min="2" max="2" width="10.83203125" style="1"/>
    <col min="3" max="3" width="11.33203125" style="1" customWidth="1"/>
    <col min="4" max="4" width="20.33203125" style="1" customWidth="1"/>
    <col min="5" max="5" width="15" style="6" customWidth="1"/>
    <col min="6" max="6" width="16" style="7" customWidth="1"/>
    <col min="7" max="7" width="9.33203125" style="8" customWidth="1"/>
    <col min="8" max="8" width="10.33203125" style="5" customWidth="1"/>
    <col min="9" max="9" width="9.33203125" style="8" customWidth="1"/>
    <col min="10" max="10" width="9.33203125" style="5" customWidth="1"/>
    <col min="11" max="11" width="12.6640625" style="5" customWidth="1"/>
    <col min="12" max="12" width="15.33203125" style="14" customWidth="1"/>
    <col min="13" max="13" width="10.83203125" style="4"/>
    <col min="14" max="16384" width="10.83203125" style="1"/>
  </cols>
  <sheetData>
    <row r="1" spans="1:13" ht="20" customHeight="1" x14ac:dyDescent="0.2">
      <c r="A1" s="2" t="s">
        <v>0</v>
      </c>
      <c r="B1" s="1" t="s">
        <v>66</v>
      </c>
      <c r="C1" s="1" t="s">
        <v>1</v>
      </c>
      <c r="D1" s="1" t="s">
        <v>2</v>
      </c>
      <c r="E1" s="6" t="s">
        <v>3</v>
      </c>
      <c r="F1" s="7" t="s">
        <v>4</v>
      </c>
      <c r="G1" s="16" t="s">
        <v>30</v>
      </c>
      <c r="H1" s="10" t="s">
        <v>29</v>
      </c>
      <c r="I1" s="16" t="s">
        <v>31</v>
      </c>
      <c r="J1" s="10" t="s">
        <v>32</v>
      </c>
      <c r="K1" s="10" t="s">
        <v>33</v>
      </c>
      <c r="L1" s="15" t="s">
        <v>34</v>
      </c>
    </row>
    <row r="2" spans="1:13" ht="20" customHeight="1" x14ac:dyDescent="0.2">
      <c r="A2" s="3" t="s">
        <v>5</v>
      </c>
      <c r="B2" s="8">
        <v>9</v>
      </c>
      <c r="C2" s="8">
        <v>12</v>
      </c>
      <c r="D2" s="8">
        <v>11</v>
      </c>
      <c r="E2" s="6">
        <v>6.42</v>
      </c>
      <c r="F2" s="6">
        <v>4.8499999999999996</v>
      </c>
      <c r="G2" s="9">
        <f>Table1[[#This Row],[today]]-Table1[[#This Row],[yesterday]]</f>
        <v>-3</v>
      </c>
      <c r="H2" s="12">
        <f>IFERROR((((Table1[[#This Row],[today]]-Table1[[#This Row],[yesterday]])/Table1[[#This Row],[yesterday]])),0)</f>
        <v>-0.25</v>
      </c>
      <c r="I2" s="9">
        <f>Table1[[#This Row],[today]]-Table1[[#This Row],[same_day_last_week]]</f>
        <v>-2</v>
      </c>
      <c r="J2" s="12">
        <f>IFERROR((((Table1[[#This Row],[today]]-Table1[[#This Row],[same_day_last_week]])/Table1[[#This Row],[same_day_last_week]])),0)</f>
        <v>-0.18181818181818182</v>
      </c>
      <c r="K2" s="11">
        <f>((Table1[[#This Row],[same_day_last_week]]-((Table1[[#This Row],[avg_last_week]]+Table1[[#This Row],[avg_last_month]])/2))/((Table1[[#This Row],[avg_last_week]]+Table1[[#This Row],[avg_last_month]])/2))</f>
        <v>0.95208518189884661</v>
      </c>
      <c r="L2" s="13">
        <f>Table1[[#This Row],[today]]-(SUM((Table1[[#This Row],[same_day_last_week]]*3)+(Table1[[#This Row],[yesterday]]*2)+Table1[[#This Row],[avg_last_week]]+Table1[[#This Row],[avg_last_month]])/7)</f>
        <v>-0.75285714285714178</v>
      </c>
    </row>
    <row r="3" spans="1:13" ht="20" customHeight="1" x14ac:dyDescent="0.2">
      <c r="A3" s="3" t="s">
        <v>6</v>
      </c>
      <c r="B3" s="8">
        <v>3</v>
      </c>
      <c r="C3" s="8">
        <v>5</v>
      </c>
      <c r="D3" s="8">
        <v>1</v>
      </c>
      <c r="E3" s="6">
        <v>1.85</v>
      </c>
      <c r="F3" s="6">
        <v>1.92</v>
      </c>
      <c r="G3" s="9">
        <f>Table1[[#This Row],[today]]-Table1[[#This Row],[yesterday]]</f>
        <v>-2</v>
      </c>
      <c r="H3" s="12">
        <f>IFERROR((((Table1[[#This Row],[today]]-Table1[[#This Row],[yesterday]])/Table1[[#This Row],[yesterday]])),0)</f>
        <v>-0.4</v>
      </c>
      <c r="I3" s="9">
        <f>Table1[[#This Row],[today]]-Table1[[#This Row],[same_day_last_week]]</f>
        <v>2</v>
      </c>
      <c r="J3" s="12">
        <f>IFERROR((((Table1[[#This Row],[today]]-Table1[[#This Row],[same_day_last_week]])/Table1[[#This Row],[same_day_last_week]])),0)</f>
        <v>2</v>
      </c>
      <c r="K3" s="11">
        <f>((Table1[[#This Row],[same_day_last_week]]-((Table1[[#This Row],[avg_last_week]]+Table1[[#This Row],[avg_last_month]])/2))/((Table1[[#This Row],[avg_last_week]]+Table1[[#This Row],[avg_last_month]])/2))</f>
        <v>-0.46949602122015915</v>
      </c>
      <c r="L3" s="13">
        <f>Table1[[#This Row],[today]]-(SUM((Table1[[#This Row],[same_day_last_week]]*3)+(Table1[[#This Row],[yesterday]]*2)+Table1[[#This Row],[avg_last_week]]+Table1[[#This Row],[avg_last_month]])/7)</f>
        <v>0.60428571428571454</v>
      </c>
      <c r="M3" s="4" t="s">
        <v>35</v>
      </c>
    </row>
    <row r="4" spans="1:13" ht="20" customHeight="1" x14ac:dyDescent="0.2">
      <c r="A4" s="3" t="s">
        <v>7</v>
      </c>
      <c r="B4" s="8">
        <v>1</v>
      </c>
      <c r="C4" s="8">
        <v>0</v>
      </c>
      <c r="D4" s="8">
        <v>0</v>
      </c>
      <c r="E4" s="6">
        <v>0.28000000000000003</v>
      </c>
      <c r="F4" s="6">
        <v>0.82</v>
      </c>
      <c r="G4" s="9">
        <f>Table1[[#This Row],[today]]-Table1[[#This Row],[yesterday]]</f>
        <v>1</v>
      </c>
      <c r="H4" s="12">
        <f>IFERROR((((Table1[[#This Row],[today]]-Table1[[#This Row],[yesterday]])/Table1[[#This Row],[yesterday]])),0)</f>
        <v>0</v>
      </c>
      <c r="I4" s="9">
        <f>Table1[[#This Row],[today]]-Table1[[#This Row],[same_day_last_week]]</f>
        <v>1</v>
      </c>
      <c r="J4" s="12">
        <f>IFERROR((((Table1[[#This Row],[today]]-Table1[[#This Row],[same_day_last_week]])/Table1[[#This Row],[same_day_last_week]])),0)</f>
        <v>0</v>
      </c>
      <c r="K4" s="11">
        <f>((Table1[[#This Row],[same_day_last_week]]-((Table1[[#This Row],[avg_last_week]]+Table1[[#This Row],[avg_last_month]])/2))/((Table1[[#This Row],[avg_last_week]]+Table1[[#This Row],[avg_last_month]])/2))</f>
        <v>-1</v>
      </c>
      <c r="L4" s="13">
        <f>Table1[[#This Row],[today]]-(SUM((Table1[[#This Row],[same_day_last_week]]*3)+(Table1[[#This Row],[yesterday]]*2)+Table1[[#This Row],[avg_last_week]]+Table1[[#This Row],[avg_last_month]])/7)</f>
        <v>0.84285714285714286</v>
      </c>
      <c r="M4" s="4" t="s">
        <v>36</v>
      </c>
    </row>
    <row r="5" spans="1:13" ht="20" customHeight="1" x14ac:dyDescent="0.2">
      <c r="A5" s="3" t="s">
        <v>8</v>
      </c>
      <c r="B5" s="8">
        <v>1</v>
      </c>
      <c r="C5" s="8">
        <v>0</v>
      </c>
      <c r="D5" s="8">
        <v>0</v>
      </c>
      <c r="E5" s="6">
        <v>0.42</v>
      </c>
      <c r="F5" s="6">
        <v>0.46</v>
      </c>
      <c r="G5" s="9">
        <f>Table1[[#This Row],[today]]-Table1[[#This Row],[yesterday]]</f>
        <v>1</v>
      </c>
      <c r="H5" s="12">
        <f>IFERROR((((Table1[[#This Row],[today]]-Table1[[#This Row],[yesterday]])/Table1[[#This Row],[yesterday]])),0)</f>
        <v>0</v>
      </c>
      <c r="I5" s="9">
        <f>Table1[[#This Row],[today]]-Table1[[#This Row],[same_day_last_week]]</f>
        <v>1</v>
      </c>
      <c r="J5" s="12">
        <f>IFERROR((((Table1[[#This Row],[today]]-Table1[[#This Row],[same_day_last_week]])/Table1[[#This Row],[same_day_last_week]])),0)</f>
        <v>0</v>
      </c>
      <c r="K5" s="11">
        <f>((Table1[[#This Row],[same_day_last_week]]-((Table1[[#This Row],[avg_last_week]]+Table1[[#This Row],[avg_last_month]])/2))/((Table1[[#This Row],[avg_last_week]]+Table1[[#This Row],[avg_last_month]])/2))</f>
        <v>-1</v>
      </c>
      <c r="L5" s="13">
        <f>Table1[[#This Row],[today]]-(SUM((Table1[[#This Row],[same_day_last_week]]*3)+(Table1[[#This Row],[yesterday]]*2)+Table1[[#This Row],[avg_last_week]]+Table1[[#This Row],[avg_last_month]])/7)</f>
        <v>0.87428571428571433</v>
      </c>
      <c r="M5" s="4" t="s">
        <v>37</v>
      </c>
    </row>
    <row r="6" spans="1:13" ht="20" customHeight="1" x14ac:dyDescent="0.2">
      <c r="A6" s="3" t="s">
        <v>9</v>
      </c>
      <c r="B6" s="8">
        <v>0</v>
      </c>
      <c r="C6" s="8">
        <v>0</v>
      </c>
      <c r="D6" s="8">
        <v>1</v>
      </c>
      <c r="E6" s="6">
        <v>0.42</v>
      </c>
      <c r="F6" s="6">
        <v>0.21</v>
      </c>
      <c r="G6" s="9">
        <f>Table1[[#This Row],[today]]-Table1[[#This Row],[yesterday]]</f>
        <v>0</v>
      </c>
      <c r="H6" s="12">
        <f>IFERROR((((Table1[[#This Row],[today]]-Table1[[#This Row],[yesterday]])/Table1[[#This Row],[yesterday]])),0)</f>
        <v>0</v>
      </c>
      <c r="I6" s="9">
        <f>Table1[[#This Row],[today]]-Table1[[#This Row],[same_day_last_week]]</f>
        <v>-1</v>
      </c>
      <c r="J6" s="12">
        <f>IFERROR((((Table1[[#This Row],[today]]-Table1[[#This Row],[same_day_last_week]])/Table1[[#This Row],[same_day_last_week]])),0)</f>
        <v>-1</v>
      </c>
      <c r="K6" s="11">
        <f>((Table1[[#This Row],[same_day_last_week]]-((Table1[[#This Row],[avg_last_week]]+Table1[[#This Row],[avg_last_month]])/2))/((Table1[[#This Row],[avg_last_week]]+Table1[[#This Row],[avg_last_month]])/2))</f>
        <v>2.1746031746031749</v>
      </c>
      <c r="L6" s="13">
        <f>Table1[[#This Row],[today]]-(SUM((Table1[[#This Row],[same_day_last_week]]*3)+(Table1[[#This Row],[yesterday]]*2)+Table1[[#This Row],[avg_last_week]]+Table1[[#This Row],[avg_last_month]])/7)</f>
        <v>-0.51857142857142857</v>
      </c>
      <c r="M6" s="4" t="s">
        <v>38</v>
      </c>
    </row>
    <row r="7" spans="1:13" ht="20" customHeight="1" x14ac:dyDescent="0.2">
      <c r="A7" s="3" t="s">
        <v>10</v>
      </c>
      <c r="B7" s="8">
        <v>1</v>
      </c>
      <c r="C7" s="8">
        <v>1</v>
      </c>
      <c r="D7" s="8">
        <v>2</v>
      </c>
      <c r="E7" s="6">
        <v>1.28</v>
      </c>
      <c r="F7" s="6">
        <v>0.75</v>
      </c>
      <c r="G7" s="9">
        <f>Table1[[#This Row],[today]]-Table1[[#This Row],[yesterday]]</f>
        <v>0</v>
      </c>
      <c r="H7" s="12">
        <f>IFERROR((((Table1[[#This Row],[today]]-Table1[[#This Row],[yesterday]])/Table1[[#This Row],[yesterday]])),0)</f>
        <v>0</v>
      </c>
      <c r="I7" s="9">
        <f>Table1[[#This Row],[today]]-Table1[[#This Row],[same_day_last_week]]</f>
        <v>-1</v>
      </c>
      <c r="J7" s="12">
        <f>IFERROR((((Table1[[#This Row],[today]]-Table1[[#This Row],[same_day_last_week]])/Table1[[#This Row],[same_day_last_week]])),0)</f>
        <v>-0.5</v>
      </c>
      <c r="K7" s="11">
        <f>((Table1[[#This Row],[same_day_last_week]]-((Table1[[#This Row],[avg_last_week]]+Table1[[#This Row],[avg_last_month]])/2))/((Table1[[#This Row],[avg_last_week]]+Table1[[#This Row],[avg_last_month]])/2))</f>
        <v>0.9704433497536944</v>
      </c>
      <c r="L7" s="13">
        <f>Table1[[#This Row],[today]]-(SUM((Table1[[#This Row],[same_day_last_week]]*3)+(Table1[[#This Row],[yesterday]]*2)+Table1[[#This Row],[avg_last_week]]+Table1[[#This Row],[avg_last_month]])/7)</f>
        <v>-0.43285714285714283</v>
      </c>
      <c r="M7" s="4" t="s">
        <v>41</v>
      </c>
    </row>
    <row r="8" spans="1:13" ht="20" customHeight="1" x14ac:dyDescent="0.2">
      <c r="A8" s="3" t="s">
        <v>11</v>
      </c>
      <c r="B8" s="8">
        <v>1</v>
      </c>
      <c r="C8" s="8">
        <v>1</v>
      </c>
      <c r="D8" s="8">
        <v>5</v>
      </c>
      <c r="E8" s="6">
        <v>2.85</v>
      </c>
      <c r="F8" s="6">
        <v>2.2799999999999998</v>
      </c>
      <c r="G8" s="9">
        <f>Table1[[#This Row],[today]]-Table1[[#This Row],[yesterday]]</f>
        <v>0</v>
      </c>
      <c r="H8" s="12">
        <f>IFERROR((((Table1[[#This Row],[today]]-Table1[[#This Row],[yesterday]])/Table1[[#This Row],[yesterday]])),0)</f>
        <v>0</v>
      </c>
      <c r="I8" s="9">
        <f>Table1[[#This Row],[today]]-Table1[[#This Row],[same_day_last_week]]</f>
        <v>-4</v>
      </c>
      <c r="J8" s="12">
        <f>IFERROR((((Table1[[#This Row],[today]]-Table1[[#This Row],[same_day_last_week]])/Table1[[#This Row],[same_day_last_week]])),0)</f>
        <v>-0.8</v>
      </c>
      <c r="K8" s="11">
        <f>((Table1[[#This Row],[same_day_last_week]]-((Table1[[#This Row],[avg_last_week]]+Table1[[#This Row],[avg_last_month]])/2))/((Table1[[#This Row],[avg_last_week]]+Table1[[#This Row],[avg_last_month]])/2))</f>
        <v>0.949317738791423</v>
      </c>
      <c r="L8" s="13">
        <f>Table1[[#This Row],[today]]-(SUM((Table1[[#This Row],[same_day_last_week]]*3)+(Table1[[#This Row],[yesterday]]*2)+Table1[[#This Row],[avg_last_week]]+Table1[[#This Row],[avg_last_month]])/7)</f>
        <v>-2.1614285714285719</v>
      </c>
      <c r="M8" s="4" t="s">
        <v>39</v>
      </c>
    </row>
    <row r="9" spans="1:13" ht="20" customHeight="1" x14ac:dyDescent="0.2">
      <c r="A9" s="3" t="s">
        <v>12</v>
      </c>
      <c r="B9" s="8">
        <v>2</v>
      </c>
      <c r="C9" s="8">
        <v>3</v>
      </c>
      <c r="D9" s="8">
        <v>9</v>
      </c>
      <c r="E9" s="6">
        <v>5.57</v>
      </c>
      <c r="F9" s="6">
        <v>5.21</v>
      </c>
      <c r="G9" s="9">
        <f>Table1[[#This Row],[today]]-Table1[[#This Row],[yesterday]]</f>
        <v>-1</v>
      </c>
      <c r="H9" s="12">
        <f>IFERROR((((Table1[[#This Row],[today]]-Table1[[#This Row],[yesterday]])/Table1[[#This Row],[yesterday]])),0)</f>
        <v>-0.33333333333333331</v>
      </c>
      <c r="I9" s="9">
        <f>Table1[[#This Row],[today]]-Table1[[#This Row],[same_day_last_week]]</f>
        <v>-7</v>
      </c>
      <c r="J9" s="12">
        <f>IFERROR((((Table1[[#This Row],[today]]-Table1[[#This Row],[same_day_last_week]])/Table1[[#This Row],[same_day_last_week]])),0)</f>
        <v>-0.77777777777777779</v>
      </c>
      <c r="K9" s="11">
        <f>((Table1[[#This Row],[same_day_last_week]]-((Table1[[#This Row],[avg_last_week]]+Table1[[#This Row],[avg_last_month]])/2))/((Table1[[#This Row],[avg_last_week]]+Table1[[#This Row],[avg_last_month]])/2))</f>
        <v>0.66975881261595527</v>
      </c>
      <c r="L9" s="13">
        <f>Table1[[#This Row],[today]]-(SUM((Table1[[#This Row],[same_day_last_week]]*3)+(Table1[[#This Row],[yesterday]]*2)+Table1[[#This Row],[avg_last_week]]+Table1[[#This Row],[avg_last_month]])/7)</f>
        <v>-4.2542857142857144</v>
      </c>
      <c r="M9" s="4" t="s">
        <v>40</v>
      </c>
    </row>
    <row r="10" spans="1:13" ht="20" customHeight="1" x14ac:dyDescent="0.2">
      <c r="A10" s="3" t="s">
        <v>13</v>
      </c>
      <c r="B10" s="8">
        <v>0</v>
      </c>
      <c r="C10" s="8">
        <v>1</v>
      </c>
      <c r="D10" s="8">
        <v>18</v>
      </c>
      <c r="E10" s="6">
        <v>8.7100000000000009</v>
      </c>
      <c r="F10" s="6">
        <v>10.42</v>
      </c>
      <c r="G10" s="9">
        <f>Table1[[#This Row],[today]]-Table1[[#This Row],[yesterday]]</f>
        <v>-1</v>
      </c>
      <c r="H10" s="12">
        <f>IFERROR((((Table1[[#This Row],[today]]-Table1[[#This Row],[yesterday]])/Table1[[#This Row],[yesterday]])),0)</f>
        <v>-1</v>
      </c>
      <c r="I10" s="9">
        <f>Table1[[#This Row],[today]]-Table1[[#This Row],[same_day_last_week]]</f>
        <v>-18</v>
      </c>
      <c r="J10" s="12">
        <f>IFERROR((((Table1[[#This Row],[today]]-Table1[[#This Row],[same_day_last_week]])/Table1[[#This Row],[same_day_last_week]])),0)</f>
        <v>-1</v>
      </c>
      <c r="K10" s="11">
        <f>((Table1[[#This Row],[same_day_last_week]]-((Table1[[#This Row],[avg_last_week]]+Table1[[#This Row],[avg_last_month]])/2))/((Table1[[#This Row],[avg_last_week]]+Table1[[#This Row],[avg_last_month]])/2))</f>
        <v>0.88186095138525855</v>
      </c>
      <c r="L10" s="13">
        <f>Table1[[#This Row],[today]]-(SUM((Table1[[#This Row],[same_day_last_week]]*3)+(Table1[[#This Row],[yesterday]]*2)+Table1[[#This Row],[avg_last_week]]+Table1[[#This Row],[avg_last_month]])/7)</f>
        <v>-10.732857142857144</v>
      </c>
    </row>
    <row r="11" spans="1:13" ht="20" customHeight="1" x14ac:dyDescent="0.2">
      <c r="A11" s="3" t="s">
        <v>14</v>
      </c>
      <c r="B11" s="8">
        <v>2</v>
      </c>
      <c r="C11" s="8">
        <v>9</v>
      </c>
      <c r="D11" s="8">
        <v>30</v>
      </c>
      <c r="E11" s="6">
        <v>20</v>
      </c>
      <c r="F11" s="6">
        <v>19.07</v>
      </c>
      <c r="G11" s="9">
        <f>Table1[[#This Row],[today]]-Table1[[#This Row],[yesterday]]</f>
        <v>-7</v>
      </c>
      <c r="H11" s="12">
        <f>IFERROR((((Table1[[#This Row],[today]]-Table1[[#This Row],[yesterday]])/Table1[[#This Row],[yesterday]])),0)</f>
        <v>-0.77777777777777779</v>
      </c>
      <c r="I11" s="9">
        <f>Table1[[#This Row],[today]]-Table1[[#This Row],[same_day_last_week]]</f>
        <v>-28</v>
      </c>
      <c r="J11" s="12">
        <f>IFERROR((((Table1[[#This Row],[today]]-Table1[[#This Row],[same_day_last_week]])/Table1[[#This Row],[same_day_last_week]])),0)</f>
        <v>-0.93333333333333335</v>
      </c>
      <c r="K11" s="11">
        <f>((Table1[[#This Row],[same_day_last_week]]-((Table1[[#This Row],[avg_last_week]]+Table1[[#This Row],[avg_last_month]])/2))/((Table1[[#This Row],[avg_last_week]]+Table1[[#This Row],[avg_last_month]])/2))</f>
        <v>0.5357051446122344</v>
      </c>
      <c r="L11" s="13">
        <f>Table1[[#This Row],[today]]-(SUM((Table1[[#This Row],[same_day_last_week]]*3)+(Table1[[#This Row],[yesterday]]*2)+Table1[[#This Row],[avg_last_week]]+Table1[[#This Row],[avg_last_month]])/7)</f>
        <v>-19.009999999999998</v>
      </c>
    </row>
    <row r="12" spans="1:13" ht="20" customHeight="1" x14ac:dyDescent="0.2">
      <c r="A12" s="3" t="s">
        <v>15</v>
      </c>
      <c r="B12" s="8">
        <v>55</v>
      </c>
      <c r="C12" s="8">
        <v>51</v>
      </c>
      <c r="D12" s="8">
        <v>45</v>
      </c>
      <c r="E12" s="6">
        <v>29.42</v>
      </c>
      <c r="F12" s="6">
        <v>28.35</v>
      </c>
      <c r="G12" s="9">
        <f>Table1[[#This Row],[today]]-Table1[[#This Row],[yesterday]]</f>
        <v>4</v>
      </c>
      <c r="H12" s="12">
        <f>IFERROR((((Table1[[#This Row],[today]]-Table1[[#This Row],[yesterday]])/Table1[[#This Row],[yesterday]])),0)</f>
        <v>7.8431372549019607E-2</v>
      </c>
      <c r="I12" s="9">
        <f>Table1[[#This Row],[today]]-Table1[[#This Row],[same_day_last_week]]</f>
        <v>10</v>
      </c>
      <c r="J12" s="12">
        <f>IFERROR((((Table1[[#This Row],[today]]-Table1[[#This Row],[same_day_last_week]])/Table1[[#This Row],[same_day_last_week]])),0)</f>
        <v>0.22222222222222221</v>
      </c>
      <c r="K12" s="11">
        <f>((Table1[[#This Row],[same_day_last_week]]-((Table1[[#This Row],[avg_last_week]]+Table1[[#This Row],[avg_last_month]])/2))/((Table1[[#This Row],[avg_last_week]]+Table1[[#This Row],[avg_last_month]])/2))</f>
        <v>0.55790202527263277</v>
      </c>
      <c r="L12" s="13">
        <f>Table1[[#This Row],[today]]-(SUM((Table1[[#This Row],[same_day_last_week]]*3)+(Table1[[#This Row],[yesterday]]*2)+Table1[[#This Row],[avg_last_week]]+Table1[[#This Row],[avg_last_month]])/7)</f>
        <v>12.889999999999993</v>
      </c>
    </row>
    <row r="13" spans="1:13" ht="20" customHeight="1" x14ac:dyDescent="0.2">
      <c r="A13" s="3" t="s">
        <v>16</v>
      </c>
      <c r="B13" s="8">
        <v>36</v>
      </c>
      <c r="C13" s="8">
        <v>44</v>
      </c>
      <c r="D13" s="8">
        <v>38</v>
      </c>
      <c r="E13" s="6">
        <v>33.71</v>
      </c>
      <c r="F13" s="6">
        <v>28.5</v>
      </c>
      <c r="G13" s="9">
        <f>Table1[[#This Row],[today]]-Table1[[#This Row],[yesterday]]</f>
        <v>-8</v>
      </c>
      <c r="H13" s="12">
        <f>IFERROR((((Table1[[#This Row],[today]]-Table1[[#This Row],[yesterday]])/Table1[[#This Row],[yesterday]])),0)</f>
        <v>-0.18181818181818182</v>
      </c>
      <c r="I13" s="9">
        <f>Table1[[#This Row],[today]]-Table1[[#This Row],[same_day_last_week]]</f>
        <v>-2</v>
      </c>
      <c r="J13" s="12">
        <f>IFERROR((((Table1[[#This Row],[today]]-Table1[[#This Row],[same_day_last_week]])/Table1[[#This Row],[same_day_last_week]])),0)</f>
        <v>-5.2631578947368418E-2</v>
      </c>
      <c r="K13" s="11">
        <f>((Table1[[#This Row],[same_day_last_week]]-((Table1[[#This Row],[avg_last_week]]+Table1[[#This Row],[avg_last_month]])/2))/((Table1[[#This Row],[avg_last_week]]+Table1[[#This Row],[avg_last_month]])/2))</f>
        <v>0.22166854203504258</v>
      </c>
      <c r="L13" s="13">
        <f>Table1[[#This Row],[today]]-(SUM((Table1[[#This Row],[same_day_last_week]]*3)+(Table1[[#This Row],[yesterday]]*2)+Table1[[#This Row],[avg_last_week]]+Table1[[#This Row],[avg_last_month]])/7)</f>
        <v>-1.7442857142857164</v>
      </c>
    </row>
    <row r="14" spans="1:13" ht="20" customHeight="1" x14ac:dyDescent="0.2">
      <c r="A14" s="3" t="s">
        <v>17</v>
      </c>
      <c r="B14" s="8">
        <v>51</v>
      </c>
      <c r="C14" s="8">
        <v>39</v>
      </c>
      <c r="D14" s="8">
        <v>39</v>
      </c>
      <c r="E14" s="6">
        <v>27.57</v>
      </c>
      <c r="F14" s="6">
        <v>25.42</v>
      </c>
      <c r="G14" s="9">
        <f>Table1[[#This Row],[today]]-Table1[[#This Row],[yesterday]]</f>
        <v>12</v>
      </c>
      <c r="H14" s="12">
        <f>IFERROR((((Table1[[#This Row],[today]]-Table1[[#This Row],[yesterday]])/Table1[[#This Row],[yesterday]])),0)</f>
        <v>0.30769230769230771</v>
      </c>
      <c r="I14" s="9">
        <f>Table1[[#This Row],[today]]-Table1[[#This Row],[same_day_last_week]]</f>
        <v>12</v>
      </c>
      <c r="J14" s="12">
        <f>IFERROR((((Table1[[#This Row],[today]]-Table1[[#This Row],[same_day_last_week]])/Table1[[#This Row],[same_day_last_week]])),0)</f>
        <v>0.30769230769230771</v>
      </c>
      <c r="K14" s="11">
        <f>((Table1[[#This Row],[same_day_last_week]]-((Table1[[#This Row],[avg_last_week]]+Table1[[#This Row],[avg_last_month]])/2))/((Table1[[#This Row],[avg_last_week]]+Table1[[#This Row],[avg_last_month]])/2))</f>
        <v>0.47197584449896202</v>
      </c>
      <c r="L14" s="13">
        <f>Table1[[#This Row],[today]]-(SUM((Table1[[#This Row],[same_day_last_week]]*3)+(Table1[[#This Row],[yesterday]]*2)+Table1[[#This Row],[avg_last_week]]+Table1[[#This Row],[avg_last_month]])/7)</f>
        <v>15.572857142857139</v>
      </c>
    </row>
    <row r="15" spans="1:13" ht="20" customHeight="1" x14ac:dyDescent="0.2">
      <c r="A15" s="3" t="s">
        <v>18</v>
      </c>
      <c r="B15" s="8">
        <v>36</v>
      </c>
      <c r="C15" s="8">
        <v>41</v>
      </c>
      <c r="D15" s="8">
        <v>43</v>
      </c>
      <c r="E15" s="6">
        <v>25.85</v>
      </c>
      <c r="F15" s="6">
        <v>24.21</v>
      </c>
      <c r="G15" s="9">
        <f>Table1[[#This Row],[today]]-Table1[[#This Row],[yesterday]]</f>
        <v>-5</v>
      </c>
      <c r="H15" s="12">
        <f>IFERROR((((Table1[[#This Row],[today]]-Table1[[#This Row],[yesterday]])/Table1[[#This Row],[yesterday]])),0)</f>
        <v>-0.12195121951219512</v>
      </c>
      <c r="I15" s="9">
        <f>Table1[[#This Row],[today]]-Table1[[#This Row],[same_day_last_week]]</f>
        <v>-7</v>
      </c>
      <c r="J15" s="12">
        <f>IFERROR((((Table1[[#This Row],[today]]-Table1[[#This Row],[same_day_last_week]])/Table1[[#This Row],[same_day_last_week]])),0)</f>
        <v>-0.16279069767441862</v>
      </c>
      <c r="K15" s="11">
        <f>((Table1[[#This Row],[same_day_last_week]]-((Table1[[#This Row],[avg_last_week]]+Table1[[#This Row],[avg_last_month]])/2))/((Table1[[#This Row],[avg_last_week]]+Table1[[#This Row],[avg_last_month]])/2))</f>
        <v>0.71793847383140219</v>
      </c>
      <c r="L15" s="13">
        <f>Table1[[#This Row],[today]]-(SUM((Table1[[#This Row],[same_day_last_week]]*3)+(Table1[[#This Row],[yesterday]]*2)+Table1[[#This Row],[avg_last_week]]+Table1[[#This Row],[avg_last_month]])/7)</f>
        <v>-1.2942857142857136</v>
      </c>
    </row>
    <row r="16" spans="1:13" ht="20" customHeight="1" x14ac:dyDescent="0.2">
      <c r="A16" s="3" t="s">
        <v>19</v>
      </c>
      <c r="B16" s="8">
        <v>32</v>
      </c>
      <c r="C16" s="8">
        <v>35</v>
      </c>
      <c r="D16" s="8">
        <v>36</v>
      </c>
      <c r="E16" s="6">
        <v>26.14</v>
      </c>
      <c r="F16" s="6">
        <v>25.21</v>
      </c>
      <c r="G16" s="9">
        <f>Table1[[#This Row],[today]]-Table1[[#This Row],[yesterday]]</f>
        <v>-3</v>
      </c>
      <c r="H16" s="12">
        <f>IFERROR((((Table1[[#This Row],[today]]-Table1[[#This Row],[yesterday]])/Table1[[#This Row],[yesterday]])),0)</f>
        <v>-8.5714285714285715E-2</v>
      </c>
      <c r="I16" s="9">
        <f>Table1[[#This Row],[today]]-Table1[[#This Row],[same_day_last_week]]</f>
        <v>-4</v>
      </c>
      <c r="J16" s="12">
        <f>IFERROR((((Table1[[#This Row],[today]]-Table1[[#This Row],[same_day_last_week]])/Table1[[#This Row],[same_day_last_week]])),0)</f>
        <v>-0.1111111111111111</v>
      </c>
      <c r="K16" s="11">
        <f>((Table1[[#This Row],[same_day_last_week]]-((Table1[[#This Row],[avg_last_week]]+Table1[[#This Row],[avg_last_month]])/2))/((Table1[[#This Row],[avg_last_week]]+Table1[[#This Row],[avg_last_month]])/2))</f>
        <v>0.4021421616358325</v>
      </c>
      <c r="L16" s="13">
        <f>Table1[[#This Row],[today]]-(SUM((Table1[[#This Row],[same_day_last_week]]*3)+(Table1[[#This Row],[yesterday]]*2)+Table1[[#This Row],[avg_last_week]]+Table1[[#This Row],[avg_last_month]])/7)</f>
        <v>-0.76428571428571246</v>
      </c>
    </row>
    <row r="17" spans="1:12" ht="20" customHeight="1" x14ac:dyDescent="0.2">
      <c r="A17" s="3" t="s">
        <v>20</v>
      </c>
      <c r="B17" s="8">
        <v>51</v>
      </c>
      <c r="C17" s="8">
        <v>35</v>
      </c>
      <c r="D17" s="8">
        <v>49</v>
      </c>
      <c r="E17" s="6">
        <v>28.14</v>
      </c>
      <c r="F17" s="6">
        <v>27.71</v>
      </c>
      <c r="G17" s="9">
        <f>Table1[[#This Row],[today]]-Table1[[#This Row],[yesterday]]</f>
        <v>16</v>
      </c>
      <c r="H17" s="12">
        <f>IFERROR((((Table1[[#This Row],[today]]-Table1[[#This Row],[yesterday]])/Table1[[#This Row],[yesterday]])),0)</f>
        <v>0.45714285714285713</v>
      </c>
      <c r="I17" s="9">
        <f>Table1[[#This Row],[today]]-Table1[[#This Row],[same_day_last_week]]</f>
        <v>2</v>
      </c>
      <c r="J17" s="12">
        <f>IFERROR((((Table1[[#This Row],[today]]-Table1[[#This Row],[same_day_last_week]])/Table1[[#This Row],[same_day_last_week]])),0)</f>
        <v>4.0816326530612242E-2</v>
      </c>
      <c r="K17" s="11">
        <f>((Table1[[#This Row],[same_day_last_week]]-((Table1[[#This Row],[avg_last_week]]+Table1[[#This Row],[avg_last_month]])/2))/((Table1[[#This Row],[avg_last_week]]+Table1[[#This Row],[avg_last_month]])/2))</f>
        <v>0.75470008952551471</v>
      </c>
      <c r="L17" s="13">
        <f>Table1[[#This Row],[today]]-(SUM((Table1[[#This Row],[same_day_last_week]]*3)+(Table1[[#This Row],[yesterday]]*2)+Table1[[#This Row],[avg_last_week]]+Table1[[#This Row],[avg_last_month]])/7)</f>
        <v>12.021428571428579</v>
      </c>
    </row>
    <row r="18" spans="1:12" ht="20" customHeight="1" x14ac:dyDescent="0.2">
      <c r="A18" s="3" t="s">
        <v>21</v>
      </c>
      <c r="B18" s="8">
        <v>41</v>
      </c>
      <c r="C18" s="8">
        <v>36</v>
      </c>
      <c r="D18" s="8">
        <v>48</v>
      </c>
      <c r="E18" s="6">
        <v>27.71</v>
      </c>
      <c r="F18" s="6">
        <v>25.64</v>
      </c>
      <c r="G18" s="9">
        <f>Table1[[#This Row],[today]]-Table1[[#This Row],[yesterday]]</f>
        <v>5</v>
      </c>
      <c r="H18" s="12">
        <f>IFERROR((((Table1[[#This Row],[today]]-Table1[[#This Row],[yesterday]])/Table1[[#This Row],[yesterday]])),0)</f>
        <v>0.1388888888888889</v>
      </c>
      <c r="I18" s="9">
        <f>Table1[[#This Row],[today]]-Table1[[#This Row],[same_day_last_week]]</f>
        <v>-7</v>
      </c>
      <c r="J18" s="12">
        <f>IFERROR((((Table1[[#This Row],[today]]-Table1[[#This Row],[same_day_last_week]])/Table1[[#This Row],[same_day_last_week]])),0)</f>
        <v>-0.14583333333333334</v>
      </c>
      <c r="K18" s="11">
        <f>((Table1[[#This Row],[same_day_last_week]]-((Table1[[#This Row],[avg_last_week]]+Table1[[#This Row],[avg_last_month]])/2))/((Table1[[#This Row],[avg_last_week]]+Table1[[#This Row],[avg_last_month]])/2))</f>
        <v>0.79943767572633551</v>
      </c>
      <c r="L18" s="13">
        <f>Table1[[#This Row],[today]]-(SUM((Table1[[#This Row],[same_day_last_week]]*3)+(Table1[[#This Row],[yesterday]]*2)+Table1[[#This Row],[avg_last_week]]+Table1[[#This Row],[avg_last_month]])/7)</f>
        <v>2.5214285714285651</v>
      </c>
    </row>
    <row r="19" spans="1:12" ht="20" customHeight="1" x14ac:dyDescent="0.2">
      <c r="A19" s="3" t="s">
        <v>22</v>
      </c>
      <c r="B19" s="8">
        <v>45</v>
      </c>
      <c r="C19" s="8">
        <v>30</v>
      </c>
      <c r="D19" s="8">
        <v>29</v>
      </c>
      <c r="E19" s="6">
        <v>20.420000000000002</v>
      </c>
      <c r="F19" s="6">
        <v>22.28</v>
      </c>
      <c r="G19" s="9">
        <f>Table1[[#This Row],[today]]-Table1[[#This Row],[yesterday]]</f>
        <v>15</v>
      </c>
      <c r="H19" s="12">
        <f>IFERROR((((Table1[[#This Row],[today]]-Table1[[#This Row],[yesterday]])/Table1[[#This Row],[yesterday]])),0)</f>
        <v>0.5</v>
      </c>
      <c r="I19" s="9">
        <f>Table1[[#This Row],[today]]-Table1[[#This Row],[same_day_last_week]]</f>
        <v>16</v>
      </c>
      <c r="J19" s="12">
        <f>IFERROR((((Table1[[#This Row],[today]]-Table1[[#This Row],[same_day_last_week]])/Table1[[#This Row],[same_day_last_week]])),0)</f>
        <v>0.55172413793103448</v>
      </c>
      <c r="K19" s="11">
        <f>((Table1[[#This Row],[same_day_last_week]]-((Table1[[#This Row],[avg_last_week]]+Table1[[#This Row],[avg_last_month]])/2))/((Table1[[#This Row],[avg_last_week]]+Table1[[#This Row],[avg_last_month]])/2))</f>
        <v>0.35831381733021067</v>
      </c>
      <c r="L19" s="13">
        <f>Table1[[#This Row],[today]]-(SUM((Table1[[#This Row],[same_day_last_week]]*3)+(Table1[[#This Row],[yesterday]]*2)+Table1[[#This Row],[avg_last_week]]+Table1[[#This Row],[avg_last_month]])/7)</f>
        <v>17.899999999999999</v>
      </c>
    </row>
    <row r="20" spans="1:12" ht="20" customHeight="1" x14ac:dyDescent="0.2">
      <c r="A20" s="3" t="s">
        <v>23</v>
      </c>
      <c r="B20" s="8">
        <v>32</v>
      </c>
      <c r="C20" s="8">
        <v>25</v>
      </c>
      <c r="D20" s="8">
        <v>25</v>
      </c>
      <c r="E20" s="6">
        <v>21.57</v>
      </c>
      <c r="F20" s="6">
        <v>18.28</v>
      </c>
      <c r="G20" s="9">
        <f>Table1[[#This Row],[today]]-Table1[[#This Row],[yesterday]]</f>
        <v>7</v>
      </c>
      <c r="H20" s="12">
        <f>IFERROR((((Table1[[#This Row],[today]]-Table1[[#This Row],[yesterday]])/Table1[[#This Row],[yesterday]])),0)</f>
        <v>0.28000000000000003</v>
      </c>
      <c r="I20" s="9">
        <f>Table1[[#This Row],[today]]-Table1[[#This Row],[same_day_last_week]]</f>
        <v>7</v>
      </c>
      <c r="J20" s="12">
        <f>IFERROR((((Table1[[#This Row],[today]]-Table1[[#This Row],[same_day_last_week]])/Table1[[#This Row],[same_day_last_week]])),0)</f>
        <v>0.28000000000000003</v>
      </c>
      <c r="K20" s="11">
        <f>((Table1[[#This Row],[same_day_last_week]]-((Table1[[#This Row],[avg_last_week]]+Table1[[#This Row],[avg_last_month]])/2))/((Table1[[#This Row],[avg_last_week]]+Table1[[#This Row],[avg_last_month]])/2))</f>
        <v>0.25470514429109153</v>
      </c>
      <c r="L20" s="13">
        <f>Table1[[#This Row],[today]]-(SUM((Table1[[#This Row],[same_day_last_week]]*3)+(Table1[[#This Row],[yesterday]]*2)+Table1[[#This Row],[avg_last_week]]+Table1[[#This Row],[avg_last_month]])/7)</f>
        <v>8.4499999999999993</v>
      </c>
    </row>
    <row r="21" spans="1:12" ht="20" customHeight="1" x14ac:dyDescent="0.2">
      <c r="A21" s="3" t="s">
        <v>24</v>
      </c>
      <c r="B21" s="8">
        <v>33</v>
      </c>
      <c r="C21" s="8">
        <v>39</v>
      </c>
      <c r="D21" s="8">
        <v>42</v>
      </c>
      <c r="E21" s="6">
        <v>22.14</v>
      </c>
      <c r="F21" s="6">
        <v>18.670000000000002</v>
      </c>
      <c r="G21" s="9">
        <f>Table1[[#This Row],[today]]-Table1[[#This Row],[yesterday]]</f>
        <v>-6</v>
      </c>
      <c r="H21" s="12">
        <f>IFERROR((((Table1[[#This Row],[today]]-Table1[[#This Row],[yesterday]])/Table1[[#This Row],[yesterday]])),0)</f>
        <v>-0.15384615384615385</v>
      </c>
      <c r="I21" s="9">
        <f>Table1[[#This Row],[today]]-Table1[[#This Row],[same_day_last_week]]</f>
        <v>-9</v>
      </c>
      <c r="J21" s="12">
        <f>IFERROR((((Table1[[#This Row],[today]]-Table1[[#This Row],[same_day_last_week]])/Table1[[#This Row],[same_day_last_week]])),0)</f>
        <v>-0.21428571428571427</v>
      </c>
      <c r="K21" s="11">
        <f>((Table1[[#This Row],[same_day_last_week]]-((Table1[[#This Row],[avg_last_week]]+Table1[[#This Row],[avg_last_month]])/2))/((Table1[[#This Row],[avg_last_week]]+Table1[[#This Row],[avg_last_month]])/2))</f>
        <v>1.0583190394511148</v>
      </c>
      <c r="L21" s="13">
        <f>Table1[[#This Row],[today]]-(SUM((Table1[[#This Row],[same_day_last_week]]*3)+(Table1[[#This Row],[yesterday]]*2)+Table1[[#This Row],[avg_last_week]]+Table1[[#This Row],[avg_last_month]])/7)</f>
        <v>-1.9728571428571442</v>
      </c>
    </row>
    <row r="22" spans="1:12" ht="20" customHeight="1" x14ac:dyDescent="0.2">
      <c r="A22" s="3" t="s">
        <v>25</v>
      </c>
      <c r="B22" s="8">
        <v>25</v>
      </c>
      <c r="C22" s="8">
        <v>24</v>
      </c>
      <c r="D22" s="8">
        <v>34</v>
      </c>
      <c r="E22" s="6">
        <v>17.420000000000002</v>
      </c>
      <c r="F22" s="6">
        <v>18.920000000000002</v>
      </c>
      <c r="G22" s="9">
        <f>Table1[[#This Row],[today]]-Table1[[#This Row],[yesterday]]</f>
        <v>1</v>
      </c>
      <c r="H22" s="12">
        <f>IFERROR((((Table1[[#This Row],[today]]-Table1[[#This Row],[yesterday]])/Table1[[#This Row],[yesterday]])),0)</f>
        <v>4.1666666666666664E-2</v>
      </c>
      <c r="I22" s="9">
        <f>Table1[[#This Row],[today]]-Table1[[#This Row],[same_day_last_week]]</f>
        <v>-9</v>
      </c>
      <c r="J22" s="12">
        <f>IFERROR((((Table1[[#This Row],[today]]-Table1[[#This Row],[same_day_last_week]])/Table1[[#This Row],[same_day_last_week]])),0)</f>
        <v>-0.26470588235294118</v>
      </c>
      <c r="K22" s="11">
        <f>((Table1[[#This Row],[same_day_last_week]]-((Table1[[#This Row],[avg_last_week]]+Table1[[#This Row],[avg_last_month]])/2))/((Table1[[#This Row],[avg_last_week]]+Table1[[#This Row],[avg_last_month]])/2))</f>
        <v>0.87121629058888261</v>
      </c>
      <c r="L22" s="13">
        <f>Table1[[#This Row],[today]]-(SUM((Table1[[#This Row],[same_day_last_week]]*3)+(Table1[[#This Row],[yesterday]]*2)+Table1[[#This Row],[avg_last_week]]+Table1[[#This Row],[avg_last_month]])/7)</f>
        <v>-1.6200000000000045</v>
      </c>
    </row>
    <row r="23" spans="1:12" ht="20" customHeight="1" x14ac:dyDescent="0.2">
      <c r="A23" s="3" t="s">
        <v>26</v>
      </c>
      <c r="B23" s="8">
        <v>30</v>
      </c>
      <c r="C23" s="8">
        <v>35</v>
      </c>
      <c r="D23" s="8">
        <v>34</v>
      </c>
      <c r="E23" s="6">
        <v>18.71</v>
      </c>
      <c r="F23" s="6">
        <v>17.57</v>
      </c>
      <c r="G23" s="9">
        <f>Table1[[#This Row],[today]]-Table1[[#This Row],[yesterday]]</f>
        <v>-5</v>
      </c>
      <c r="H23" s="12">
        <f>IFERROR((((Table1[[#This Row],[today]]-Table1[[#This Row],[yesterday]])/Table1[[#This Row],[yesterday]])),0)</f>
        <v>-0.14285714285714285</v>
      </c>
      <c r="I23" s="9">
        <f>Table1[[#This Row],[today]]-Table1[[#This Row],[same_day_last_week]]</f>
        <v>-4</v>
      </c>
      <c r="J23" s="12">
        <f>IFERROR((((Table1[[#This Row],[today]]-Table1[[#This Row],[same_day_last_week]])/Table1[[#This Row],[same_day_last_week]])),0)</f>
        <v>-0.11764705882352941</v>
      </c>
      <c r="K23" s="11">
        <f>((Table1[[#This Row],[same_day_last_week]]-((Table1[[#This Row],[avg_last_week]]+Table1[[#This Row],[avg_last_month]])/2))/((Table1[[#This Row],[avg_last_week]]+Table1[[#This Row],[avg_last_month]])/2))</f>
        <v>0.87431091510474079</v>
      </c>
      <c r="L23" s="13">
        <f>Table1[[#This Row],[today]]-(SUM((Table1[[#This Row],[same_day_last_week]]*3)+(Table1[[#This Row],[yesterday]]*2)+Table1[[#This Row],[avg_last_week]]+Table1[[#This Row],[avg_last_month]])/7)</f>
        <v>0.24571428571428555</v>
      </c>
    </row>
    <row r="24" spans="1:12" ht="20" customHeight="1" x14ac:dyDescent="0.2">
      <c r="A24" s="3" t="s">
        <v>27</v>
      </c>
      <c r="B24" s="8">
        <v>28</v>
      </c>
      <c r="C24" s="8">
        <v>29</v>
      </c>
      <c r="D24" s="8">
        <v>23</v>
      </c>
      <c r="E24" s="6">
        <v>15.42</v>
      </c>
      <c r="F24" s="6">
        <v>15.64</v>
      </c>
      <c r="G24" s="9">
        <f>Table1[[#This Row],[today]]-Table1[[#This Row],[yesterday]]</f>
        <v>-1</v>
      </c>
      <c r="H24" s="12">
        <f>IFERROR((((Table1[[#This Row],[today]]-Table1[[#This Row],[yesterday]])/Table1[[#This Row],[yesterday]])),0)</f>
        <v>-3.4482758620689655E-2</v>
      </c>
      <c r="I24" s="9">
        <f>Table1[[#This Row],[today]]-Table1[[#This Row],[same_day_last_week]]</f>
        <v>5</v>
      </c>
      <c r="J24" s="12">
        <f>IFERROR((((Table1[[#This Row],[today]]-Table1[[#This Row],[same_day_last_week]])/Table1[[#This Row],[same_day_last_week]])),0)</f>
        <v>0.21739130434782608</v>
      </c>
      <c r="K24" s="11">
        <f>((Table1[[#This Row],[same_day_last_week]]-((Table1[[#This Row],[avg_last_week]]+Table1[[#This Row],[avg_last_month]])/2))/((Table1[[#This Row],[avg_last_week]]+Table1[[#This Row],[avg_last_month]])/2))</f>
        <v>0.48100450740502243</v>
      </c>
      <c r="L24" s="13">
        <f>Table1[[#This Row],[today]]-(SUM((Table1[[#This Row],[same_day_last_week]]*3)+(Table1[[#This Row],[yesterday]]*2)+Table1[[#This Row],[avg_last_week]]+Table1[[#This Row],[avg_last_month]])/7)</f>
        <v>5.4199999999999982</v>
      </c>
    </row>
    <row r="25" spans="1:12" ht="20" customHeight="1" x14ac:dyDescent="0.2">
      <c r="A25" s="3" t="s">
        <v>28</v>
      </c>
      <c r="B25" s="8">
        <v>11</v>
      </c>
      <c r="C25" s="8">
        <v>28</v>
      </c>
      <c r="D25" s="8">
        <v>10</v>
      </c>
      <c r="E25" s="6">
        <v>9.57</v>
      </c>
      <c r="F25" s="6">
        <v>8.75</v>
      </c>
      <c r="G25" s="9">
        <f>Table1[[#This Row],[today]]-Table1[[#This Row],[yesterday]]</f>
        <v>-17</v>
      </c>
      <c r="H25" s="12">
        <f>IFERROR((((Table1[[#This Row],[today]]-Table1[[#This Row],[yesterday]])/Table1[[#This Row],[yesterday]])),0)</f>
        <v>-0.6071428571428571</v>
      </c>
      <c r="I25" s="9">
        <f>Table1[[#This Row],[today]]-Table1[[#This Row],[same_day_last_week]]</f>
        <v>1</v>
      </c>
      <c r="J25" s="12">
        <f>IFERROR((((Table1[[#This Row],[today]]-Table1[[#This Row],[same_day_last_week]])/Table1[[#This Row],[same_day_last_week]])),0)</f>
        <v>0.1</v>
      </c>
      <c r="K25" s="11">
        <f>((Table1[[#This Row],[same_day_last_week]]-((Table1[[#This Row],[avg_last_week]]+Table1[[#This Row],[avg_last_month]])/2))/((Table1[[#This Row],[avg_last_week]]+Table1[[#This Row],[avg_last_month]])/2))</f>
        <v>9.170305676855893E-2</v>
      </c>
      <c r="L25" s="13">
        <f>Table1[[#This Row],[today]]-(SUM((Table1[[#This Row],[same_day_last_week]]*3)+(Table1[[#This Row],[yesterday]]*2)+Table1[[#This Row],[avg_last_week]]+Table1[[#This Row],[avg_last_month]])/7)</f>
        <v>-3.9028571428571421</v>
      </c>
    </row>
    <row r="26" spans="1:12" x14ac:dyDescent="0.2">
      <c r="E26" s="1"/>
      <c r="F26" s="1"/>
    </row>
  </sheetData>
  <phoneticPr fontId="18" type="noConversion"/>
  <conditionalFormatting sqref="L2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>
      <selection activeCell="L2" sqref="L2"/>
    </sheetView>
  </sheetViews>
  <sheetFormatPr baseColWidth="10" defaultRowHeight="16" x14ac:dyDescent="0.2"/>
  <cols>
    <col min="1" max="1" width="10" style="2" bestFit="1" customWidth="1"/>
    <col min="2" max="2" width="10.83203125" style="1"/>
    <col min="3" max="3" width="11.33203125" style="1" customWidth="1"/>
    <col min="4" max="4" width="20.33203125" style="1" customWidth="1"/>
    <col min="5" max="5" width="15" style="6" customWidth="1"/>
    <col min="6" max="6" width="16" style="7" customWidth="1"/>
    <col min="7" max="7" width="9.33203125" style="8" customWidth="1"/>
    <col min="8" max="8" width="10.33203125" style="5" customWidth="1"/>
    <col min="9" max="9" width="9.33203125" style="8" customWidth="1"/>
    <col min="10" max="10" width="9.33203125" style="5" customWidth="1"/>
    <col min="11" max="11" width="12.6640625" style="5" customWidth="1"/>
    <col min="12" max="12" width="15.33203125" style="14" customWidth="1"/>
    <col min="13" max="16384" width="10.83203125" style="1"/>
  </cols>
  <sheetData>
    <row r="1" spans="1:12" ht="20" customHeight="1" x14ac:dyDescent="0.2">
      <c r="A1" s="2" t="s">
        <v>0</v>
      </c>
      <c r="B1" s="1" t="s">
        <v>66</v>
      </c>
      <c r="C1" s="1" t="s">
        <v>1</v>
      </c>
      <c r="D1" s="1" t="s">
        <v>2</v>
      </c>
      <c r="E1" s="6" t="s">
        <v>3</v>
      </c>
      <c r="F1" s="7" t="s">
        <v>4</v>
      </c>
      <c r="G1" s="16" t="s">
        <v>30</v>
      </c>
      <c r="H1" s="10" t="s">
        <v>29</v>
      </c>
      <c r="I1" s="16" t="s">
        <v>31</v>
      </c>
      <c r="J1" s="10" t="s">
        <v>32</v>
      </c>
      <c r="K1" s="10" t="s">
        <v>33</v>
      </c>
      <c r="L1" s="15" t="s">
        <v>34</v>
      </c>
    </row>
    <row r="2" spans="1:12" ht="20" customHeight="1" x14ac:dyDescent="0.2">
      <c r="A2" s="3" t="s">
        <v>5</v>
      </c>
      <c r="B2" s="8">
        <v>6</v>
      </c>
      <c r="C2" s="8">
        <v>9</v>
      </c>
      <c r="D2" s="8">
        <v>5</v>
      </c>
      <c r="E2" s="6">
        <v>5</v>
      </c>
      <c r="F2" s="6">
        <v>4.92</v>
      </c>
      <c r="G2" s="9">
        <f>Table2[[#This Row],[today]]-Table2[[#This Row],[yesterday]]</f>
        <v>-3</v>
      </c>
      <c r="H2" s="12">
        <f>IFERROR((((Table2[[#This Row],[today]]-Table2[[#This Row],[yesterday]])/Table2[[#This Row],[yesterday]])),0)</f>
        <v>-0.33333333333333331</v>
      </c>
      <c r="I2" s="9">
        <f>Table2[[#This Row],[today]]-Table2[[#This Row],[same_day_last_week]]</f>
        <v>1</v>
      </c>
      <c r="J2" s="12">
        <f>IFERROR((((Table2[[#This Row],[today]]-Table2[[#This Row],[same_day_last_week]])/Table2[[#This Row],[same_day_last_week]])),0)</f>
        <v>0.2</v>
      </c>
      <c r="K2" s="11">
        <f>((Table2[[#This Row],[same_day_last_week]]-((Table2[[#This Row],[avg_last_week]]+Table2[[#This Row],[avg_last_month]])/2))/((Table2[[#This Row],[avg_last_week]]+Table2[[#This Row],[avg_last_month]])/2))</f>
        <v>8.0645161290322648E-3</v>
      </c>
      <c r="L2" s="13">
        <f>Table2[[#This Row],[today]]-(SUM(Table2[[#This Row],[same_day_last_week]]+Table2[[#This Row],[avg_last_week]]+Table2[[#This Row],[avg_last_month]])/3)</f>
        <v>1.0266666666666664</v>
      </c>
    </row>
    <row r="3" spans="1:12" ht="20" customHeight="1" x14ac:dyDescent="0.2">
      <c r="A3" s="3" t="s">
        <v>6</v>
      </c>
      <c r="B3" s="8">
        <v>3</v>
      </c>
      <c r="C3" s="8">
        <v>3</v>
      </c>
      <c r="D3" s="8">
        <v>2</v>
      </c>
      <c r="E3" s="6">
        <v>2</v>
      </c>
      <c r="F3" s="6">
        <v>1.92</v>
      </c>
      <c r="G3" s="9">
        <f>Table2[[#This Row],[today]]-Table2[[#This Row],[yesterday]]</f>
        <v>0</v>
      </c>
      <c r="H3" s="12">
        <f>IFERROR((((Table2[[#This Row],[today]]-Table2[[#This Row],[yesterday]])/Table2[[#This Row],[yesterday]])),0)</f>
        <v>0</v>
      </c>
      <c r="I3" s="9">
        <f>Table2[[#This Row],[today]]-Table2[[#This Row],[same_day_last_week]]</f>
        <v>1</v>
      </c>
      <c r="J3" s="12">
        <f>IFERROR((((Table2[[#This Row],[today]]-Table2[[#This Row],[same_day_last_week]])/Table2[[#This Row],[same_day_last_week]])),0)</f>
        <v>0.5</v>
      </c>
      <c r="K3" s="11">
        <f>((Table2[[#This Row],[same_day_last_week]]-((Table2[[#This Row],[avg_last_week]]+Table2[[#This Row],[avg_last_month]])/2))/((Table2[[#This Row],[avg_last_week]]+Table2[[#This Row],[avg_last_month]])/2))</f>
        <v>2.0408163265306142E-2</v>
      </c>
      <c r="L3" s="13">
        <f>Table2[[#This Row],[today]]-(SUM(Table2[[#This Row],[same_day_last_week]]+Table2[[#This Row],[avg_last_week]]+Table2[[#This Row],[avg_last_month]])/3)</f>
        <v>1.0266666666666666</v>
      </c>
    </row>
    <row r="4" spans="1:12" ht="20" customHeight="1" x14ac:dyDescent="0.2">
      <c r="A4" s="3" t="s">
        <v>7</v>
      </c>
      <c r="B4" s="8">
        <v>3</v>
      </c>
      <c r="C4" s="8">
        <v>1</v>
      </c>
      <c r="D4" s="8">
        <v>2</v>
      </c>
      <c r="E4" s="6">
        <v>0.42</v>
      </c>
      <c r="F4" s="6">
        <v>0.75</v>
      </c>
      <c r="G4" s="9">
        <f>Table2[[#This Row],[today]]-Table2[[#This Row],[yesterday]]</f>
        <v>2</v>
      </c>
      <c r="H4" s="12">
        <f>IFERROR((((Table2[[#This Row],[today]]-Table2[[#This Row],[yesterday]])/Table2[[#This Row],[yesterday]])),0)</f>
        <v>2</v>
      </c>
      <c r="I4" s="9">
        <f>Table2[[#This Row],[today]]-Table2[[#This Row],[same_day_last_week]]</f>
        <v>1</v>
      </c>
      <c r="J4" s="12">
        <f>IFERROR((((Table2[[#This Row],[today]]-Table2[[#This Row],[same_day_last_week]])/Table2[[#This Row],[same_day_last_week]])),0)</f>
        <v>0.5</v>
      </c>
      <c r="K4" s="11">
        <f>((Table2[[#This Row],[same_day_last_week]]-((Table2[[#This Row],[avg_last_week]]+Table2[[#This Row],[avg_last_month]])/2))/((Table2[[#This Row],[avg_last_week]]+Table2[[#This Row],[avg_last_month]])/2))</f>
        <v>2.4188034188034191</v>
      </c>
      <c r="L4" s="13">
        <f>Table2[[#This Row],[today]]-(SUM(Table2[[#This Row],[same_day_last_week]]+Table2[[#This Row],[avg_last_week]]+Table2[[#This Row],[avg_last_month]])/3)</f>
        <v>1.9433333333333334</v>
      </c>
    </row>
    <row r="5" spans="1:12" ht="20" customHeight="1" x14ac:dyDescent="0.2">
      <c r="A5" s="3" t="s">
        <v>8</v>
      </c>
      <c r="B5" s="8">
        <v>0</v>
      </c>
      <c r="C5" s="8">
        <v>1</v>
      </c>
      <c r="D5" s="8">
        <v>1</v>
      </c>
      <c r="E5" s="6">
        <v>0.42</v>
      </c>
      <c r="F5" s="6">
        <v>0.46</v>
      </c>
      <c r="G5" s="9">
        <f>Table2[[#This Row],[today]]-Table2[[#This Row],[yesterday]]</f>
        <v>-1</v>
      </c>
      <c r="H5" s="12">
        <f>IFERROR((((Table2[[#This Row],[today]]-Table2[[#This Row],[yesterday]])/Table2[[#This Row],[yesterday]])),0)</f>
        <v>-1</v>
      </c>
      <c r="I5" s="9">
        <f>Table2[[#This Row],[today]]-Table2[[#This Row],[same_day_last_week]]</f>
        <v>-1</v>
      </c>
      <c r="J5" s="12">
        <f>IFERROR((((Table2[[#This Row],[today]]-Table2[[#This Row],[same_day_last_week]])/Table2[[#This Row],[same_day_last_week]])),0)</f>
        <v>-1</v>
      </c>
      <c r="K5" s="11">
        <f>((Table2[[#This Row],[same_day_last_week]]-((Table2[[#This Row],[avg_last_week]]+Table2[[#This Row],[avg_last_month]])/2))/((Table2[[#This Row],[avg_last_week]]+Table2[[#This Row],[avg_last_month]])/2))</f>
        <v>1.2727272727272729</v>
      </c>
      <c r="L5" s="13">
        <f>Table2[[#This Row],[today]]-(SUM(Table2[[#This Row],[same_day_last_week]]+Table2[[#This Row],[avg_last_week]]+Table2[[#This Row],[avg_last_month]])/3)</f>
        <v>-0.62666666666666659</v>
      </c>
    </row>
    <row r="6" spans="1:12" ht="20" customHeight="1" x14ac:dyDescent="0.2">
      <c r="A6" s="3" t="s">
        <v>9</v>
      </c>
      <c r="B6" s="8">
        <v>0</v>
      </c>
      <c r="C6" s="8">
        <v>0</v>
      </c>
      <c r="D6" s="8">
        <v>0</v>
      </c>
      <c r="E6" s="6">
        <v>0.14000000000000001</v>
      </c>
      <c r="F6" s="6">
        <v>0.21</v>
      </c>
      <c r="G6" s="9">
        <f>Table2[[#This Row],[today]]-Table2[[#This Row],[yesterday]]</f>
        <v>0</v>
      </c>
      <c r="H6" s="12">
        <f>IFERROR((((Table2[[#This Row],[today]]-Table2[[#This Row],[yesterday]])/Table2[[#This Row],[yesterday]])),0)</f>
        <v>0</v>
      </c>
      <c r="I6" s="9">
        <f>Table2[[#This Row],[today]]-Table2[[#This Row],[same_day_last_week]]</f>
        <v>0</v>
      </c>
      <c r="J6" s="12">
        <f>IFERROR((((Table2[[#This Row],[today]]-Table2[[#This Row],[same_day_last_week]])/Table2[[#This Row],[same_day_last_week]])),0)</f>
        <v>0</v>
      </c>
      <c r="K6" s="11">
        <f>((Table2[[#This Row],[same_day_last_week]]-((Table2[[#This Row],[avg_last_week]]+Table2[[#This Row],[avg_last_month]])/2))/((Table2[[#This Row],[avg_last_week]]+Table2[[#This Row],[avg_last_month]])/2))</f>
        <v>-1</v>
      </c>
      <c r="L6" s="13">
        <f>Table2[[#This Row],[today]]-(SUM(Table2[[#This Row],[same_day_last_week]]+Table2[[#This Row],[avg_last_week]]+Table2[[#This Row],[avg_last_month]])/3)</f>
        <v>-0.11666666666666665</v>
      </c>
    </row>
    <row r="7" spans="1:12" ht="20" customHeight="1" x14ac:dyDescent="0.2">
      <c r="A7" s="3" t="s">
        <v>10</v>
      </c>
      <c r="B7" s="8">
        <v>2</v>
      </c>
      <c r="C7" s="8">
        <v>1</v>
      </c>
      <c r="D7" s="8">
        <v>1</v>
      </c>
      <c r="E7" s="6">
        <v>0.71</v>
      </c>
      <c r="F7" s="6">
        <v>0.71</v>
      </c>
      <c r="G7" s="9">
        <f>Table2[[#This Row],[today]]-Table2[[#This Row],[yesterday]]</f>
        <v>1</v>
      </c>
      <c r="H7" s="12">
        <f>IFERROR((((Table2[[#This Row],[today]]-Table2[[#This Row],[yesterday]])/Table2[[#This Row],[yesterday]])),0)</f>
        <v>1</v>
      </c>
      <c r="I7" s="9">
        <f>Table2[[#This Row],[today]]-Table2[[#This Row],[same_day_last_week]]</f>
        <v>1</v>
      </c>
      <c r="J7" s="12">
        <f>IFERROR((((Table2[[#This Row],[today]]-Table2[[#This Row],[same_day_last_week]])/Table2[[#This Row],[same_day_last_week]])),0)</f>
        <v>1</v>
      </c>
      <c r="K7" s="11">
        <f>((Table2[[#This Row],[same_day_last_week]]-((Table2[[#This Row],[avg_last_week]]+Table2[[#This Row],[avg_last_month]])/2))/((Table2[[#This Row],[avg_last_week]]+Table2[[#This Row],[avg_last_month]])/2))</f>
        <v>0.40845070422535218</v>
      </c>
      <c r="L7" s="13">
        <f>Table2[[#This Row],[today]]-(SUM(Table2[[#This Row],[same_day_last_week]]+Table2[[#This Row],[avg_last_week]]+Table2[[#This Row],[avg_last_month]])/3)</f>
        <v>1.1933333333333334</v>
      </c>
    </row>
    <row r="8" spans="1:12" ht="20" customHeight="1" x14ac:dyDescent="0.2">
      <c r="A8" s="3" t="s">
        <v>11</v>
      </c>
      <c r="B8" s="8">
        <v>3</v>
      </c>
      <c r="C8" s="8">
        <v>1</v>
      </c>
      <c r="D8" s="8">
        <v>2</v>
      </c>
      <c r="E8" s="6">
        <v>1.42</v>
      </c>
      <c r="F8" s="6">
        <v>2.1</v>
      </c>
      <c r="G8" s="9">
        <f>Table2[[#This Row],[today]]-Table2[[#This Row],[yesterday]]</f>
        <v>2</v>
      </c>
      <c r="H8" s="12">
        <f>IFERROR((((Table2[[#This Row],[today]]-Table2[[#This Row],[yesterday]])/Table2[[#This Row],[yesterday]])),0)</f>
        <v>2</v>
      </c>
      <c r="I8" s="9">
        <f>Table2[[#This Row],[today]]-Table2[[#This Row],[same_day_last_week]]</f>
        <v>1</v>
      </c>
      <c r="J8" s="12">
        <f>IFERROR((((Table2[[#This Row],[today]]-Table2[[#This Row],[same_day_last_week]])/Table2[[#This Row],[same_day_last_week]])),0)</f>
        <v>0.5</v>
      </c>
      <c r="K8" s="11">
        <f>((Table2[[#This Row],[same_day_last_week]]-((Table2[[#This Row],[avg_last_week]]+Table2[[#This Row],[avg_last_month]])/2))/((Table2[[#This Row],[avg_last_week]]+Table2[[#This Row],[avg_last_month]])/2))</f>
        <v>0.13636363636363635</v>
      </c>
      <c r="L8" s="13">
        <f>Table2[[#This Row],[today]]-(SUM(Table2[[#This Row],[same_day_last_week]]+Table2[[#This Row],[avg_last_week]]+Table2[[#This Row],[avg_last_month]])/3)</f>
        <v>1.1600000000000001</v>
      </c>
    </row>
    <row r="9" spans="1:12" ht="20" customHeight="1" x14ac:dyDescent="0.2">
      <c r="A9" s="3" t="s">
        <v>12</v>
      </c>
      <c r="B9" s="8">
        <v>10</v>
      </c>
      <c r="C9" s="8">
        <v>2</v>
      </c>
      <c r="D9" s="8">
        <v>9</v>
      </c>
      <c r="E9" s="6">
        <v>3</v>
      </c>
      <c r="F9" s="6">
        <v>5.03</v>
      </c>
      <c r="G9" s="9">
        <f>Table2[[#This Row],[today]]-Table2[[#This Row],[yesterday]]</f>
        <v>8</v>
      </c>
      <c r="H9" s="12">
        <f>IFERROR((((Table2[[#This Row],[today]]-Table2[[#This Row],[yesterday]])/Table2[[#This Row],[yesterday]])),0)</f>
        <v>4</v>
      </c>
      <c r="I9" s="9">
        <f>Table2[[#This Row],[today]]-Table2[[#This Row],[same_day_last_week]]</f>
        <v>1</v>
      </c>
      <c r="J9" s="12">
        <f>IFERROR((((Table2[[#This Row],[today]]-Table2[[#This Row],[same_day_last_week]])/Table2[[#This Row],[same_day_last_week]])),0)</f>
        <v>0.1111111111111111</v>
      </c>
      <c r="K9" s="11">
        <f>((Table2[[#This Row],[same_day_last_week]]-((Table2[[#This Row],[avg_last_week]]+Table2[[#This Row],[avg_last_month]])/2))/((Table2[[#This Row],[avg_last_week]]+Table2[[#This Row],[avg_last_month]])/2))</f>
        <v>1.2415940224159399</v>
      </c>
      <c r="L9" s="13">
        <f>Table2[[#This Row],[today]]-(SUM(Table2[[#This Row],[same_day_last_week]]+Table2[[#This Row],[avg_last_week]]+Table2[[#This Row],[avg_last_month]])/3)</f>
        <v>4.3233333333333333</v>
      </c>
    </row>
    <row r="10" spans="1:12" ht="20" customHeight="1" x14ac:dyDescent="0.2">
      <c r="A10" s="3" t="s">
        <v>13</v>
      </c>
      <c r="B10" s="8">
        <v>25</v>
      </c>
      <c r="C10" s="8">
        <v>0</v>
      </c>
      <c r="D10" s="8">
        <v>12</v>
      </c>
      <c r="E10" s="6">
        <v>3.71</v>
      </c>
      <c r="F10" s="6">
        <v>9.82</v>
      </c>
      <c r="G10" s="9">
        <f>Table2[[#This Row],[today]]-Table2[[#This Row],[yesterday]]</f>
        <v>25</v>
      </c>
      <c r="H10" s="12">
        <f>IFERROR((((Table2[[#This Row],[today]]-Table2[[#This Row],[yesterday]])/Table2[[#This Row],[yesterday]])),0)</f>
        <v>0</v>
      </c>
      <c r="I10" s="9">
        <f>Table2[[#This Row],[today]]-Table2[[#This Row],[same_day_last_week]]</f>
        <v>13</v>
      </c>
      <c r="J10" s="12">
        <f>IFERROR((((Table2[[#This Row],[today]]-Table2[[#This Row],[same_day_last_week]])/Table2[[#This Row],[same_day_last_week]])),0)</f>
        <v>1.0833333333333333</v>
      </c>
      <c r="K10" s="11">
        <f>((Table2[[#This Row],[same_day_last_week]]-((Table2[[#This Row],[avg_last_week]]+Table2[[#This Row],[avg_last_month]])/2))/((Table2[[#This Row],[avg_last_week]]+Table2[[#This Row],[avg_last_month]])/2))</f>
        <v>0.77383592017738345</v>
      </c>
      <c r="L10" s="13">
        <f>Table2[[#This Row],[today]]-(SUM(Table2[[#This Row],[same_day_last_week]]+Table2[[#This Row],[avg_last_week]]+Table2[[#This Row],[avg_last_month]])/3)</f>
        <v>16.490000000000002</v>
      </c>
    </row>
    <row r="11" spans="1:12" ht="20" customHeight="1" x14ac:dyDescent="0.2">
      <c r="A11" s="3" t="s">
        <v>14</v>
      </c>
      <c r="B11" s="8">
        <v>36</v>
      </c>
      <c r="C11" s="8">
        <v>2</v>
      </c>
      <c r="D11" s="8">
        <v>27</v>
      </c>
      <c r="E11" s="6">
        <v>10.14</v>
      </c>
      <c r="F11" s="6">
        <v>17.64</v>
      </c>
      <c r="G11" s="9">
        <f>Table2[[#This Row],[today]]-Table2[[#This Row],[yesterday]]</f>
        <v>34</v>
      </c>
      <c r="H11" s="12">
        <f>IFERROR((((Table2[[#This Row],[today]]-Table2[[#This Row],[yesterday]])/Table2[[#This Row],[yesterday]])),0)</f>
        <v>17</v>
      </c>
      <c r="I11" s="9">
        <f>Table2[[#This Row],[today]]-Table2[[#This Row],[same_day_last_week]]</f>
        <v>9</v>
      </c>
      <c r="J11" s="12">
        <f>IFERROR((((Table2[[#This Row],[today]]-Table2[[#This Row],[same_day_last_week]])/Table2[[#This Row],[same_day_last_week]])),0)</f>
        <v>0.33333333333333331</v>
      </c>
      <c r="K11" s="11">
        <f>((Table2[[#This Row],[same_day_last_week]]-((Table2[[#This Row],[avg_last_week]]+Table2[[#This Row],[avg_last_month]])/2))/((Table2[[#This Row],[avg_last_week]]+Table2[[#This Row],[avg_last_month]])/2))</f>
        <v>0.94384449244060464</v>
      </c>
      <c r="L11" s="13">
        <f>Table2[[#This Row],[today]]-(SUM(Table2[[#This Row],[same_day_last_week]]+Table2[[#This Row],[avg_last_week]]+Table2[[#This Row],[avg_last_month]])/3)</f>
        <v>17.739999999999998</v>
      </c>
    </row>
    <row r="12" spans="1:12" ht="20" customHeight="1" x14ac:dyDescent="0.2">
      <c r="A12" s="3" t="s">
        <v>15</v>
      </c>
      <c r="B12" s="8">
        <v>43</v>
      </c>
      <c r="C12" s="8">
        <v>55</v>
      </c>
      <c r="D12" s="8">
        <v>42</v>
      </c>
      <c r="E12" s="6">
        <v>26.14</v>
      </c>
      <c r="F12" s="6">
        <v>28.57</v>
      </c>
      <c r="G12" s="9">
        <f>Table2[[#This Row],[today]]-Table2[[#This Row],[yesterday]]</f>
        <v>-12</v>
      </c>
      <c r="H12" s="12">
        <f>IFERROR((((Table2[[#This Row],[today]]-Table2[[#This Row],[yesterday]])/Table2[[#This Row],[yesterday]])),0)</f>
        <v>-0.21818181818181817</v>
      </c>
      <c r="I12" s="9">
        <f>Table2[[#This Row],[today]]-Table2[[#This Row],[same_day_last_week]]</f>
        <v>1</v>
      </c>
      <c r="J12" s="12">
        <f>IFERROR((((Table2[[#This Row],[today]]-Table2[[#This Row],[same_day_last_week]])/Table2[[#This Row],[same_day_last_week]])),0)</f>
        <v>2.3809523809523808E-2</v>
      </c>
      <c r="K12" s="11">
        <f>((Table2[[#This Row],[same_day_last_week]]-((Table2[[#This Row],[avg_last_week]]+Table2[[#This Row],[avg_last_month]])/2))/((Table2[[#This Row],[avg_last_week]]+Table2[[#This Row],[avg_last_month]])/2))</f>
        <v>0.53536830561140558</v>
      </c>
      <c r="L12" s="13">
        <f>Table2[[#This Row],[today]]-(SUM(Table2[[#This Row],[same_day_last_week]]+Table2[[#This Row],[avg_last_week]]+Table2[[#This Row],[avg_last_month]])/3)</f>
        <v>10.763333333333328</v>
      </c>
    </row>
    <row r="13" spans="1:12" ht="20" customHeight="1" x14ac:dyDescent="0.2">
      <c r="A13" s="3" t="s">
        <v>16</v>
      </c>
      <c r="B13" s="8">
        <v>44</v>
      </c>
      <c r="C13" s="8">
        <v>36</v>
      </c>
      <c r="D13" s="8">
        <v>47</v>
      </c>
      <c r="E13" s="6">
        <v>25</v>
      </c>
      <c r="F13" s="6">
        <v>28.28</v>
      </c>
      <c r="G13" s="9">
        <f>Table2[[#This Row],[today]]-Table2[[#This Row],[yesterday]]</f>
        <v>8</v>
      </c>
      <c r="H13" s="12">
        <f>IFERROR((((Table2[[#This Row],[today]]-Table2[[#This Row],[yesterday]])/Table2[[#This Row],[yesterday]])),0)</f>
        <v>0.22222222222222221</v>
      </c>
      <c r="I13" s="9">
        <f>Table2[[#This Row],[today]]-Table2[[#This Row],[same_day_last_week]]</f>
        <v>-3</v>
      </c>
      <c r="J13" s="12">
        <f>IFERROR((((Table2[[#This Row],[today]]-Table2[[#This Row],[same_day_last_week]])/Table2[[#This Row],[same_day_last_week]])),0)</f>
        <v>-6.3829787234042548E-2</v>
      </c>
      <c r="K13" s="11">
        <f>((Table2[[#This Row],[same_day_last_week]]-((Table2[[#This Row],[avg_last_week]]+Table2[[#This Row],[avg_last_month]])/2))/((Table2[[#This Row],[avg_last_week]]+Table2[[#This Row],[avg_last_month]])/2))</f>
        <v>0.76426426426426419</v>
      </c>
      <c r="L13" s="13">
        <f>Table2[[#This Row],[today]]-(SUM(Table2[[#This Row],[same_day_last_week]]+Table2[[#This Row],[avg_last_week]]+Table2[[#This Row],[avg_last_month]])/3)</f>
        <v>10.573333333333331</v>
      </c>
    </row>
    <row r="14" spans="1:12" ht="20" customHeight="1" x14ac:dyDescent="0.2">
      <c r="A14" s="3" t="s">
        <v>17</v>
      </c>
      <c r="B14" s="8">
        <v>46</v>
      </c>
      <c r="C14" s="8">
        <v>51</v>
      </c>
      <c r="D14" s="8">
        <v>46</v>
      </c>
      <c r="E14" s="6">
        <v>24</v>
      </c>
      <c r="F14" s="6">
        <v>25.89</v>
      </c>
      <c r="G14" s="9">
        <f>Table2[[#This Row],[today]]-Table2[[#This Row],[yesterday]]</f>
        <v>-5</v>
      </c>
      <c r="H14" s="12">
        <f>IFERROR((((Table2[[#This Row],[today]]-Table2[[#This Row],[yesterday]])/Table2[[#This Row],[yesterday]])),0)</f>
        <v>-9.8039215686274508E-2</v>
      </c>
      <c r="I14" s="9">
        <f>Table2[[#This Row],[today]]-Table2[[#This Row],[same_day_last_week]]</f>
        <v>0</v>
      </c>
      <c r="J14" s="12">
        <f>IFERROR((((Table2[[#This Row],[today]]-Table2[[#This Row],[same_day_last_week]])/Table2[[#This Row],[same_day_last_week]])),0)</f>
        <v>0</v>
      </c>
      <c r="K14" s="11">
        <f>((Table2[[#This Row],[same_day_last_week]]-((Table2[[#This Row],[avg_last_week]]+Table2[[#This Row],[avg_last_month]])/2))/((Table2[[#This Row],[avg_last_week]]+Table2[[#This Row],[avg_last_month]])/2))</f>
        <v>0.84405692523551812</v>
      </c>
      <c r="L14" s="13">
        <f>Table2[[#This Row],[today]]-(SUM(Table2[[#This Row],[same_day_last_week]]+Table2[[#This Row],[avg_last_week]]+Table2[[#This Row],[avg_last_month]])/3)</f>
        <v>14.036666666666665</v>
      </c>
    </row>
    <row r="15" spans="1:12" ht="20" customHeight="1" x14ac:dyDescent="0.2">
      <c r="A15" s="3" t="s">
        <v>18</v>
      </c>
      <c r="B15" s="8">
        <v>45</v>
      </c>
      <c r="C15" s="8">
        <v>36</v>
      </c>
      <c r="D15" s="8">
        <v>31</v>
      </c>
      <c r="E15" s="6">
        <v>20.28</v>
      </c>
      <c r="F15" s="6">
        <v>24.17</v>
      </c>
      <c r="G15" s="9">
        <f>Table2[[#This Row],[today]]-Table2[[#This Row],[yesterday]]</f>
        <v>9</v>
      </c>
      <c r="H15" s="12">
        <f>IFERROR((((Table2[[#This Row],[today]]-Table2[[#This Row],[yesterday]])/Table2[[#This Row],[yesterday]])),0)</f>
        <v>0.25</v>
      </c>
      <c r="I15" s="9">
        <f>Table2[[#This Row],[today]]-Table2[[#This Row],[same_day_last_week]]</f>
        <v>14</v>
      </c>
      <c r="J15" s="12">
        <f>IFERROR((((Table2[[#This Row],[today]]-Table2[[#This Row],[same_day_last_week]])/Table2[[#This Row],[same_day_last_week]])),0)</f>
        <v>0.45161290322580644</v>
      </c>
      <c r="K15" s="11">
        <f>((Table2[[#This Row],[same_day_last_week]]-((Table2[[#This Row],[avg_last_week]]+Table2[[#This Row],[avg_last_month]])/2))/((Table2[[#This Row],[avg_last_week]]+Table2[[#This Row],[avg_last_month]])/2))</f>
        <v>0.39482564679415066</v>
      </c>
      <c r="L15" s="13">
        <f>Table2[[#This Row],[today]]-(SUM(Table2[[#This Row],[same_day_last_week]]+Table2[[#This Row],[avg_last_week]]+Table2[[#This Row],[avg_last_month]])/3)</f>
        <v>19.849999999999998</v>
      </c>
    </row>
    <row r="16" spans="1:12" ht="20" customHeight="1" x14ac:dyDescent="0.2">
      <c r="A16" s="3" t="s">
        <v>19</v>
      </c>
      <c r="B16" s="8">
        <v>19</v>
      </c>
      <c r="C16" s="8">
        <v>32</v>
      </c>
      <c r="D16" s="8">
        <v>35</v>
      </c>
      <c r="E16" s="6">
        <v>19.57</v>
      </c>
      <c r="F16" s="6">
        <v>24.89</v>
      </c>
      <c r="G16" s="9">
        <f>Table2[[#This Row],[today]]-Table2[[#This Row],[yesterday]]</f>
        <v>-13</v>
      </c>
      <c r="H16" s="12">
        <f>IFERROR((((Table2[[#This Row],[today]]-Table2[[#This Row],[yesterday]])/Table2[[#This Row],[yesterday]])),0)</f>
        <v>-0.40625</v>
      </c>
      <c r="I16" s="9">
        <f>Table2[[#This Row],[today]]-Table2[[#This Row],[same_day_last_week]]</f>
        <v>-16</v>
      </c>
      <c r="J16" s="12">
        <f>IFERROR((((Table2[[#This Row],[today]]-Table2[[#This Row],[same_day_last_week]])/Table2[[#This Row],[same_day_last_week]])),0)</f>
        <v>-0.45714285714285713</v>
      </c>
      <c r="K16" s="11">
        <f>((Table2[[#This Row],[same_day_last_week]]-((Table2[[#This Row],[avg_last_week]]+Table2[[#This Row],[avg_last_month]])/2))/((Table2[[#This Row],[avg_last_week]]+Table2[[#This Row],[avg_last_month]])/2))</f>
        <v>0.57444894286999548</v>
      </c>
      <c r="L16" s="13">
        <f>Table2[[#This Row],[today]]-(SUM(Table2[[#This Row],[same_day_last_week]]+Table2[[#This Row],[avg_last_week]]+Table2[[#This Row],[avg_last_month]])/3)</f>
        <v>-7.4866666666666681</v>
      </c>
    </row>
    <row r="17" spans="1:12" ht="20" customHeight="1" x14ac:dyDescent="0.2">
      <c r="A17" s="3" t="s">
        <v>20</v>
      </c>
      <c r="B17" s="8">
        <v>0</v>
      </c>
      <c r="C17" s="8">
        <v>51</v>
      </c>
      <c r="D17" s="8">
        <v>42</v>
      </c>
      <c r="E17" s="6">
        <v>22.427</v>
      </c>
      <c r="F17" s="6">
        <v>27.78</v>
      </c>
      <c r="G17" s="9">
        <f>Table2[[#This Row],[today]]-Table2[[#This Row],[yesterday]]</f>
        <v>-51</v>
      </c>
      <c r="H17" s="12">
        <f>IFERROR((((Table2[[#This Row],[today]]-Table2[[#This Row],[yesterday]])/Table2[[#This Row],[yesterday]])),0)</f>
        <v>-1</v>
      </c>
      <c r="I17" s="9">
        <f>Table2[[#This Row],[today]]-Table2[[#This Row],[same_day_last_week]]</f>
        <v>-42</v>
      </c>
      <c r="J17" s="12">
        <f>IFERROR((((Table2[[#This Row],[today]]-Table2[[#This Row],[same_day_last_week]])/Table2[[#This Row],[same_day_last_week]])),0)</f>
        <v>-1</v>
      </c>
      <c r="K17" s="11">
        <f>((Table2[[#This Row],[same_day_last_week]]-((Table2[[#This Row],[avg_last_week]]+Table2[[#This Row],[avg_last_month]])/2))/((Table2[[#This Row],[avg_last_week]]+Table2[[#This Row],[avg_last_month]])/2))</f>
        <v>0.67307347581014598</v>
      </c>
      <c r="L17" s="13">
        <f>Table2[[#This Row],[today]]-(SUM(Table2[[#This Row],[same_day_last_week]]+Table2[[#This Row],[avg_last_week]]+Table2[[#This Row],[avg_last_month]])/3)</f>
        <v>-30.735666666666663</v>
      </c>
    </row>
    <row r="18" spans="1:12" ht="20" customHeight="1" x14ac:dyDescent="0.2">
      <c r="A18" s="3" t="s">
        <v>21</v>
      </c>
      <c r="B18" s="8">
        <v>0</v>
      </c>
      <c r="C18" s="8">
        <v>41</v>
      </c>
      <c r="D18" s="8">
        <v>36</v>
      </c>
      <c r="E18" s="6">
        <v>21.57</v>
      </c>
      <c r="F18" s="6">
        <v>25.53</v>
      </c>
      <c r="G18" s="9">
        <f>Table2[[#This Row],[today]]-Table2[[#This Row],[yesterday]]</f>
        <v>-41</v>
      </c>
      <c r="H18" s="12">
        <f>IFERROR((((Table2[[#This Row],[today]]-Table2[[#This Row],[yesterday]])/Table2[[#This Row],[yesterday]])),0)</f>
        <v>-1</v>
      </c>
      <c r="I18" s="9">
        <f>Table2[[#This Row],[today]]-Table2[[#This Row],[same_day_last_week]]</f>
        <v>-36</v>
      </c>
      <c r="J18" s="12">
        <f>IFERROR((((Table2[[#This Row],[today]]-Table2[[#This Row],[same_day_last_week]])/Table2[[#This Row],[same_day_last_week]])),0)</f>
        <v>-1</v>
      </c>
      <c r="K18" s="11">
        <f>((Table2[[#This Row],[same_day_last_week]]-((Table2[[#This Row],[avg_last_week]]+Table2[[#This Row],[avg_last_month]])/2))/((Table2[[#This Row],[avg_last_week]]+Table2[[#This Row],[avg_last_month]])/2))</f>
        <v>0.5286624203821656</v>
      </c>
      <c r="L18" s="13">
        <f>Table2[[#This Row],[today]]-(SUM(Table2[[#This Row],[same_day_last_week]]+Table2[[#This Row],[avg_last_week]]+Table2[[#This Row],[avg_last_month]])/3)</f>
        <v>-27.7</v>
      </c>
    </row>
    <row r="19" spans="1:12" ht="20" customHeight="1" x14ac:dyDescent="0.2">
      <c r="A19" s="3" t="s">
        <v>22</v>
      </c>
      <c r="B19" s="8">
        <v>0</v>
      </c>
      <c r="C19" s="8">
        <v>45</v>
      </c>
      <c r="D19" s="8">
        <v>19</v>
      </c>
      <c r="E19" s="6">
        <v>17.71</v>
      </c>
      <c r="F19" s="6">
        <v>22.67</v>
      </c>
      <c r="G19" s="9">
        <f>Table2[[#This Row],[today]]-Table2[[#This Row],[yesterday]]</f>
        <v>-45</v>
      </c>
      <c r="H19" s="12">
        <f>IFERROR((((Table2[[#This Row],[today]]-Table2[[#This Row],[yesterday]])/Table2[[#This Row],[yesterday]])),0)</f>
        <v>-1</v>
      </c>
      <c r="I19" s="9">
        <f>Table2[[#This Row],[today]]-Table2[[#This Row],[same_day_last_week]]</f>
        <v>-19</v>
      </c>
      <c r="J19" s="12">
        <f>IFERROR((((Table2[[#This Row],[today]]-Table2[[#This Row],[same_day_last_week]])/Table2[[#This Row],[same_day_last_week]])),0)</f>
        <v>-1</v>
      </c>
      <c r="K19" s="11">
        <f>((Table2[[#This Row],[same_day_last_week]]-((Table2[[#This Row],[avg_last_week]]+Table2[[#This Row],[avg_last_month]])/2))/((Table2[[#This Row],[avg_last_week]]+Table2[[#This Row],[avg_last_month]])/2))</f>
        <v>-5.894006934125811E-2</v>
      </c>
      <c r="L19" s="13">
        <f>Table2[[#This Row],[today]]-(SUM(Table2[[#This Row],[same_day_last_week]]+Table2[[#This Row],[avg_last_week]]+Table2[[#This Row],[avg_last_month]])/3)</f>
        <v>-19.793333333333333</v>
      </c>
    </row>
    <row r="20" spans="1:12" ht="20" customHeight="1" x14ac:dyDescent="0.2">
      <c r="A20" s="3" t="s">
        <v>23</v>
      </c>
      <c r="B20" s="8">
        <v>13</v>
      </c>
      <c r="C20" s="8">
        <v>32</v>
      </c>
      <c r="D20" s="8">
        <v>29</v>
      </c>
      <c r="E20" s="6">
        <v>16.850000000000001</v>
      </c>
      <c r="F20" s="6">
        <v>18.46</v>
      </c>
      <c r="G20" s="9">
        <f>Table2[[#This Row],[today]]-Table2[[#This Row],[yesterday]]</f>
        <v>-19</v>
      </c>
      <c r="H20" s="12">
        <f>IFERROR((((Table2[[#This Row],[today]]-Table2[[#This Row],[yesterday]])/Table2[[#This Row],[yesterday]])),0)</f>
        <v>-0.59375</v>
      </c>
      <c r="I20" s="9">
        <f>Table2[[#This Row],[today]]-Table2[[#This Row],[same_day_last_week]]</f>
        <v>-16</v>
      </c>
      <c r="J20" s="12">
        <f>IFERROR((((Table2[[#This Row],[today]]-Table2[[#This Row],[same_day_last_week]])/Table2[[#This Row],[same_day_last_week]])),0)</f>
        <v>-0.55172413793103448</v>
      </c>
      <c r="K20" s="11">
        <f>((Table2[[#This Row],[same_day_last_week]]-((Table2[[#This Row],[avg_last_week]]+Table2[[#This Row],[avg_last_month]])/2))/((Table2[[#This Row],[avg_last_week]]+Table2[[#This Row],[avg_last_month]])/2))</f>
        <v>0.64259416595865182</v>
      </c>
      <c r="L20" s="13">
        <f>Table2[[#This Row],[today]]-(SUM(Table2[[#This Row],[same_day_last_week]]+Table2[[#This Row],[avg_last_week]]+Table2[[#This Row],[avg_last_month]])/3)</f>
        <v>-8.4366666666666674</v>
      </c>
    </row>
    <row r="21" spans="1:12" ht="20" customHeight="1" x14ac:dyDescent="0.2">
      <c r="A21" s="3" t="s">
        <v>24</v>
      </c>
      <c r="B21" s="8">
        <v>32</v>
      </c>
      <c r="C21" s="8">
        <v>33</v>
      </c>
      <c r="D21" s="8">
        <v>29</v>
      </c>
      <c r="E21" s="6">
        <v>18</v>
      </c>
      <c r="F21" s="6">
        <v>18.21</v>
      </c>
      <c r="G21" s="9">
        <f>Table2[[#This Row],[today]]-Table2[[#This Row],[yesterday]]</f>
        <v>-1</v>
      </c>
      <c r="H21" s="12">
        <f>IFERROR((((Table2[[#This Row],[today]]-Table2[[#This Row],[yesterday]])/Table2[[#This Row],[yesterday]])),0)</f>
        <v>-3.0303030303030304E-2</v>
      </c>
      <c r="I21" s="9">
        <f>Table2[[#This Row],[today]]-Table2[[#This Row],[same_day_last_week]]</f>
        <v>3</v>
      </c>
      <c r="J21" s="12">
        <f>IFERROR((((Table2[[#This Row],[today]]-Table2[[#This Row],[same_day_last_week]])/Table2[[#This Row],[same_day_last_week]])),0)</f>
        <v>0.10344827586206896</v>
      </c>
      <c r="K21" s="11">
        <f>((Table2[[#This Row],[same_day_last_week]]-((Table2[[#This Row],[avg_last_week]]+Table2[[#This Row],[avg_last_month]])/2))/((Table2[[#This Row],[avg_last_week]]+Table2[[#This Row],[avg_last_month]])/2))</f>
        <v>0.60176746755040045</v>
      </c>
      <c r="L21" s="13">
        <f>Table2[[#This Row],[today]]-(SUM(Table2[[#This Row],[same_day_last_week]]+Table2[[#This Row],[avg_last_week]]+Table2[[#This Row],[avg_last_month]])/3)</f>
        <v>10.263333333333332</v>
      </c>
    </row>
    <row r="22" spans="1:12" ht="20" customHeight="1" x14ac:dyDescent="0.2">
      <c r="A22" s="3" t="s">
        <v>25</v>
      </c>
      <c r="B22" s="8">
        <v>23</v>
      </c>
      <c r="C22" s="8">
        <v>25</v>
      </c>
      <c r="D22" s="8">
        <v>17</v>
      </c>
      <c r="E22" s="6">
        <v>12.14</v>
      </c>
      <c r="F22" s="6">
        <v>18.53</v>
      </c>
      <c r="G22" s="9">
        <f>Table2[[#This Row],[today]]-Table2[[#This Row],[yesterday]]</f>
        <v>-2</v>
      </c>
      <c r="H22" s="12">
        <f>IFERROR((((Table2[[#This Row],[today]]-Table2[[#This Row],[yesterday]])/Table2[[#This Row],[yesterday]])),0)</f>
        <v>-0.08</v>
      </c>
      <c r="I22" s="9">
        <f>Table2[[#This Row],[today]]-Table2[[#This Row],[same_day_last_week]]</f>
        <v>6</v>
      </c>
      <c r="J22" s="12">
        <f>IFERROR((((Table2[[#This Row],[today]]-Table2[[#This Row],[same_day_last_week]])/Table2[[#This Row],[same_day_last_week]])),0)</f>
        <v>0.35294117647058826</v>
      </c>
      <c r="K22" s="11">
        <f>((Table2[[#This Row],[same_day_last_week]]-((Table2[[#This Row],[avg_last_week]]+Table2[[#This Row],[avg_last_month]])/2))/((Table2[[#This Row],[avg_last_week]]+Table2[[#This Row],[avg_last_month]])/2))</f>
        <v>0.1085751548744701</v>
      </c>
      <c r="L22" s="13">
        <f>Table2[[#This Row],[today]]-(SUM(Table2[[#This Row],[same_day_last_week]]+Table2[[#This Row],[avg_last_week]]+Table2[[#This Row],[avg_last_month]])/3)</f>
        <v>7.1099999999999994</v>
      </c>
    </row>
    <row r="23" spans="1:12" ht="20" customHeight="1" x14ac:dyDescent="0.2">
      <c r="A23" s="3" t="s">
        <v>26</v>
      </c>
      <c r="B23" s="8">
        <v>28</v>
      </c>
      <c r="C23" s="8">
        <v>30</v>
      </c>
      <c r="D23" s="8">
        <v>23</v>
      </c>
      <c r="E23" s="6">
        <v>14.85</v>
      </c>
      <c r="F23" s="6">
        <v>17.82</v>
      </c>
      <c r="G23" s="9">
        <f>Table2[[#This Row],[today]]-Table2[[#This Row],[yesterday]]</f>
        <v>-2</v>
      </c>
      <c r="H23" s="12">
        <f>IFERROR((((Table2[[#This Row],[today]]-Table2[[#This Row],[yesterday]])/Table2[[#This Row],[yesterday]])),0)</f>
        <v>-6.6666666666666666E-2</v>
      </c>
      <c r="I23" s="9">
        <f>Table2[[#This Row],[today]]-Table2[[#This Row],[same_day_last_week]]</f>
        <v>5</v>
      </c>
      <c r="J23" s="12">
        <f>IFERROR((((Table2[[#This Row],[today]]-Table2[[#This Row],[same_day_last_week]])/Table2[[#This Row],[same_day_last_week]])),0)</f>
        <v>0.21739130434782608</v>
      </c>
      <c r="K23" s="11">
        <f>((Table2[[#This Row],[same_day_last_week]]-((Table2[[#This Row],[avg_last_week]]+Table2[[#This Row],[avg_last_month]])/2))/((Table2[[#This Row],[avg_last_week]]+Table2[[#This Row],[avg_last_month]])/2))</f>
        <v>0.40801958983777159</v>
      </c>
      <c r="L23" s="13">
        <f>Table2[[#This Row],[today]]-(SUM(Table2[[#This Row],[same_day_last_week]]+Table2[[#This Row],[avg_last_week]]+Table2[[#This Row],[avg_last_month]])/3)</f>
        <v>9.4433333333333316</v>
      </c>
    </row>
    <row r="24" spans="1:12" ht="20" customHeight="1" x14ac:dyDescent="0.2">
      <c r="A24" s="3" t="s">
        <v>27</v>
      </c>
      <c r="B24" s="8">
        <v>29</v>
      </c>
      <c r="C24" s="8">
        <v>28</v>
      </c>
      <c r="D24" s="8">
        <v>17</v>
      </c>
      <c r="E24" s="6">
        <v>12.71</v>
      </c>
      <c r="F24" s="6">
        <v>15.5</v>
      </c>
      <c r="G24" s="9">
        <f>Table2[[#This Row],[today]]-Table2[[#This Row],[yesterday]]</f>
        <v>1</v>
      </c>
      <c r="H24" s="12">
        <f>IFERROR((((Table2[[#This Row],[today]]-Table2[[#This Row],[yesterday]])/Table2[[#This Row],[yesterday]])),0)</f>
        <v>3.5714285714285712E-2</v>
      </c>
      <c r="I24" s="9">
        <f>Table2[[#This Row],[today]]-Table2[[#This Row],[same_day_last_week]]</f>
        <v>12</v>
      </c>
      <c r="J24" s="12">
        <f>IFERROR((((Table2[[#This Row],[today]]-Table2[[#This Row],[same_day_last_week]])/Table2[[#This Row],[same_day_last_week]])),0)</f>
        <v>0.70588235294117652</v>
      </c>
      <c r="K24" s="11">
        <f>((Table2[[#This Row],[same_day_last_week]]-((Table2[[#This Row],[avg_last_week]]+Table2[[#This Row],[avg_last_month]])/2))/((Table2[[#This Row],[avg_last_week]]+Table2[[#This Row],[avg_last_month]])/2))</f>
        <v>0.20524636653668907</v>
      </c>
      <c r="L24" s="13">
        <f>Table2[[#This Row],[today]]-(SUM(Table2[[#This Row],[same_day_last_week]]+Table2[[#This Row],[avg_last_week]]+Table2[[#This Row],[avg_last_month]])/3)</f>
        <v>13.93</v>
      </c>
    </row>
    <row r="25" spans="1:12" ht="20" customHeight="1" x14ac:dyDescent="0.2">
      <c r="A25" s="3" t="s">
        <v>28</v>
      </c>
      <c r="B25" s="8">
        <v>17</v>
      </c>
      <c r="C25" s="8">
        <v>11</v>
      </c>
      <c r="D25" s="8">
        <v>14</v>
      </c>
      <c r="E25" s="6">
        <v>8.2799999999999994</v>
      </c>
      <c r="F25" s="6">
        <v>8.75</v>
      </c>
      <c r="G25" s="9">
        <f>Table2[[#This Row],[today]]-Table2[[#This Row],[yesterday]]</f>
        <v>6</v>
      </c>
      <c r="H25" s="12">
        <f>IFERROR((((Table2[[#This Row],[today]]-Table2[[#This Row],[yesterday]])/Table2[[#This Row],[yesterday]])),0)</f>
        <v>0.54545454545454541</v>
      </c>
      <c r="I25" s="9">
        <f>Table2[[#This Row],[today]]-Table2[[#This Row],[same_day_last_week]]</f>
        <v>3</v>
      </c>
      <c r="J25" s="12">
        <f>IFERROR((((Table2[[#This Row],[today]]-Table2[[#This Row],[same_day_last_week]])/Table2[[#This Row],[same_day_last_week]])),0)</f>
        <v>0.21428571428571427</v>
      </c>
      <c r="K25" s="11">
        <f>((Table2[[#This Row],[same_day_last_week]]-((Table2[[#This Row],[avg_last_week]]+Table2[[#This Row],[avg_last_month]])/2))/((Table2[[#This Row],[avg_last_week]]+Table2[[#This Row],[avg_last_month]])/2))</f>
        <v>0.64415736934820889</v>
      </c>
      <c r="L25" s="13">
        <f>Table2[[#This Row],[today]]-(SUM(Table2[[#This Row],[same_day_last_week]]+Table2[[#This Row],[avg_last_week]]+Table2[[#This Row],[avg_last_month]])/3)</f>
        <v>6.6566666666666663</v>
      </c>
    </row>
  </sheetData>
  <phoneticPr fontId="18" type="noConversion"/>
  <conditionalFormatting sqref="L2:L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5363-47E1-8944-8F86-35D3F80453AE}">
  <dimension ref="A1:T31"/>
  <sheetViews>
    <sheetView tabSelected="1" workbookViewId="0">
      <selection activeCell="O19" sqref="O19"/>
    </sheetView>
  </sheetViews>
  <sheetFormatPr baseColWidth="10" defaultRowHeight="16" x14ac:dyDescent="0.2"/>
  <cols>
    <col min="1" max="1" width="10" style="2" bestFit="1" customWidth="1"/>
    <col min="2" max="2" width="10.83203125" style="1"/>
    <col min="3" max="4" width="11.33203125" style="1" customWidth="1"/>
    <col min="5" max="5" width="11.83203125" style="1" bestFit="1" customWidth="1"/>
    <col min="6" max="6" width="16.33203125" style="1" bestFit="1" customWidth="1"/>
    <col min="7" max="7" width="16.1640625" style="1" bestFit="1" customWidth="1"/>
    <col min="8" max="8" width="11.83203125" style="1" bestFit="1" customWidth="1"/>
    <col min="9" max="9" width="16.33203125" style="6" bestFit="1" customWidth="1"/>
    <col min="10" max="10" width="16.1640625" bestFit="1" customWidth="1"/>
    <col min="11" max="11" width="14" customWidth="1"/>
    <col min="12" max="12" width="15.6640625" style="1" customWidth="1"/>
    <col min="13" max="13" width="14.83203125" style="1" customWidth="1"/>
    <col min="14" max="14" width="5.5" style="1" customWidth="1"/>
    <col min="15" max="15" width="12.83203125" style="4" customWidth="1"/>
    <col min="16" max="16" width="1.1640625" style="4" customWidth="1"/>
    <col min="17" max="16384" width="10.83203125" style="1"/>
  </cols>
  <sheetData>
    <row r="1" spans="1:20" ht="20" customHeight="1" thickBot="1" x14ac:dyDescent="0.25">
      <c r="A1" s="2" t="s">
        <v>0</v>
      </c>
      <c r="B1" s="18" t="s">
        <v>42</v>
      </c>
      <c r="C1" s="25" t="s">
        <v>43</v>
      </c>
      <c r="D1" s="25" t="s">
        <v>44</v>
      </c>
      <c r="E1" s="18" t="s">
        <v>50</v>
      </c>
      <c r="F1" s="20" t="s">
        <v>48</v>
      </c>
      <c r="G1" s="20" t="s">
        <v>45</v>
      </c>
      <c r="H1" s="25" t="s">
        <v>49</v>
      </c>
      <c r="I1" s="26" t="s">
        <v>47</v>
      </c>
      <c r="J1" s="27" t="s">
        <v>46</v>
      </c>
      <c r="K1" s="23" t="s">
        <v>60</v>
      </c>
      <c r="L1" s="30" t="s">
        <v>59</v>
      </c>
      <c r="M1" s="29" t="s">
        <v>61</v>
      </c>
    </row>
    <row r="2" spans="1:20" ht="20" customHeight="1" x14ac:dyDescent="0.2">
      <c r="A2" s="3" t="s">
        <v>5</v>
      </c>
      <c r="B2" s="17">
        <v>6</v>
      </c>
      <c r="C2" s="24">
        <v>9</v>
      </c>
      <c r="D2" s="24">
        <v>12</v>
      </c>
      <c r="E2" s="19">
        <v>5</v>
      </c>
      <c r="F2" s="20">
        <v>5</v>
      </c>
      <c r="G2" s="20">
        <v>4.92</v>
      </c>
      <c r="H2" s="28">
        <v>11</v>
      </c>
      <c r="I2" s="26">
        <v>6.42</v>
      </c>
      <c r="J2" s="26">
        <v>4.8499999999999996</v>
      </c>
      <c r="K2" s="22">
        <f>(MAX(Table24[[#This Row],[D3]:[D1]])-MIN(Table24[[#This Row],[D3]:[D1]]))</f>
        <v>6</v>
      </c>
      <c r="L2" s="7">
        <f>Table24[[#This Row],[D3]]-(AVERAGE(Table24[[#This Row],[D3-LW]:[D3-LM_AVG]]))</f>
        <v>1.0266666666666664</v>
      </c>
      <c r="M2" s="7">
        <f>Table24[[#This Row],[D2]]-(AVERAGE(Table24[[#This Row],[D2-LW]:[D2-LM_AVG]]))</f>
        <v>1.5766666666666653</v>
      </c>
      <c r="O2" s="46" t="s">
        <v>73</v>
      </c>
      <c r="P2" s="47"/>
      <c r="Q2" s="47"/>
      <c r="R2" s="47"/>
      <c r="S2" s="47"/>
      <c r="T2" s="48"/>
    </row>
    <row r="3" spans="1:20" ht="20" customHeight="1" x14ac:dyDescent="0.2">
      <c r="A3" s="3" t="s">
        <v>6</v>
      </c>
      <c r="B3" s="17">
        <v>3</v>
      </c>
      <c r="C3" s="24">
        <v>3</v>
      </c>
      <c r="D3" s="24">
        <v>5</v>
      </c>
      <c r="E3" s="19">
        <v>2</v>
      </c>
      <c r="F3" s="20">
        <v>2</v>
      </c>
      <c r="G3" s="20">
        <v>1.92</v>
      </c>
      <c r="H3" s="28">
        <v>1</v>
      </c>
      <c r="I3" s="26">
        <v>1.85</v>
      </c>
      <c r="J3" s="26">
        <v>1.92</v>
      </c>
      <c r="K3" s="22">
        <f>(MAX(Table24[[#This Row],[D3]:[D1]])-MIN(Table24[[#This Row],[D3]:[D1]]))</f>
        <v>2</v>
      </c>
      <c r="L3" s="7">
        <f>Table24[[#This Row],[D3]]-(AVERAGE(Table24[[#This Row],[D3-LW]:[D3-LM_AVG]]))</f>
        <v>1.0266666666666666</v>
      </c>
      <c r="M3" s="7">
        <f>Table24[[#This Row],[D2]]-(AVERAGE(Table24[[#This Row],[D2-LW]:[D2-LM_AVG]]))</f>
        <v>1.4100000000000001</v>
      </c>
      <c r="O3" s="40" t="s">
        <v>42</v>
      </c>
      <c r="P3" s="39"/>
      <c r="Q3" s="35" t="s">
        <v>76</v>
      </c>
      <c r="R3" s="35"/>
      <c r="T3" s="36"/>
    </row>
    <row r="4" spans="1:20" ht="20" customHeight="1" x14ac:dyDescent="0.2">
      <c r="A4" s="3" t="s">
        <v>7</v>
      </c>
      <c r="B4" s="17">
        <v>3</v>
      </c>
      <c r="C4" s="24">
        <v>1</v>
      </c>
      <c r="D4" s="24">
        <v>0</v>
      </c>
      <c r="E4" s="19">
        <v>2</v>
      </c>
      <c r="F4" s="20">
        <v>0.42</v>
      </c>
      <c r="G4" s="20">
        <v>0.75</v>
      </c>
      <c r="H4" s="28">
        <v>0</v>
      </c>
      <c r="I4" s="26">
        <v>0.28000000000000003</v>
      </c>
      <c r="J4" s="26">
        <v>0.82</v>
      </c>
      <c r="K4" s="22">
        <f>(MAX(Table24[[#This Row],[D3]:[D1]])-MIN(Table24[[#This Row],[D3]:[D1]]))</f>
        <v>3</v>
      </c>
      <c r="L4" s="7">
        <f>Table24[[#This Row],[D3]]-(AVERAGE(Table24[[#This Row],[D3-LW]:[D3-LM_AVG]]))</f>
        <v>1.9433333333333334</v>
      </c>
      <c r="M4" s="7">
        <f>Table24[[#This Row],[D2]]-(AVERAGE(Table24[[#This Row],[D2-LW]:[D2-LM_AVG]]))</f>
        <v>0.6333333333333333</v>
      </c>
      <c r="O4" s="40" t="s">
        <v>43</v>
      </c>
      <c r="P4" s="39"/>
      <c r="Q4" s="35" t="s">
        <v>77</v>
      </c>
      <c r="R4" s="35"/>
      <c r="T4" s="36"/>
    </row>
    <row r="5" spans="1:20" ht="20" customHeight="1" x14ac:dyDescent="0.2">
      <c r="A5" s="3" t="s">
        <v>8</v>
      </c>
      <c r="B5" s="17">
        <v>0</v>
      </c>
      <c r="C5" s="24">
        <v>1</v>
      </c>
      <c r="D5" s="24">
        <v>0</v>
      </c>
      <c r="E5" s="19">
        <v>1</v>
      </c>
      <c r="F5" s="20">
        <v>0.42</v>
      </c>
      <c r="G5" s="20">
        <v>0.46</v>
      </c>
      <c r="H5" s="28">
        <v>0</v>
      </c>
      <c r="I5" s="26">
        <v>0.42</v>
      </c>
      <c r="J5" s="26">
        <v>0.46</v>
      </c>
      <c r="K5" s="22">
        <f>(MAX(Table24[[#This Row],[D3]:[D1]])-MIN(Table24[[#This Row],[D3]:[D1]]))</f>
        <v>1</v>
      </c>
      <c r="L5" s="7">
        <f>Table24[[#This Row],[D3]]-(AVERAGE(Table24[[#This Row],[D3-LW]:[D3-LM_AVG]]))</f>
        <v>-0.62666666666666659</v>
      </c>
      <c r="M5" s="7">
        <f>Table24[[#This Row],[D2]]-(AVERAGE(Table24[[#This Row],[D2-LW]:[D2-LM_AVG]]))</f>
        <v>0.70666666666666667</v>
      </c>
      <c r="O5" s="40" t="s">
        <v>44</v>
      </c>
      <c r="P5" s="39"/>
      <c r="Q5" s="35" t="s">
        <v>78</v>
      </c>
      <c r="R5" s="35"/>
      <c r="T5" s="36"/>
    </row>
    <row r="6" spans="1:20" ht="20" customHeight="1" x14ac:dyDescent="0.2">
      <c r="A6" s="3" t="s">
        <v>9</v>
      </c>
      <c r="B6" s="17">
        <v>0</v>
      </c>
      <c r="C6" s="24">
        <v>0</v>
      </c>
      <c r="D6" s="24">
        <v>0</v>
      </c>
      <c r="E6" s="19">
        <v>0</v>
      </c>
      <c r="F6" s="20">
        <v>0.14000000000000001</v>
      </c>
      <c r="G6" s="20">
        <v>0.21</v>
      </c>
      <c r="H6" s="28">
        <v>1</v>
      </c>
      <c r="I6" s="26">
        <v>0.42</v>
      </c>
      <c r="J6" s="26">
        <v>0.21</v>
      </c>
      <c r="K6" s="22">
        <f>(MAX(Table24[[#This Row],[D3]:[D1]])-MIN(Table24[[#This Row],[D3]:[D1]]))</f>
        <v>0</v>
      </c>
      <c r="L6" s="7">
        <f>Table24[[#This Row],[D3]]-(AVERAGE(Table24[[#This Row],[D3-LW]:[D3-LM_AVG]]))</f>
        <v>-0.11666666666666665</v>
      </c>
      <c r="M6" s="7">
        <f>Table24[[#This Row],[D2]]-(AVERAGE(Table24[[#This Row],[D2-LW]:[D2-LM_AVG]]))</f>
        <v>-0.54333333333333333</v>
      </c>
      <c r="O6" s="41" t="s">
        <v>62</v>
      </c>
      <c r="P6" s="42"/>
      <c r="Q6" s="4" t="s">
        <v>63</v>
      </c>
      <c r="R6" s="35"/>
      <c r="T6" s="36"/>
    </row>
    <row r="7" spans="1:20" ht="20" customHeight="1" thickBot="1" x14ac:dyDescent="0.25">
      <c r="A7" s="3" t="s">
        <v>10</v>
      </c>
      <c r="B7" s="17">
        <v>2</v>
      </c>
      <c r="C7" s="24">
        <v>1</v>
      </c>
      <c r="D7" s="24">
        <v>1</v>
      </c>
      <c r="E7" s="19">
        <v>1</v>
      </c>
      <c r="F7" s="20">
        <v>0.71</v>
      </c>
      <c r="G7" s="20">
        <v>0.71</v>
      </c>
      <c r="H7" s="28">
        <v>2</v>
      </c>
      <c r="I7" s="26">
        <v>1.28</v>
      </c>
      <c r="J7" s="26">
        <v>0.75</v>
      </c>
      <c r="K7" s="22">
        <f>(MAX(Table24[[#This Row],[D3]:[D1]])-MIN(Table24[[#This Row],[D3]:[D1]]))</f>
        <v>1</v>
      </c>
      <c r="L7" s="7">
        <f>Table24[[#This Row],[D3]]-(AVERAGE(Table24[[#This Row],[D3-LW]:[D3-LM_AVG]]))</f>
        <v>1.1933333333333334</v>
      </c>
      <c r="M7" s="7">
        <f>Table24[[#This Row],[D2]]-(AVERAGE(Table24[[#This Row],[D2-LW]:[D2-LM_AVG]]))</f>
        <v>-0.34333333333333349</v>
      </c>
      <c r="O7" s="43" t="s">
        <v>64</v>
      </c>
      <c r="P7" s="44"/>
      <c r="Q7" s="37" t="s">
        <v>74</v>
      </c>
      <c r="R7" s="37"/>
      <c r="S7" s="38"/>
      <c r="T7" s="45">
        <v>-2</v>
      </c>
    </row>
    <row r="8" spans="1:20" ht="20" customHeight="1" x14ac:dyDescent="0.2">
      <c r="A8" s="3" t="s">
        <v>11</v>
      </c>
      <c r="B8" s="17">
        <v>3</v>
      </c>
      <c r="C8" s="24">
        <v>1</v>
      </c>
      <c r="D8" s="24">
        <v>1</v>
      </c>
      <c r="E8" s="19">
        <v>2</v>
      </c>
      <c r="F8" s="20">
        <v>1.42</v>
      </c>
      <c r="G8" s="20">
        <v>2.1</v>
      </c>
      <c r="H8" s="28">
        <v>5</v>
      </c>
      <c r="I8" s="26">
        <v>2.85</v>
      </c>
      <c r="J8" s="26">
        <v>2.2799999999999998</v>
      </c>
      <c r="K8" s="22">
        <f>(MAX(Table24[[#This Row],[D3]:[D1]])-MIN(Table24[[#This Row],[D3]:[D1]]))</f>
        <v>2</v>
      </c>
      <c r="L8" s="7">
        <f>Table24[[#This Row],[D3]]-(AVERAGE(Table24[[#This Row],[D3-LW]:[D3-LM_AVG]]))</f>
        <v>1.1600000000000001</v>
      </c>
      <c r="M8" s="7">
        <f>Table24[[#This Row],[D2]]-(AVERAGE(Table24[[#This Row],[D2-LW]:[D2-LM_AVG]]))</f>
        <v>-2.3766666666666665</v>
      </c>
    </row>
    <row r="9" spans="1:20" ht="20" customHeight="1" x14ac:dyDescent="0.2">
      <c r="A9" s="3" t="s">
        <v>12</v>
      </c>
      <c r="B9" s="17">
        <v>10</v>
      </c>
      <c r="C9" s="24">
        <v>2</v>
      </c>
      <c r="D9" s="24">
        <v>3</v>
      </c>
      <c r="E9" s="19">
        <v>9</v>
      </c>
      <c r="F9" s="20">
        <v>3</v>
      </c>
      <c r="G9" s="20">
        <v>5.03</v>
      </c>
      <c r="H9" s="28">
        <v>9</v>
      </c>
      <c r="I9" s="26">
        <v>5.57</v>
      </c>
      <c r="J9" s="26">
        <v>5.21</v>
      </c>
      <c r="K9" s="22">
        <f>(MAX(Table24[[#This Row],[D3]:[D1]])-MIN(Table24[[#This Row],[D3]:[D1]]))</f>
        <v>8</v>
      </c>
      <c r="L9" s="7">
        <f>Table24[[#This Row],[D3]]-(AVERAGE(Table24[[#This Row],[D3-LW]:[D3-LM_AVG]]))</f>
        <v>4.3233333333333333</v>
      </c>
      <c r="M9" s="7">
        <f>Table24[[#This Row],[D2]]-(AVERAGE(Table24[[#This Row],[D2-LW]:[D2-LM_AVG]]))</f>
        <v>-4.5933333333333337</v>
      </c>
    </row>
    <row r="10" spans="1:20" ht="20" customHeight="1" x14ac:dyDescent="0.2">
      <c r="A10" s="3" t="s">
        <v>13</v>
      </c>
      <c r="B10" s="17">
        <v>25</v>
      </c>
      <c r="C10" s="24">
        <v>0</v>
      </c>
      <c r="D10" s="24">
        <v>1</v>
      </c>
      <c r="E10" s="19">
        <v>12</v>
      </c>
      <c r="F10" s="20">
        <v>3.71</v>
      </c>
      <c r="G10" s="20">
        <v>9.82</v>
      </c>
      <c r="H10" s="28">
        <v>18</v>
      </c>
      <c r="I10" s="26">
        <v>8.7100000000000009</v>
      </c>
      <c r="J10" s="26">
        <v>10.42</v>
      </c>
      <c r="K10" s="22">
        <f>(MAX(Table24[[#This Row],[D3]:[D1]])-MIN(Table24[[#This Row],[D3]:[D1]]))</f>
        <v>25</v>
      </c>
      <c r="L10" s="7">
        <f>Table24[[#This Row],[D3]]-(AVERAGE(Table24[[#This Row],[D3-LW]:[D3-LM_AVG]]))</f>
        <v>16.490000000000002</v>
      </c>
      <c r="M10" s="7">
        <f>Table24[[#This Row],[D2]]-(AVERAGE(Table24[[#This Row],[D2-LW]:[D2-LM_AVG]]))</f>
        <v>-12.376666666666667</v>
      </c>
      <c r="O10" s="4" t="s">
        <v>65</v>
      </c>
    </row>
    <row r="11" spans="1:20" ht="20" customHeight="1" x14ac:dyDescent="0.2">
      <c r="A11" s="3" t="s">
        <v>14</v>
      </c>
      <c r="B11" s="17">
        <v>36</v>
      </c>
      <c r="C11" s="24">
        <v>2</v>
      </c>
      <c r="D11" s="24">
        <v>9</v>
      </c>
      <c r="E11" s="19">
        <v>27</v>
      </c>
      <c r="F11" s="20">
        <v>10.14</v>
      </c>
      <c r="G11" s="20">
        <v>17.64</v>
      </c>
      <c r="H11" s="28">
        <v>30</v>
      </c>
      <c r="I11" s="26">
        <v>20</v>
      </c>
      <c r="J11" s="26">
        <v>19.07</v>
      </c>
      <c r="K11" s="22">
        <f>(MAX(Table24[[#This Row],[D3]:[D1]])-MIN(Table24[[#This Row],[D3]:[D1]]))</f>
        <v>34</v>
      </c>
      <c r="L11" s="7">
        <f>Table24[[#This Row],[D3]]-(AVERAGE(Table24[[#This Row],[D3-LW]:[D3-LM_AVG]]))</f>
        <v>17.739999999999998</v>
      </c>
      <c r="M11" s="7">
        <f>Table24[[#This Row],[D2]]-(AVERAGE(Table24[[#This Row],[D2-LW]:[D2-LM_AVG]]))</f>
        <v>-21.02333333333333</v>
      </c>
      <c r="O11" s="4" t="s">
        <v>75</v>
      </c>
    </row>
    <row r="12" spans="1:20" ht="20" customHeight="1" x14ac:dyDescent="0.2">
      <c r="A12" s="3" t="s">
        <v>15</v>
      </c>
      <c r="B12" s="17">
        <v>43</v>
      </c>
      <c r="C12" s="24">
        <v>55</v>
      </c>
      <c r="D12" s="24">
        <v>51</v>
      </c>
      <c r="E12" s="19">
        <v>42</v>
      </c>
      <c r="F12" s="20">
        <v>26.14</v>
      </c>
      <c r="G12" s="20">
        <v>28.57</v>
      </c>
      <c r="H12" s="28">
        <v>45</v>
      </c>
      <c r="I12" s="26">
        <v>29.42</v>
      </c>
      <c r="J12" s="26">
        <v>28.35</v>
      </c>
      <c r="K12" s="22">
        <f>(MAX(Table24[[#This Row],[D3]:[D1]])-MIN(Table24[[#This Row],[D3]:[D1]]))</f>
        <v>12</v>
      </c>
      <c r="L12" s="7">
        <f>Table24[[#This Row],[D3]]-(AVERAGE(Table24[[#This Row],[D3-LW]:[D3-LM_AVG]]))</f>
        <v>10.763333333333328</v>
      </c>
      <c r="M12" s="7">
        <f>Table24[[#This Row],[D2]]-(AVERAGE(Table24[[#This Row],[D2-LW]:[D2-LM_AVG]]))</f>
        <v>20.743333333333332</v>
      </c>
    </row>
    <row r="13" spans="1:20" ht="20" customHeight="1" x14ac:dyDescent="0.2">
      <c r="A13" s="3" t="s">
        <v>16</v>
      </c>
      <c r="B13" s="17">
        <v>44</v>
      </c>
      <c r="C13" s="24">
        <v>36</v>
      </c>
      <c r="D13" s="24">
        <v>44</v>
      </c>
      <c r="E13" s="19">
        <v>47</v>
      </c>
      <c r="F13" s="20">
        <v>25</v>
      </c>
      <c r="G13" s="20">
        <v>28.28</v>
      </c>
      <c r="H13" s="28">
        <v>38</v>
      </c>
      <c r="I13" s="26">
        <v>33.71</v>
      </c>
      <c r="J13" s="26">
        <v>28.5</v>
      </c>
      <c r="K13" s="22">
        <f>(MAX(Table24[[#This Row],[D3]:[D1]])-MIN(Table24[[#This Row],[D3]:[D1]]))</f>
        <v>8</v>
      </c>
      <c r="L13" s="7">
        <f>Table24[[#This Row],[D3]]-(AVERAGE(Table24[[#This Row],[D3-LW]:[D3-LM_AVG]]))</f>
        <v>10.573333333333331</v>
      </c>
      <c r="M13" s="7">
        <f>Table24[[#This Row],[D2]]-(AVERAGE(Table24[[#This Row],[D2-LW]:[D2-LM_AVG]]))</f>
        <v>2.596666666666664</v>
      </c>
    </row>
    <row r="14" spans="1:20" ht="20" customHeight="1" x14ac:dyDescent="0.2">
      <c r="A14" s="3" t="s">
        <v>17</v>
      </c>
      <c r="B14" s="17">
        <v>46</v>
      </c>
      <c r="C14" s="24">
        <v>51</v>
      </c>
      <c r="D14" s="24">
        <v>39</v>
      </c>
      <c r="E14" s="19">
        <v>46</v>
      </c>
      <c r="F14" s="20">
        <v>24</v>
      </c>
      <c r="G14" s="20">
        <v>25.89</v>
      </c>
      <c r="H14" s="28">
        <v>39</v>
      </c>
      <c r="I14" s="26">
        <v>27.57</v>
      </c>
      <c r="J14" s="26">
        <v>25.42</v>
      </c>
      <c r="K14" s="22">
        <f>(MAX(Table24[[#This Row],[D3]:[D1]])-MIN(Table24[[#This Row],[D3]:[D1]]))</f>
        <v>12</v>
      </c>
      <c r="L14" s="7">
        <f>Table24[[#This Row],[D3]]-(AVERAGE(Table24[[#This Row],[D3-LW]:[D3-LM_AVG]]))</f>
        <v>14.036666666666665</v>
      </c>
      <c r="M14" s="7">
        <f>Table24[[#This Row],[D2]]-(AVERAGE(Table24[[#This Row],[D2-LW]:[D2-LM_AVG]]))</f>
        <v>20.33666666666667</v>
      </c>
    </row>
    <row r="15" spans="1:20" ht="20" customHeight="1" x14ac:dyDescent="0.2">
      <c r="A15" s="3" t="s">
        <v>18</v>
      </c>
      <c r="B15" s="17">
        <v>45</v>
      </c>
      <c r="C15" s="24">
        <v>36</v>
      </c>
      <c r="D15" s="24">
        <v>41</v>
      </c>
      <c r="E15" s="19">
        <v>31</v>
      </c>
      <c r="F15" s="20">
        <v>20.28</v>
      </c>
      <c r="G15" s="20">
        <v>24.17</v>
      </c>
      <c r="H15" s="28">
        <v>43</v>
      </c>
      <c r="I15" s="26">
        <v>25.85</v>
      </c>
      <c r="J15" s="26">
        <v>24.21</v>
      </c>
      <c r="K15" s="22">
        <f>(MAX(Table24[[#This Row],[D3]:[D1]])-MIN(Table24[[#This Row],[D3]:[D1]]))</f>
        <v>9</v>
      </c>
      <c r="L15" s="7">
        <f>Table24[[#This Row],[D3]]-(AVERAGE(Table24[[#This Row],[D3-LW]:[D3-LM_AVG]]))</f>
        <v>19.849999999999998</v>
      </c>
      <c r="M15" s="7">
        <f>Table24[[#This Row],[D2]]-(AVERAGE(Table24[[#This Row],[D2-LW]:[D2-LM_AVG]]))</f>
        <v>4.9800000000000004</v>
      </c>
      <c r="O15" s="6"/>
      <c r="P15" s="6"/>
      <c r="Q15"/>
      <c r="R15" s="35"/>
    </row>
    <row r="16" spans="1:20" ht="20" customHeight="1" x14ac:dyDescent="0.2">
      <c r="A16" s="3" t="s">
        <v>19</v>
      </c>
      <c r="B16" s="17">
        <v>19</v>
      </c>
      <c r="C16" s="24">
        <v>32</v>
      </c>
      <c r="D16" s="24">
        <v>35</v>
      </c>
      <c r="E16" s="19">
        <v>35</v>
      </c>
      <c r="F16" s="20">
        <v>19.57</v>
      </c>
      <c r="G16" s="20">
        <v>24.89</v>
      </c>
      <c r="H16" s="28">
        <v>36</v>
      </c>
      <c r="I16" s="26">
        <v>26.14</v>
      </c>
      <c r="J16" s="26">
        <v>25.21</v>
      </c>
      <c r="K16" s="22">
        <f>(MAX(Table24[[#This Row],[D3]:[D1]])-MIN(Table24[[#This Row],[D3]:[D1]]))</f>
        <v>16</v>
      </c>
      <c r="L16" s="7">
        <f>Table24[[#This Row],[D3]]-(AVERAGE(Table24[[#This Row],[D3-LW]:[D3-LM_AVG]]))</f>
        <v>-7.4866666666666681</v>
      </c>
      <c r="M16" s="7">
        <f>Table24[[#This Row],[D2]]-(AVERAGE(Table24[[#This Row],[D2-LW]:[D2-LM_AVG]]))</f>
        <v>2.8833333333333364</v>
      </c>
      <c r="P16" s="6"/>
      <c r="Q16"/>
      <c r="R16" s="35"/>
    </row>
    <row r="17" spans="1:18" ht="20" customHeight="1" x14ac:dyDescent="0.2">
      <c r="A17" s="3" t="s">
        <v>20</v>
      </c>
      <c r="B17" s="17">
        <v>0</v>
      </c>
      <c r="C17" s="24">
        <v>51</v>
      </c>
      <c r="D17" s="24">
        <v>35</v>
      </c>
      <c r="E17" s="19">
        <v>42</v>
      </c>
      <c r="F17" s="20">
        <v>22.427</v>
      </c>
      <c r="G17" s="20">
        <v>27.78</v>
      </c>
      <c r="H17" s="28">
        <v>49</v>
      </c>
      <c r="I17" s="26">
        <v>28.14</v>
      </c>
      <c r="J17" s="26">
        <v>27.71</v>
      </c>
      <c r="K17" s="22">
        <f>(MAX(Table24[[#This Row],[D3]:[D1]])-MIN(Table24[[#This Row],[D3]:[D1]]))</f>
        <v>51</v>
      </c>
      <c r="L17" s="7">
        <f>Table24[[#This Row],[D3]]-(AVERAGE(Table24[[#This Row],[D3-LW]:[D3-LM_AVG]]))</f>
        <v>-30.735666666666663</v>
      </c>
      <c r="M17" s="7">
        <f>Table24[[#This Row],[D2]]-(AVERAGE(Table24[[#This Row],[D2-LW]:[D2-LM_AVG]]))</f>
        <v>16.050000000000004</v>
      </c>
      <c r="P17" s="6"/>
      <c r="Q17"/>
      <c r="R17" s="35"/>
    </row>
    <row r="18" spans="1:18" ht="20" customHeight="1" x14ac:dyDescent="0.2">
      <c r="A18" s="3" t="s">
        <v>21</v>
      </c>
      <c r="B18" s="17">
        <v>0</v>
      </c>
      <c r="C18" s="24">
        <v>41</v>
      </c>
      <c r="D18" s="24">
        <v>36</v>
      </c>
      <c r="E18" s="19">
        <v>36</v>
      </c>
      <c r="F18" s="20">
        <v>21.57</v>
      </c>
      <c r="G18" s="20">
        <v>25.53</v>
      </c>
      <c r="H18" s="28">
        <v>48</v>
      </c>
      <c r="I18" s="26">
        <v>27.71</v>
      </c>
      <c r="J18" s="26">
        <v>25.64</v>
      </c>
      <c r="K18" s="22">
        <f>(MAX(Table24[[#This Row],[D3]:[D1]])-MIN(Table24[[#This Row],[D3]:[D1]]))</f>
        <v>41</v>
      </c>
      <c r="L18" s="7">
        <f>Table24[[#This Row],[D3]]-(AVERAGE(Table24[[#This Row],[D3-LW]:[D3-LM_AVG]]))</f>
        <v>-27.7</v>
      </c>
      <c r="M18" s="7">
        <f>Table24[[#This Row],[D2]]-(AVERAGE(Table24[[#This Row],[D2-LW]:[D2-LM_AVG]]))</f>
        <v>7.2166666666666615</v>
      </c>
      <c r="O18" s="6"/>
      <c r="P18" s="6"/>
      <c r="Q18"/>
      <c r="R18" s="35"/>
    </row>
    <row r="19" spans="1:18" ht="20" customHeight="1" x14ac:dyDescent="0.2">
      <c r="A19" s="3" t="s">
        <v>22</v>
      </c>
      <c r="B19" s="17">
        <v>0</v>
      </c>
      <c r="C19" s="24">
        <v>45</v>
      </c>
      <c r="D19" s="24">
        <v>30</v>
      </c>
      <c r="E19" s="19">
        <v>19</v>
      </c>
      <c r="F19" s="20">
        <v>17.71</v>
      </c>
      <c r="G19" s="20">
        <v>22.67</v>
      </c>
      <c r="H19" s="28">
        <v>29</v>
      </c>
      <c r="I19" s="26">
        <v>20.420000000000002</v>
      </c>
      <c r="J19" s="26">
        <v>22.28</v>
      </c>
      <c r="K19" s="22">
        <f>(MAX(Table24[[#This Row],[D3]:[D1]])-MIN(Table24[[#This Row],[D3]:[D1]]))</f>
        <v>45</v>
      </c>
      <c r="L19" s="7">
        <f>Table24[[#This Row],[D3]]-(AVERAGE(Table24[[#This Row],[D3-LW]:[D3-LM_AVG]]))</f>
        <v>-19.793333333333333</v>
      </c>
      <c r="M19" s="7">
        <f>Table24[[#This Row],[D2]]-(AVERAGE(Table24[[#This Row],[D2-LW]:[D2-LM_AVG]]))</f>
        <v>21.099999999999998</v>
      </c>
      <c r="Q19" s="35"/>
      <c r="R19" s="35"/>
    </row>
    <row r="20" spans="1:18" ht="20" customHeight="1" x14ac:dyDescent="0.2">
      <c r="A20" s="3" t="s">
        <v>23</v>
      </c>
      <c r="B20" s="17">
        <v>13</v>
      </c>
      <c r="C20" s="24">
        <v>32</v>
      </c>
      <c r="D20" s="24">
        <v>25</v>
      </c>
      <c r="E20" s="19">
        <v>29</v>
      </c>
      <c r="F20" s="20">
        <v>16.850000000000001</v>
      </c>
      <c r="G20" s="20">
        <v>18.46</v>
      </c>
      <c r="H20" s="28">
        <v>25</v>
      </c>
      <c r="I20" s="26">
        <v>21.57</v>
      </c>
      <c r="J20" s="26">
        <v>18.28</v>
      </c>
      <c r="K20" s="22">
        <f>(MAX(Table24[[#This Row],[D3]:[D1]])-MIN(Table24[[#This Row],[D3]:[D1]]))</f>
        <v>19</v>
      </c>
      <c r="L20" s="7">
        <f>Table24[[#This Row],[D3]]-(AVERAGE(Table24[[#This Row],[D3-LW]:[D3-LM_AVG]]))</f>
        <v>-8.4366666666666674</v>
      </c>
      <c r="M20" s="7">
        <f>Table24[[#This Row],[D2]]-(AVERAGE(Table24[[#This Row],[D2-LW]:[D2-LM_AVG]]))</f>
        <v>10.383333333333336</v>
      </c>
      <c r="Q20" s="35"/>
      <c r="R20" s="35"/>
    </row>
    <row r="21" spans="1:18" ht="20" customHeight="1" x14ac:dyDescent="0.2">
      <c r="A21" s="3" t="s">
        <v>24</v>
      </c>
      <c r="B21" s="17">
        <v>32</v>
      </c>
      <c r="C21" s="24">
        <v>33</v>
      </c>
      <c r="D21" s="24">
        <v>39</v>
      </c>
      <c r="E21" s="19">
        <v>29</v>
      </c>
      <c r="F21" s="20">
        <v>18</v>
      </c>
      <c r="G21" s="20">
        <v>18.21</v>
      </c>
      <c r="H21" s="28">
        <v>42</v>
      </c>
      <c r="I21" s="26">
        <v>22.14</v>
      </c>
      <c r="J21" s="26">
        <v>18.670000000000002</v>
      </c>
      <c r="K21" s="22">
        <f>(MAX(Table24[[#This Row],[D3]:[D1]])-MIN(Table24[[#This Row],[D3]:[D1]]))</f>
        <v>7</v>
      </c>
      <c r="L21" s="7">
        <f>Table24[[#This Row],[D3]]-(AVERAGE(Table24[[#This Row],[D3-LW]:[D3-LM_AVG]]))</f>
        <v>10.263333333333332</v>
      </c>
      <c r="M21" s="7">
        <f>Table24[[#This Row],[D2]]-(AVERAGE(Table24[[#This Row],[D2-LW]:[D2-LM_AVG]]))</f>
        <v>5.3966666666666647</v>
      </c>
    </row>
    <row r="22" spans="1:18" ht="20" customHeight="1" x14ac:dyDescent="0.2">
      <c r="A22" s="3" t="s">
        <v>25</v>
      </c>
      <c r="B22" s="17">
        <v>23</v>
      </c>
      <c r="C22" s="24">
        <v>25</v>
      </c>
      <c r="D22" s="24">
        <v>24</v>
      </c>
      <c r="E22" s="19">
        <v>17</v>
      </c>
      <c r="F22" s="20">
        <v>12.14</v>
      </c>
      <c r="G22" s="20">
        <v>18.53</v>
      </c>
      <c r="H22" s="28">
        <v>34</v>
      </c>
      <c r="I22" s="26">
        <v>17.420000000000002</v>
      </c>
      <c r="J22" s="26">
        <v>18.920000000000002</v>
      </c>
      <c r="K22" s="22">
        <f>(MAX(Table24[[#This Row],[D3]:[D1]])-MIN(Table24[[#This Row],[D3]:[D1]]))</f>
        <v>2</v>
      </c>
      <c r="L22" s="7">
        <f>Table24[[#This Row],[D3]]-(AVERAGE(Table24[[#This Row],[D3-LW]:[D3-LM_AVG]]))</f>
        <v>7.1099999999999994</v>
      </c>
      <c r="M22" s="7">
        <f>Table24[[#This Row],[D2]]-(AVERAGE(Table24[[#This Row],[D2-LW]:[D2-LM_AVG]]))</f>
        <v>1.553333333333331</v>
      </c>
    </row>
    <row r="23" spans="1:18" ht="20" customHeight="1" x14ac:dyDescent="0.2">
      <c r="A23" s="3" t="s">
        <v>26</v>
      </c>
      <c r="B23" s="17">
        <v>28</v>
      </c>
      <c r="C23" s="24">
        <v>30</v>
      </c>
      <c r="D23" s="24">
        <v>35</v>
      </c>
      <c r="E23" s="19">
        <v>23</v>
      </c>
      <c r="F23" s="20">
        <v>14.85</v>
      </c>
      <c r="G23" s="20">
        <v>17.82</v>
      </c>
      <c r="H23" s="28">
        <v>34</v>
      </c>
      <c r="I23" s="26">
        <v>18.71</v>
      </c>
      <c r="J23" s="26">
        <v>17.57</v>
      </c>
      <c r="K23" s="22">
        <f>(MAX(Table24[[#This Row],[D3]:[D1]])-MIN(Table24[[#This Row],[D3]:[D1]]))</f>
        <v>7</v>
      </c>
      <c r="L23" s="7">
        <f>Table24[[#This Row],[D3]]-(AVERAGE(Table24[[#This Row],[D3-LW]:[D3-LM_AVG]]))</f>
        <v>9.4433333333333316</v>
      </c>
      <c r="M23" s="7">
        <f>Table24[[#This Row],[D2]]-(AVERAGE(Table24[[#This Row],[D2-LW]:[D2-LM_AVG]]))</f>
        <v>6.5733333333333341</v>
      </c>
    </row>
    <row r="24" spans="1:18" ht="20" customHeight="1" x14ac:dyDescent="0.2">
      <c r="A24" s="3" t="s">
        <v>27</v>
      </c>
      <c r="B24" s="17">
        <v>29</v>
      </c>
      <c r="C24" s="24">
        <v>28</v>
      </c>
      <c r="D24" s="24">
        <v>29</v>
      </c>
      <c r="E24" s="19">
        <v>17</v>
      </c>
      <c r="F24" s="20">
        <v>12.71</v>
      </c>
      <c r="G24" s="20">
        <v>15.5</v>
      </c>
      <c r="H24" s="28">
        <v>23</v>
      </c>
      <c r="I24" s="26">
        <v>15.42</v>
      </c>
      <c r="J24" s="26">
        <v>15.64</v>
      </c>
      <c r="K24" s="22">
        <f>(MAX(Table24[[#This Row],[D3]:[D1]])-MIN(Table24[[#This Row],[D3]:[D1]]))</f>
        <v>1</v>
      </c>
      <c r="L24" s="7">
        <f>Table24[[#This Row],[D3]]-(AVERAGE(Table24[[#This Row],[D3-LW]:[D3-LM_AVG]]))</f>
        <v>13.93</v>
      </c>
      <c r="M24" s="7">
        <f>Table24[[#This Row],[D2]]-(AVERAGE(Table24[[#This Row],[D2-LW]:[D2-LM_AVG]]))</f>
        <v>9.98</v>
      </c>
    </row>
    <row r="25" spans="1:18" ht="20" customHeight="1" x14ac:dyDescent="0.2">
      <c r="A25" s="3" t="s">
        <v>28</v>
      </c>
      <c r="B25" s="17">
        <v>17</v>
      </c>
      <c r="C25" s="24">
        <v>11</v>
      </c>
      <c r="D25" s="24">
        <v>28</v>
      </c>
      <c r="E25" s="19">
        <v>14</v>
      </c>
      <c r="F25" s="20">
        <v>8.2799999999999994</v>
      </c>
      <c r="G25" s="20">
        <v>8.75</v>
      </c>
      <c r="H25" s="28">
        <v>10</v>
      </c>
      <c r="I25" s="26">
        <v>9.57</v>
      </c>
      <c r="J25" s="26">
        <v>8.75</v>
      </c>
      <c r="K25" s="22">
        <f>(MAX(Table24[[#This Row],[D3]:[D1]])-MIN(Table24[[#This Row],[D3]:[D1]]))</f>
        <v>17</v>
      </c>
      <c r="L25" s="7">
        <f>Table24[[#This Row],[D3]]-(AVERAGE(Table24[[#This Row],[D3-LW]:[D3-LM_AVG]]))</f>
        <v>6.6566666666666663</v>
      </c>
      <c r="M25" s="7">
        <f>Table24[[#This Row],[D2]]-(AVERAGE(Table24[[#This Row],[D2-LW]:[D2-LM_AVG]]))</f>
        <v>1.5600000000000005</v>
      </c>
    </row>
    <row r="27" spans="1:18" x14ac:dyDescent="0.2">
      <c r="B27" s="4" t="s">
        <v>54</v>
      </c>
      <c r="C27" s="4" t="s">
        <v>55</v>
      </c>
      <c r="D27" s="4"/>
      <c r="I27" s="21"/>
    </row>
    <row r="28" spans="1:18" x14ac:dyDescent="0.2">
      <c r="B28" s="4" t="s">
        <v>51</v>
      </c>
      <c r="C28" s="4" t="s">
        <v>56</v>
      </c>
      <c r="D28" s="4"/>
    </row>
    <row r="29" spans="1:18" x14ac:dyDescent="0.2">
      <c r="B29" s="4" t="s">
        <v>52</v>
      </c>
      <c r="C29" s="4" t="s">
        <v>57</v>
      </c>
      <c r="D29" s="4"/>
    </row>
    <row r="30" spans="1:18" x14ac:dyDescent="0.2">
      <c r="B30" s="4" t="s">
        <v>53</v>
      </c>
      <c r="C30" s="4" t="s">
        <v>58</v>
      </c>
      <c r="D30" s="4"/>
    </row>
    <row r="31" spans="1:18" x14ac:dyDescent="0.2">
      <c r="B31" s="4"/>
      <c r="C31" s="4"/>
      <c r="D31" s="4"/>
    </row>
  </sheetData>
  <mergeCells count="1">
    <mergeCell ref="O2:T2"/>
  </mergeCells>
  <phoneticPr fontId="18" type="noConversion"/>
  <conditionalFormatting sqref="L2:L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5">
    <cfRule type="cellIs" dxfId="3" priority="1" stopIfTrue="1" operator="lessThan">
      <formula>$T$7</formula>
    </cfRule>
  </conditionalFormatting>
  <conditionalFormatting sqref="M2:M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A60-895D-0243-94B3-5900C1F585EF}">
  <dimension ref="A3:D28"/>
  <sheetViews>
    <sheetView workbookViewId="0">
      <selection activeCell="B1" sqref="B1:C1048576"/>
    </sheetView>
  </sheetViews>
  <sheetFormatPr baseColWidth="10" defaultRowHeight="16" x14ac:dyDescent="0.2"/>
  <cols>
    <col min="1" max="1" width="15.5" style="1" bestFit="1" customWidth="1"/>
    <col min="2" max="2" width="14.83203125" style="6" bestFit="1" customWidth="1"/>
    <col min="3" max="3" width="15.83203125" style="6" bestFit="1" customWidth="1"/>
    <col min="4" max="4" width="21.1640625" bestFit="1" customWidth="1"/>
    <col min="5" max="6" width="18.33203125" bestFit="1" customWidth="1"/>
  </cols>
  <sheetData>
    <row r="3" spans="1:4" x14ac:dyDescent="0.2">
      <c r="A3" s="31" t="s">
        <v>67</v>
      </c>
      <c r="B3" s="1" t="s">
        <v>69</v>
      </c>
      <c r="C3" s="1" t="s">
        <v>70</v>
      </c>
      <c r="D3" s="1" t="s">
        <v>72</v>
      </c>
    </row>
    <row r="4" spans="1:4" x14ac:dyDescent="0.2">
      <c r="A4" s="1" t="s">
        <v>5</v>
      </c>
      <c r="B4" s="6">
        <v>5</v>
      </c>
      <c r="C4" s="6">
        <v>4.92</v>
      </c>
      <c r="D4" s="6">
        <v>1.0266666666666664</v>
      </c>
    </row>
    <row r="5" spans="1:4" x14ac:dyDescent="0.2">
      <c r="A5" s="1" t="s">
        <v>6</v>
      </c>
      <c r="B5" s="6">
        <v>2</v>
      </c>
      <c r="C5" s="6">
        <v>1.92</v>
      </c>
      <c r="D5" s="6">
        <v>1.0266666666666666</v>
      </c>
    </row>
    <row r="6" spans="1:4" x14ac:dyDescent="0.2">
      <c r="A6" s="1" t="s">
        <v>7</v>
      </c>
      <c r="B6" s="6">
        <v>0.42</v>
      </c>
      <c r="C6" s="6">
        <v>0.75</v>
      </c>
      <c r="D6" s="6">
        <v>1.9433333333333334</v>
      </c>
    </row>
    <row r="7" spans="1:4" x14ac:dyDescent="0.2">
      <c r="A7" s="1" t="s">
        <v>8</v>
      </c>
      <c r="B7" s="6">
        <v>0.42</v>
      </c>
      <c r="C7" s="6">
        <v>0.46</v>
      </c>
      <c r="D7" s="6">
        <v>-0.62666666666666659</v>
      </c>
    </row>
    <row r="8" spans="1:4" x14ac:dyDescent="0.2">
      <c r="A8" s="1" t="s">
        <v>9</v>
      </c>
      <c r="B8" s="6">
        <v>0.14000000000000001</v>
      </c>
      <c r="C8" s="6">
        <v>0.21</v>
      </c>
      <c r="D8" s="6">
        <v>-0.11666666666666665</v>
      </c>
    </row>
    <row r="9" spans="1:4" x14ac:dyDescent="0.2">
      <c r="A9" s="1" t="s">
        <v>10</v>
      </c>
      <c r="B9" s="6">
        <v>0.71</v>
      </c>
      <c r="C9" s="6">
        <v>0.71</v>
      </c>
      <c r="D9" s="6">
        <v>1.1933333333333334</v>
      </c>
    </row>
    <row r="10" spans="1:4" x14ac:dyDescent="0.2">
      <c r="A10" s="1" t="s">
        <v>11</v>
      </c>
      <c r="B10" s="6">
        <v>1.42</v>
      </c>
      <c r="C10" s="6">
        <v>2.1</v>
      </c>
      <c r="D10" s="6">
        <v>1.1600000000000001</v>
      </c>
    </row>
    <row r="11" spans="1:4" x14ac:dyDescent="0.2">
      <c r="A11" s="1" t="s">
        <v>12</v>
      </c>
      <c r="B11" s="6">
        <v>3</v>
      </c>
      <c r="C11" s="6">
        <v>5.03</v>
      </c>
      <c r="D11" s="6">
        <v>4.3233333333333333</v>
      </c>
    </row>
    <row r="12" spans="1:4" x14ac:dyDescent="0.2">
      <c r="A12" s="1" t="s">
        <v>13</v>
      </c>
      <c r="B12" s="6">
        <v>3.71</v>
      </c>
      <c r="C12" s="6">
        <v>9.82</v>
      </c>
      <c r="D12" s="6">
        <v>16.490000000000002</v>
      </c>
    </row>
    <row r="13" spans="1:4" x14ac:dyDescent="0.2">
      <c r="A13" s="1" t="s">
        <v>14</v>
      </c>
      <c r="B13" s="6">
        <v>10.14</v>
      </c>
      <c r="C13" s="6">
        <v>17.64</v>
      </c>
      <c r="D13" s="6">
        <v>17.739999999999998</v>
      </c>
    </row>
    <row r="14" spans="1:4" x14ac:dyDescent="0.2">
      <c r="A14" s="1" t="s">
        <v>15</v>
      </c>
      <c r="B14" s="6">
        <v>26.14</v>
      </c>
      <c r="C14" s="6">
        <v>28.57</v>
      </c>
      <c r="D14" s="6">
        <v>10.763333333333328</v>
      </c>
    </row>
    <row r="15" spans="1:4" x14ac:dyDescent="0.2">
      <c r="A15" s="1" t="s">
        <v>16</v>
      </c>
      <c r="B15" s="6">
        <v>25</v>
      </c>
      <c r="C15" s="6">
        <v>28.28</v>
      </c>
      <c r="D15" s="6">
        <v>10.573333333333331</v>
      </c>
    </row>
    <row r="16" spans="1:4" x14ac:dyDescent="0.2">
      <c r="A16" s="1" t="s">
        <v>17</v>
      </c>
      <c r="B16" s="6">
        <v>24</v>
      </c>
      <c r="C16" s="6">
        <v>25.89</v>
      </c>
      <c r="D16" s="6">
        <v>14.036666666666665</v>
      </c>
    </row>
    <row r="17" spans="1:4" x14ac:dyDescent="0.2">
      <c r="A17" s="1" t="s">
        <v>18</v>
      </c>
      <c r="B17" s="6">
        <v>20.28</v>
      </c>
      <c r="C17" s="6">
        <v>24.17</v>
      </c>
      <c r="D17" s="6">
        <v>19.849999999999998</v>
      </c>
    </row>
    <row r="18" spans="1:4" x14ac:dyDescent="0.2">
      <c r="A18" s="1" t="s">
        <v>19</v>
      </c>
      <c r="B18" s="6">
        <v>19.57</v>
      </c>
      <c r="C18" s="6">
        <v>24.89</v>
      </c>
      <c r="D18" s="6">
        <v>-7.4866666666666681</v>
      </c>
    </row>
    <row r="19" spans="1:4" x14ac:dyDescent="0.2">
      <c r="A19" s="1" t="s">
        <v>20</v>
      </c>
      <c r="B19" s="6">
        <v>22.427</v>
      </c>
      <c r="C19" s="6">
        <v>27.78</v>
      </c>
      <c r="D19" s="6">
        <v>-30.735666666666663</v>
      </c>
    </row>
    <row r="20" spans="1:4" x14ac:dyDescent="0.2">
      <c r="A20" s="1" t="s">
        <v>21</v>
      </c>
      <c r="B20" s="6">
        <v>21.57</v>
      </c>
      <c r="C20" s="6">
        <v>25.53</v>
      </c>
      <c r="D20" s="6">
        <v>-27.7</v>
      </c>
    </row>
    <row r="21" spans="1:4" x14ac:dyDescent="0.2">
      <c r="A21" s="1" t="s">
        <v>22</v>
      </c>
      <c r="B21" s="6">
        <v>17.71</v>
      </c>
      <c r="C21" s="6">
        <v>22.67</v>
      </c>
      <c r="D21" s="6">
        <v>-19.793333333333333</v>
      </c>
    </row>
    <row r="22" spans="1:4" x14ac:dyDescent="0.2">
      <c r="A22" s="1" t="s">
        <v>23</v>
      </c>
      <c r="B22" s="6">
        <v>16.850000000000001</v>
      </c>
      <c r="C22" s="6">
        <v>18.46</v>
      </c>
      <c r="D22" s="6">
        <v>-8.4366666666666674</v>
      </c>
    </row>
    <row r="23" spans="1:4" x14ac:dyDescent="0.2">
      <c r="A23" s="1" t="s">
        <v>24</v>
      </c>
      <c r="B23" s="6">
        <v>18</v>
      </c>
      <c r="C23" s="6">
        <v>18.21</v>
      </c>
      <c r="D23" s="6">
        <v>10.263333333333332</v>
      </c>
    </row>
    <row r="24" spans="1:4" x14ac:dyDescent="0.2">
      <c r="A24" s="1" t="s">
        <v>25</v>
      </c>
      <c r="B24" s="6">
        <v>12.14</v>
      </c>
      <c r="C24" s="6">
        <v>18.53</v>
      </c>
      <c r="D24" s="6">
        <v>7.1099999999999994</v>
      </c>
    </row>
    <row r="25" spans="1:4" x14ac:dyDescent="0.2">
      <c r="A25" s="1" t="s">
        <v>26</v>
      </c>
      <c r="B25" s="6">
        <v>14.85</v>
      </c>
      <c r="C25" s="6">
        <v>17.82</v>
      </c>
      <c r="D25" s="6">
        <v>9.4433333333333316</v>
      </c>
    </row>
    <row r="26" spans="1:4" x14ac:dyDescent="0.2">
      <c r="A26" s="1" t="s">
        <v>27</v>
      </c>
      <c r="B26" s="6">
        <v>12.71</v>
      </c>
      <c r="C26" s="6">
        <v>15.5</v>
      </c>
      <c r="D26" s="6">
        <v>13.93</v>
      </c>
    </row>
    <row r="27" spans="1:4" x14ac:dyDescent="0.2">
      <c r="A27" s="1" t="s">
        <v>28</v>
      </c>
      <c r="B27" s="6">
        <v>8.2799999999999994</v>
      </c>
      <c r="C27" s="6">
        <v>8.75</v>
      </c>
      <c r="D27" s="6">
        <v>6.6566666666666663</v>
      </c>
    </row>
    <row r="28" spans="1:4" x14ac:dyDescent="0.2">
      <c r="A28" s="1" t="s">
        <v>68</v>
      </c>
      <c r="B28" s="6">
        <v>286.48699999999997</v>
      </c>
      <c r="C28" s="6">
        <v>348.60999999999996</v>
      </c>
      <c r="D28" s="6">
        <v>52.634333333333309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1FEF-616C-5F46-8158-6BE7C7E9EF64}">
  <dimension ref="A1:D26"/>
  <sheetViews>
    <sheetView workbookViewId="0">
      <selection activeCell="D7" sqref="D7"/>
    </sheetView>
  </sheetViews>
  <sheetFormatPr baseColWidth="10" defaultRowHeight="16" x14ac:dyDescent="0.2"/>
  <cols>
    <col min="1" max="1" width="15.5" style="33" bestFit="1" customWidth="1"/>
    <col min="2" max="2" width="14.83203125" style="33" bestFit="1" customWidth="1"/>
    <col min="3" max="3" width="15.83203125" style="33" bestFit="1" customWidth="1"/>
    <col min="4" max="4" width="21.1640625" style="34" bestFit="1" customWidth="1"/>
  </cols>
  <sheetData>
    <row r="1" spans="1:4" x14ac:dyDescent="0.2">
      <c r="A1" s="32" t="s">
        <v>67</v>
      </c>
      <c r="B1" s="33" t="s">
        <v>69</v>
      </c>
      <c r="C1" s="33" t="s">
        <v>70</v>
      </c>
      <c r="D1" s="34" t="s">
        <v>71</v>
      </c>
    </row>
    <row r="2" spans="1:4" x14ac:dyDescent="0.2">
      <c r="A2" s="33" t="s">
        <v>5</v>
      </c>
      <c r="B2" s="33">
        <v>6.42</v>
      </c>
      <c r="C2" s="33">
        <v>4.8499999999999996</v>
      </c>
      <c r="D2" s="34">
        <v>1.5766666666666653</v>
      </c>
    </row>
    <row r="3" spans="1:4" x14ac:dyDescent="0.2">
      <c r="A3" s="33" t="s">
        <v>6</v>
      </c>
      <c r="B3" s="33">
        <v>1.85</v>
      </c>
      <c r="C3" s="33">
        <v>1.92</v>
      </c>
      <c r="D3" s="34">
        <v>1.4100000000000001</v>
      </c>
    </row>
    <row r="4" spans="1:4" x14ac:dyDescent="0.2">
      <c r="A4" s="33" t="s">
        <v>7</v>
      </c>
      <c r="B4" s="33">
        <v>0.28000000000000003</v>
      </c>
      <c r="C4" s="33">
        <v>0.82</v>
      </c>
      <c r="D4" s="34">
        <v>0.6333333333333333</v>
      </c>
    </row>
    <row r="5" spans="1:4" x14ac:dyDescent="0.2">
      <c r="A5" s="33" t="s">
        <v>8</v>
      </c>
      <c r="B5" s="33">
        <v>0.42</v>
      </c>
      <c r="C5" s="33">
        <v>0.46</v>
      </c>
      <c r="D5" s="34">
        <v>0.70666666666666667</v>
      </c>
    </row>
    <row r="6" spans="1:4" x14ac:dyDescent="0.2">
      <c r="A6" s="33" t="s">
        <v>9</v>
      </c>
      <c r="B6" s="33">
        <v>0.42</v>
      </c>
      <c r="C6" s="33">
        <v>0.21</v>
      </c>
      <c r="D6" s="34">
        <v>-0.54333333333333333</v>
      </c>
    </row>
    <row r="7" spans="1:4" x14ac:dyDescent="0.2">
      <c r="A7" s="33" t="s">
        <v>10</v>
      </c>
      <c r="B7" s="33">
        <v>1.28</v>
      </c>
      <c r="C7" s="33">
        <v>0.75</v>
      </c>
      <c r="D7" s="34">
        <v>-0.34333333333333349</v>
      </c>
    </row>
    <row r="8" spans="1:4" x14ac:dyDescent="0.2">
      <c r="A8" s="33" t="s">
        <v>11</v>
      </c>
      <c r="B8" s="33">
        <v>2.85</v>
      </c>
      <c r="C8" s="33">
        <v>2.2799999999999998</v>
      </c>
      <c r="D8" s="34">
        <v>-2.3766666666666665</v>
      </c>
    </row>
    <row r="9" spans="1:4" x14ac:dyDescent="0.2">
      <c r="A9" s="33" t="s">
        <v>12</v>
      </c>
      <c r="B9" s="33">
        <v>5.57</v>
      </c>
      <c r="C9" s="33">
        <v>5.21</v>
      </c>
      <c r="D9" s="34">
        <v>-4.5933333333333337</v>
      </c>
    </row>
    <row r="10" spans="1:4" x14ac:dyDescent="0.2">
      <c r="A10" s="33" t="s">
        <v>13</v>
      </c>
      <c r="B10" s="33">
        <v>8.7100000000000009</v>
      </c>
      <c r="C10" s="33">
        <v>10.42</v>
      </c>
      <c r="D10" s="34">
        <v>-12.376666666666667</v>
      </c>
    </row>
    <row r="11" spans="1:4" x14ac:dyDescent="0.2">
      <c r="A11" s="33" t="s">
        <v>14</v>
      </c>
      <c r="B11" s="33">
        <v>20</v>
      </c>
      <c r="C11" s="33">
        <v>19.07</v>
      </c>
      <c r="D11" s="34">
        <v>-21.02333333333333</v>
      </c>
    </row>
    <row r="12" spans="1:4" x14ac:dyDescent="0.2">
      <c r="A12" s="33" t="s">
        <v>15</v>
      </c>
      <c r="B12" s="33">
        <v>29.42</v>
      </c>
      <c r="C12" s="33">
        <v>28.35</v>
      </c>
      <c r="D12" s="34">
        <v>20.743333333333332</v>
      </c>
    </row>
    <row r="13" spans="1:4" x14ac:dyDescent="0.2">
      <c r="A13" s="33" t="s">
        <v>16</v>
      </c>
      <c r="B13" s="33">
        <v>33.71</v>
      </c>
      <c r="C13" s="33">
        <v>28.5</v>
      </c>
      <c r="D13" s="34">
        <v>2.596666666666664</v>
      </c>
    </row>
    <row r="14" spans="1:4" x14ac:dyDescent="0.2">
      <c r="A14" s="33" t="s">
        <v>17</v>
      </c>
      <c r="B14" s="33">
        <v>27.57</v>
      </c>
      <c r="C14" s="33">
        <v>25.42</v>
      </c>
      <c r="D14" s="34">
        <v>20.33666666666667</v>
      </c>
    </row>
    <row r="15" spans="1:4" x14ac:dyDescent="0.2">
      <c r="A15" s="33" t="s">
        <v>18</v>
      </c>
      <c r="B15" s="33">
        <v>25.85</v>
      </c>
      <c r="C15" s="33">
        <v>24.21</v>
      </c>
      <c r="D15" s="34">
        <v>4.9800000000000004</v>
      </c>
    </row>
    <row r="16" spans="1:4" x14ac:dyDescent="0.2">
      <c r="A16" s="33" t="s">
        <v>19</v>
      </c>
      <c r="B16" s="33">
        <v>26.14</v>
      </c>
      <c r="C16" s="33">
        <v>25.21</v>
      </c>
      <c r="D16" s="34">
        <v>2.8833333333333364</v>
      </c>
    </row>
    <row r="17" spans="1:4" x14ac:dyDescent="0.2">
      <c r="A17" s="33" t="s">
        <v>20</v>
      </c>
      <c r="B17" s="33">
        <v>28.14</v>
      </c>
      <c r="C17" s="33">
        <v>27.71</v>
      </c>
      <c r="D17" s="34">
        <v>16.050000000000004</v>
      </c>
    </row>
    <row r="18" spans="1:4" x14ac:dyDescent="0.2">
      <c r="A18" s="33" t="s">
        <v>21</v>
      </c>
      <c r="B18" s="33">
        <v>27.71</v>
      </c>
      <c r="C18" s="33">
        <v>25.64</v>
      </c>
      <c r="D18" s="34">
        <v>7.2166666666666615</v>
      </c>
    </row>
    <row r="19" spans="1:4" x14ac:dyDescent="0.2">
      <c r="A19" s="33" t="s">
        <v>22</v>
      </c>
      <c r="B19" s="33">
        <v>20.420000000000002</v>
      </c>
      <c r="C19" s="33">
        <v>22.28</v>
      </c>
      <c r="D19" s="34">
        <v>21.099999999999998</v>
      </c>
    </row>
    <row r="20" spans="1:4" x14ac:dyDescent="0.2">
      <c r="A20" s="33" t="s">
        <v>23</v>
      </c>
      <c r="B20" s="33">
        <v>21.57</v>
      </c>
      <c r="C20" s="33">
        <v>18.28</v>
      </c>
      <c r="D20" s="34">
        <v>10.383333333333336</v>
      </c>
    </row>
    <row r="21" spans="1:4" x14ac:dyDescent="0.2">
      <c r="A21" s="33" t="s">
        <v>24</v>
      </c>
      <c r="B21" s="33">
        <v>22.14</v>
      </c>
      <c r="C21" s="33">
        <v>18.670000000000002</v>
      </c>
      <c r="D21" s="34">
        <v>5.3966666666666647</v>
      </c>
    </row>
    <row r="22" spans="1:4" x14ac:dyDescent="0.2">
      <c r="A22" s="33" t="s">
        <v>25</v>
      </c>
      <c r="B22" s="33">
        <v>17.420000000000002</v>
      </c>
      <c r="C22" s="33">
        <v>18.920000000000002</v>
      </c>
      <c r="D22" s="34">
        <v>1.553333333333331</v>
      </c>
    </row>
    <row r="23" spans="1:4" x14ac:dyDescent="0.2">
      <c r="A23" s="33" t="s">
        <v>26</v>
      </c>
      <c r="B23" s="33">
        <v>18.71</v>
      </c>
      <c r="C23" s="33">
        <v>17.57</v>
      </c>
      <c r="D23" s="34">
        <v>6.5733333333333341</v>
      </c>
    </row>
    <row r="24" spans="1:4" x14ac:dyDescent="0.2">
      <c r="A24" s="33" t="s">
        <v>27</v>
      </c>
      <c r="B24" s="33">
        <v>15.42</v>
      </c>
      <c r="C24" s="33">
        <v>15.64</v>
      </c>
      <c r="D24" s="34">
        <v>9.98</v>
      </c>
    </row>
    <row r="25" spans="1:4" x14ac:dyDescent="0.2">
      <c r="A25" s="33" t="s">
        <v>28</v>
      </c>
      <c r="B25" s="33">
        <v>9.57</v>
      </c>
      <c r="C25" s="33">
        <v>8.75</v>
      </c>
      <c r="D25" s="34">
        <v>1.5600000000000005</v>
      </c>
    </row>
    <row r="26" spans="1:4" x14ac:dyDescent="0.2">
      <c r="A26" s="33" t="s">
        <v>68</v>
      </c>
      <c r="B26" s="33">
        <v>371.59</v>
      </c>
      <c r="C26" s="33">
        <v>351.14000000000004</v>
      </c>
      <c r="D26" s="34">
        <v>94.423333333333332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checkout_1</vt:lpstr>
      <vt:lpstr>checkout_2</vt:lpstr>
      <vt:lpstr>checkout_unified</vt:lpstr>
      <vt:lpstr>d3_graphic</vt:lpstr>
      <vt:lpstr>d2_graphic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Sakae</dc:creator>
  <cp:lastModifiedBy>Rodrigo Sakae</cp:lastModifiedBy>
  <dcterms:created xsi:type="dcterms:W3CDTF">2023-09-20T13:07:41Z</dcterms:created>
  <dcterms:modified xsi:type="dcterms:W3CDTF">2023-09-26T12:34:31Z</dcterms:modified>
</cp:coreProperties>
</file>