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whelan\Documents\"/>
    </mc:Choice>
  </mc:AlternateContent>
  <bookViews>
    <workbookView xWindow="6435" yWindow="4050" windowWidth="28725" windowHeight="15465"/>
  </bookViews>
  <sheets>
    <sheet name="Percentile and z-sco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<sst xmlns="http://schemas.openxmlformats.org/spreadsheetml/2006/main" count="15" uniqueCount="15">
  <si>
    <t>What is the gestational age?</t>
  </si>
  <si>
    <t>Weeks (24-41):</t>
  </si>
  <si>
    <t>Days (0-7):</t>
  </si>
  <si>
    <t>What is the umbilical artery index value?</t>
  </si>
  <si>
    <t>PI:</t>
  </si>
  <si>
    <t>RI:</t>
  </si>
  <si>
    <t>S/D Ratio:</t>
  </si>
  <si>
    <t>The PI percentile is</t>
  </si>
  <si>
    <t>The PI z-score is</t>
  </si>
  <si>
    <t>The RI percentile is</t>
  </si>
  <si>
    <t>The RI z-score is</t>
  </si>
  <si>
    <t>The S/D Ratio percentile is</t>
  </si>
  <si>
    <t>The S/D Ratio z-score is</t>
  </si>
  <si>
    <t>Drukker et al. International gestational age-specific centiles for umbilical artery Doppler indices: a longitudinal prospective cohort study of the INTERGROWTH-21st Project. AJOG 2020</t>
  </si>
  <si>
    <t>Calculated percentiles and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</si>
</sst>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0" xfId="1" applyFont="1" applyFill="1" applyProtection="1"/>
    <xf numFmtId="0" fontId="2" fillId="4" borderId="0" xfId="1" applyFont="1" applyFill="1" applyProtection="1"/>
    <xf numFmtId="0" fontId="2" fillId="4" borderId="0" xfId="1" quotePrefix="1" applyFont="1" applyFill="1" applyProtection="1"/>
    <xf numFmtId="0" fontId="2" fillId="5" borderId="0" xfId="1" applyFont="1" applyFill="1" applyProtection="1"/>
    <xf numFmtId="0" fontId="2" fillId="5" borderId="0" xfId="1" applyFont="1" applyFill="1" applyProtection="1">
      <protection locked="0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6" sqref="B6"/>
    </sheetView>
  </sheetViews>
  <sheetFormatPr defaultColWidth="8.7109375" defaultRowHeight="15" x14ac:dyDescent="0.25"/>
  <cols>
    <col min="1" max="1" width="33.85546875" style="1" bestFit="1" customWidth="1"/>
    <col min="2" max="2" width="8.7109375" style="1"/>
    <col min="3" max="3" width="113.5703125" style="1" customWidth="1"/>
    <col min="4" max="16384" width="8.7109375" style="1"/>
  </cols>
  <sheetData>
    <row r="1" spans="1:2" x14ac:dyDescent="0.25">
      <c r="A1" s="4" t="s">
        <v>0</v>
      </c>
      <c r="B1" s="4"/>
    </row>
    <row r="2" spans="1:2" x14ac:dyDescent="0.25">
      <c r="A2" s="4" t="s">
        <v>1</v>
      </c>
      <c r="B2" s="5">
        <v>40</v>
      </c>
    </row>
    <row r="3" spans="1:2" x14ac:dyDescent="0.25">
      <c r="A3" s="4" t="s">
        <v>2</v>
      </c>
      <c r="B3" s="5">
        <v>1</v>
      </c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5">
        <v>0.96</v>
      </c>
    </row>
    <row r="7" spans="1:2" x14ac:dyDescent="0.25">
      <c r="A7" s="4" t="s">
        <v>5</v>
      </c>
      <c r="B7" s="5">
        <v>0.6</v>
      </c>
    </row>
    <row r="8" spans="1:2" x14ac:dyDescent="0.25">
      <c r="A8" s="4" t="s">
        <v>6</v>
      </c>
      <c r="B8" s="5">
        <v>2.6</v>
      </c>
    </row>
    <row r="10" spans="1:2" x14ac:dyDescent="0.25">
      <c r="A10" s="2" t="s">
        <v>14</v>
      </c>
      <c r="B10" s="2"/>
    </row>
    <row r="11" spans="1:2" x14ac:dyDescent="0.25">
      <c r="A11" s="3" t="s">
        <v>7</v>
      </c>
      <c r="B11" s="2">
        <f>IF(OR(B$2&lt;24,B$2&gt;41,B$3&lt;0,B$3&gt;7,B$6&lt;=0),"Error",ROUND(_xlfn.NORM.S.DIST(-0.0768617^-1*(EXP((B$6-(1.02944+77.7456*(B$2+B$3/7)^-2-0.000004455*(B$2+B$3/7)^3))*-0.0768617*(-0.00645693+254.885*LN((B$2+B$3/7))*(B$2+B$3/7)^-2-715.949*(B$2+B$3/7)^-2)^-1)-1),TRUE)*100,2))</f>
        <v>88.84</v>
      </c>
    </row>
    <row r="12" spans="1:2" x14ac:dyDescent="0.25">
      <c r="A12" s="3" t="s">
        <v>8</v>
      </c>
      <c r="B12" s="2">
        <f>IF(OR(B$2&lt;24,B$2&gt;41,B$3&lt;0,B$3&gt;7,B$6&lt;=0),"Error",ROUND((-0.0768617^-1*(EXP((B$6-(1.02944+77.7456*(B$2+B$3/7)^-2-0.000004455*(B$2+B$3/7)^3))*-0.0768617*(-0.00645693+254.885*LN((B$2+B$3/7))*(B$2+B$3/7)^-2-715.949*(B$2+B$3/7)^-2)^-1)-1)),2))</f>
        <v>1.22</v>
      </c>
    </row>
    <row r="13" spans="1:2" x14ac:dyDescent="0.25">
      <c r="A13" s="3" t="s">
        <v>9</v>
      </c>
      <c r="B13" s="2">
        <f>IF(OR(B$2&lt;24,B$2&gt;41,B$3&lt;0,B$3&gt;7,B$7&lt;=0),"Error",ROUND(_xlfn.NORM.S.DIST(0.0172944^-1*(EXP((B$7-(0.674914+25.3909*(B$2+B$3/7)^-2-0.0000022523*(B$2+B$3/7)^3))*0.0172944*(0.0375921+60.7614*LN((B$2+B$3/7))*(B$2+B$3/7)^-2-183.336*(B$2+B$3/7)^-2)^-1)-1),TRUE)*100,2))</f>
        <v>81.040000000000006</v>
      </c>
    </row>
    <row r="14" spans="1:2" x14ac:dyDescent="0.25">
      <c r="A14" s="3" t="s">
        <v>10</v>
      </c>
      <c r="B14" s="2">
        <f>IF(OR(B$2&lt;24,B$2&gt;41,B$3&lt;0,B$3&gt;7,B$7&lt;=0),"Error",ROUND((0.0172944^-1*(EXP((B$7-(0.674914+25.3909*(B$2+B$3/7)^-2-0.0000022523*(B$2+B$3/7)^3))*0.0172944*(0.0375921+60.7614*LN((B$2+B$3/7))*(B$2+B$3/7)^-2-183.336*(B$2+B$3/7)^-2)^-1)-1)),2))</f>
        <v>0.88</v>
      </c>
    </row>
    <row r="15" spans="1:2" x14ac:dyDescent="0.25">
      <c r="A15" s="3" t="s">
        <v>11</v>
      </c>
      <c r="B15" s="2">
        <f>IF(OR(B$2&lt;24,B$2&gt;41,B$3&lt;0,B$3&gt;7,B$8&lt;=0),"Error",ROUND(_xlfn.NORM.S.DIST(-0.2752483^-1*(EXP((B$8-(2.60358+445.991*(B$2+B$3/7)^-2-0.0000108754*(B$2+B$3/7)^3))*-0.2752483*(-0.503202+1268.37*LN((B$2+B$3/7))*(B$2+B$3/7)^-2-3417.37*(B$2+B$3/7)^-2)^-1)-1),TRUE)*100,2))</f>
        <v>89.02</v>
      </c>
    </row>
    <row r="16" spans="1:2" x14ac:dyDescent="0.25">
      <c r="A16" s="3" t="s">
        <v>12</v>
      </c>
      <c r="B16" s="2">
        <f>IF(OR(B$2&lt;24,B$2&gt;41,B$3&lt;0,B$3&gt;7,B$8&lt;=0),"Error",ROUND((-0.2752483^-1*(EXP((B$8-(2.60358+445.991*(B$2+B$3/7)^-2-0.0000108754*(B$2+B$3/7)^3))*-0.2752483*(-0.503202+1268.37*LN((B$2+B$3/7))*(B$2+B$3/7)^-2-3417.37*(B$2+B$3/7)^-2)^-1)-1)),2))</f>
        <v>1.23</v>
      </c>
    </row>
    <row r="18" spans="1:3" x14ac:dyDescent="0.25">
      <c r="A18" s="2" t="s">
        <v>13</v>
      </c>
      <c r="B18" s="2"/>
      <c r="C18" s="2"/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Percentile and z-score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Drukker</dc:creator>
  <cp:lastModifiedBy>Lauren Whelan</cp:lastModifiedBy>
  <cp:lastPrinted>2020-10-06T21:11:07Z</cp:lastPrinted>
  <dcterms:created xsi:type="dcterms:W3CDTF">2020-10-06T20:58:43Z</dcterms:created>
  <dcterms:modified xsi:type="dcterms:W3CDTF">2021-06-11T11:34:14Z</dcterms:modified>
</cp:coreProperties>
</file>