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drawings/drawing3.xml" ContentType="application/vnd.openxmlformats-officedocument.drawing+xml"/>
  <Override PartName="/xl/activeX/activeX3.xml" ContentType="application/vnd.ms-office.activeX+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drawings/drawing6.xml" ContentType="application/vnd.openxmlformats-officedocument.drawing+xml"/>
  <Override PartName="/xl/activeX/activeX6.xml" ContentType="application/vnd.ms-office.activeX+xml"/>
  <Override PartName="/xl/drawings/drawing7.xml" ContentType="application/vnd.openxmlformats-officedocument.drawing+xml"/>
  <Override PartName="/xl/activeX/activeX7.xml" ContentType="application/vnd.ms-office.activeX+xml"/>
  <Override PartName="/xl/drawings/drawing8.xml" ContentType="application/vnd.openxmlformats-officedocument.drawing+xml"/>
  <Override PartName="/xl/activeX/activeX8.xml" ContentType="application/vnd.ms-office.activeX+xml"/>
  <Override PartName="/xl/drawings/drawing9.xml" ContentType="application/vnd.openxmlformats-officedocument.drawing+xml"/>
  <Override PartName="/xl/activeX/activeX9.xml" ContentType="application/vnd.ms-office.activeX+xml"/>
  <Override PartName="/xl/drawings/drawing10.xml" ContentType="application/vnd.openxmlformats-officedocument.drawing+xml"/>
  <Override PartName="/xl/activeX/activeX10.xml" ContentType="application/vnd.ms-office.activeX+xml"/>
  <Override PartName="/xl/printerSettings/printerSettings1.bin" ContentType="application/vnd.openxmlformats-officedocument.spreadsheetml.printerSettings"/>
  <Override PartName="/xl/drawings/drawing11.xml" ContentType="application/vnd.openxmlformats-officedocument.drawing+xml"/>
  <Override PartName="/xl/activeX/activeX11.xml" ContentType="application/vnd.ms-office.activeX+xml"/>
  <Override PartName="/xl/printerSettings/printerSettings2.bin" ContentType="application/vnd.openxmlformats-officedocument.spreadsheetml.printerSettings"/>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1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5.xml" ContentType="application/vnd.openxmlformats-officedocument.drawing+xml"/>
  <Override PartName="/xl/tables/table2.xml" ContentType="application/vnd.openxmlformats-officedocument.spreadsheetml.table+xml"/>
  <Override PartName="/xl/drawings/drawing16.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D:\Respaldo Consultoria\2020\IBERO\Proyecto Template\Implementación\"/>
    </mc:Choice>
  </mc:AlternateContent>
  <xr:revisionPtr revIDLastSave="0" documentId="13_ncr:1_{279E33C1-6AFA-4AE5-A5F1-E7643CBB5548}" xr6:coauthVersionLast="45" xr6:coauthVersionMax="45" xr10:uidLastSave="{00000000-0000-0000-0000-000000000000}"/>
  <workbookProtection workbookAlgorithmName="SHA-512" workbookHashValue="eORcsixWochoNJVH2D+n5wu/SzkPg9lMkq9vSO2CYWXg7zWFYOvxegME7h7okALT96+O2MUoxUAHMLybYJ3JAQ==" workbookSaltValue="mZc/USNQi9og16fbJEEkIw==" workbookSpinCount="100000" lockStructure="1"/>
  <bookViews>
    <workbookView xWindow="-110" yWindow="-110" windowWidth="19420" windowHeight="10420" firstSheet="6" activeTab="11" xr2:uid="{081580A0-2A6E-40D9-873C-5DD26E537495}"/>
  </bookViews>
  <sheets>
    <sheet name="Cimentación" sheetId="36" r:id="rId1"/>
    <sheet name="Muros Interiores" sheetId="35" r:id="rId2"/>
    <sheet name="Muros exteriores" sheetId="22" r:id="rId3"/>
    <sheet name="Pisos" sheetId="24" r:id="rId4"/>
    <sheet name="Techos" sheetId="25" r:id="rId5"/>
    <sheet name="Entrepiso" sheetId="26" r:id="rId6"/>
    <sheet name="Estructura" sheetId="27" r:id="rId7"/>
    <sheet name="Puertas" sheetId="28" r:id="rId8"/>
    <sheet name="Ventanas" sheetId="29" r:id="rId9"/>
    <sheet name="Inst. especiales" sheetId="30" r:id="rId10"/>
    <sheet name="Otros" sheetId="31" state="hidden" r:id="rId11"/>
    <sheet name="Inicio" sheetId="17" r:id="rId12"/>
    <sheet name="Registro" sheetId="3" r:id="rId13"/>
    <sheet name="ListaElementos" sheetId="21" r:id="rId14"/>
    <sheet name="BD" sheetId="1" state="hidden" r:id="rId15"/>
    <sheet name="Parametros" sheetId="6" state="hidden" r:id="rId16"/>
  </sheets>
  <externalReferences>
    <externalReference r:id="rId17"/>
  </externalReferences>
  <definedNames>
    <definedName name="BaseDatosA" localSheetId="0">Seleccion[]</definedName>
    <definedName name="BaseDatosA" localSheetId="5">Seleccion[]</definedName>
    <definedName name="BaseDatosA" localSheetId="6">Seleccion[]</definedName>
    <definedName name="BaseDatosA" localSheetId="9">Seleccion[]</definedName>
    <definedName name="BaseDatosA" localSheetId="2">Seleccion[]</definedName>
    <definedName name="BaseDatosA" localSheetId="1">Seleccion[]</definedName>
    <definedName name="BaseDatosA" localSheetId="10">Seleccion[]</definedName>
    <definedName name="BaseDatosA" localSheetId="3">Seleccion[]</definedName>
    <definedName name="BaseDatosA" localSheetId="7">Seleccion[]</definedName>
    <definedName name="BaseDatosA" localSheetId="4">Seleccion[]</definedName>
    <definedName name="BaseDatosA" localSheetId="8">Seleccion[]</definedName>
    <definedName name="BaseDatosA">Seleccion[]</definedName>
    <definedName name="Lista">[1]Hoja1!$D$2:INDEX([1]Hoja1!$D$2:$D$21,MAX([1]Hoja1!$C$2:$C$21),1)</definedName>
    <definedName name="Origen" localSheetId="0">Seleccion[[#Headers],[Base]]</definedName>
    <definedName name="Origen" localSheetId="5">Seleccion[[#Headers],[Base]]</definedName>
    <definedName name="Origen" localSheetId="6">Seleccion[[#Headers],[Base]]</definedName>
    <definedName name="Origen" localSheetId="9">Seleccion[[#Headers],[Base]]</definedName>
    <definedName name="Origen" localSheetId="2">Seleccion[[#Headers],[Base]]</definedName>
    <definedName name="Origen" localSheetId="1">Seleccion[[#Headers],[Base]]</definedName>
    <definedName name="Origen" localSheetId="10">Seleccion[[#Headers],[Base]]</definedName>
    <definedName name="Origen" localSheetId="3">Seleccion[[#Headers],[Base]]</definedName>
    <definedName name="Origen" localSheetId="7">Seleccion[[#Headers],[Base]]</definedName>
    <definedName name="Origen" localSheetId="4">Seleccion[[#Headers],[Base]]</definedName>
    <definedName name="Origen" localSheetId="8">Seleccion[[#Headers],[Base]]</definedName>
    <definedName name="Origen">Seleccion[[#Headers],[Base]]</definedName>
    <definedName name="SegmentaciónDeDatos_Administrador_EPDs">#N/A</definedName>
    <definedName name="SegmentaciónDeDatos_Base">#N/A</definedName>
    <definedName name="SegmentaciónDeDatos_Categoria">#N/A</definedName>
    <definedName name="SegmentaciónDeDatos_Objetivo_Gráfico">#N/A</definedName>
    <definedName name="SegmentaciónDeDatos_Tipo">#N/A</definedName>
    <definedName name="test" localSheetId="0">BaseDatos[Material]</definedName>
    <definedName name="test" localSheetId="5">BaseDatos[Material]</definedName>
    <definedName name="test" localSheetId="6">BaseDatos[Material]</definedName>
    <definedName name="test" localSheetId="9">BaseDatos[Material]</definedName>
    <definedName name="test" localSheetId="2">BaseDatos[Material]</definedName>
    <definedName name="test" localSheetId="1">BaseDatos[Material]</definedName>
    <definedName name="test" localSheetId="10">BaseDatos[Material]</definedName>
    <definedName name="test" localSheetId="3">BaseDatos[Material]</definedName>
    <definedName name="test" localSheetId="7">BaseDatos[Material]</definedName>
    <definedName name="test" localSheetId="4">BaseDatos[Material]</definedName>
    <definedName name="test" localSheetId="8">BaseDatos[Material]</definedName>
    <definedName name="test">BaseDatos[Material]</definedName>
    <definedName name="Tope">BD!$AH$4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3" i="36" l="1"/>
  <c r="L103" i="36"/>
  <c r="K103" i="36"/>
  <c r="J103" i="36"/>
  <c r="I103" i="36"/>
  <c r="H103" i="36"/>
  <c r="G103" i="36"/>
  <c r="F103" i="36"/>
  <c r="E103" i="36"/>
  <c r="M102" i="36"/>
  <c r="L102" i="36"/>
  <c r="K102" i="36"/>
  <c r="J102" i="36"/>
  <c r="I102" i="36"/>
  <c r="H102" i="36"/>
  <c r="G102" i="36"/>
  <c r="F102" i="36"/>
  <c r="E102" i="36"/>
  <c r="M101" i="36"/>
  <c r="L101" i="36"/>
  <c r="K101" i="36"/>
  <c r="J101" i="36"/>
  <c r="I101" i="36"/>
  <c r="H101" i="36"/>
  <c r="G101" i="36"/>
  <c r="F101" i="36"/>
  <c r="E101" i="36"/>
  <c r="M100" i="36"/>
  <c r="L100" i="36"/>
  <c r="K100" i="36"/>
  <c r="J100" i="36"/>
  <c r="I100" i="36"/>
  <c r="H100" i="36"/>
  <c r="G100" i="36"/>
  <c r="F100" i="36"/>
  <c r="E100" i="36"/>
  <c r="M99" i="36"/>
  <c r="L99" i="36"/>
  <c r="K99" i="36"/>
  <c r="J99" i="36"/>
  <c r="I99" i="36"/>
  <c r="H99" i="36"/>
  <c r="G99" i="36"/>
  <c r="F99" i="36"/>
  <c r="E99" i="36"/>
  <c r="M98" i="36"/>
  <c r="L98" i="36"/>
  <c r="K98" i="36"/>
  <c r="J98" i="36"/>
  <c r="I98" i="36"/>
  <c r="H98" i="36"/>
  <c r="G98" i="36"/>
  <c r="F98" i="36"/>
  <c r="E98" i="36"/>
  <c r="M97" i="36"/>
  <c r="L97" i="36"/>
  <c r="K97" i="36"/>
  <c r="J97" i="36"/>
  <c r="I97" i="36"/>
  <c r="H97" i="36"/>
  <c r="G97" i="36"/>
  <c r="F97" i="36"/>
  <c r="E97" i="36"/>
  <c r="M96" i="36"/>
  <c r="L96" i="36"/>
  <c r="K96" i="36"/>
  <c r="J96" i="36"/>
  <c r="I96" i="36"/>
  <c r="H96" i="36"/>
  <c r="G96" i="36"/>
  <c r="F96" i="36"/>
  <c r="E96" i="36"/>
  <c r="M95" i="36"/>
  <c r="L95" i="36"/>
  <c r="K95" i="36"/>
  <c r="J95" i="36"/>
  <c r="I95" i="36"/>
  <c r="H95" i="36"/>
  <c r="G95" i="36"/>
  <c r="F95" i="36"/>
  <c r="E95" i="36"/>
  <c r="M94" i="36"/>
  <c r="L94" i="36"/>
  <c r="K94" i="36"/>
  <c r="J94" i="36"/>
  <c r="I94" i="36"/>
  <c r="H94" i="36"/>
  <c r="G94" i="36"/>
  <c r="F94" i="36"/>
  <c r="E94" i="36"/>
  <c r="M93" i="36"/>
  <c r="L93" i="36"/>
  <c r="K93" i="36"/>
  <c r="J93" i="36"/>
  <c r="I93" i="36"/>
  <c r="H93" i="36"/>
  <c r="G93" i="36"/>
  <c r="F93" i="36"/>
  <c r="E93" i="36"/>
  <c r="M92" i="36"/>
  <c r="L92" i="36"/>
  <c r="K92" i="36"/>
  <c r="J92" i="36"/>
  <c r="I92" i="36"/>
  <c r="H92" i="36"/>
  <c r="G92" i="36"/>
  <c r="F92" i="36"/>
  <c r="E92" i="36"/>
  <c r="M91" i="36"/>
  <c r="L91" i="36"/>
  <c r="K91" i="36"/>
  <c r="J91" i="36"/>
  <c r="I91" i="36"/>
  <c r="H91" i="36"/>
  <c r="G91" i="36"/>
  <c r="F91" i="36"/>
  <c r="E91" i="36"/>
  <c r="M90" i="36"/>
  <c r="L90" i="36"/>
  <c r="K90" i="36"/>
  <c r="J90" i="36"/>
  <c r="I90" i="36"/>
  <c r="H90" i="36"/>
  <c r="G90" i="36"/>
  <c r="F90" i="36"/>
  <c r="E90" i="36"/>
  <c r="M89" i="36"/>
  <c r="L89" i="36"/>
  <c r="K89" i="36"/>
  <c r="J89" i="36"/>
  <c r="I89" i="36"/>
  <c r="H89" i="36"/>
  <c r="G89" i="36"/>
  <c r="F89" i="36"/>
  <c r="E89" i="36"/>
  <c r="M88" i="36"/>
  <c r="L88" i="36"/>
  <c r="K88" i="36"/>
  <c r="J88" i="36"/>
  <c r="I88" i="36"/>
  <c r="H88" i="36"/>
  <c r="G88" i="36"/>
  <c r="F88" i="36"/>
  <c r="E88" i="36"/>
  <c r="M87" i="36"/>
  <c r="L87" i="36"/>
  <c r="K87" i="36"/>
  <c r="J87" i="36"/>
  <c r="I87" i="36"/>
  <c r="H87" i="36"/>
  <c r="G87" i="36"/>
  <c r="F87" i="36"/>
  <c r="E87" i="36"/>
  <c r="M86" i="36"/>
  <c r="L86" i="36"/>
  <c r="K86" i="36"/>
  <c r="J86" i="36"/>
  <c r="I86" i="36"/>
  <c r="H86" i="36"/>
  <c r="G86" i="36"/>
  <c r="F86" i="36"/>
  <c r="E86" i="36"/>
  <c r="M85" i="36"/>
  <c r="L85" i="36"/>
  <c r="K85" i="36"/>
  <c r="J85" i="36"/>
  <c r="I85" i="36"/>
  <c r="H85" i="36"/>
  <c r="G85" i="36"/>
  <c r="F85" i="36"/>
  <c r="E85" i="36"/>
  <c r="M84" i="36"/>
  <c r="L84" i="36"/>
  <c r="K84" i="36"/>
  <c r="J84" i="36"/>
  <c r="I84" i="36"/>
  <c r="H84" i="36"/>
  <c r="G84" i="36"/>
  <c r="F84" i="36"/>
  <c r="E84" i="36"/>
  <c r="M83" i="36"/>
  <c r="L83" i="36"/>
  <c r="K83" i="36"/>
  <c r="J83" i="36"/>
  <c r="I83" i="36"/>
  <c r="H83" i="36"/>
  <c r="G83" i="36"/>
  <c r="F83" i="36"/>
  <c r="E83" i="36"/>
  <c r="M82" i="36"/>
  <c r="L82" i="36"/>
  <c r="K82" i="36"/>
  <c r="J82" i="36"/>
  <c r="I82" i="36"/>
  <c r="H82" i="36"/>
  <c r="G82" i="36"/>
  <c r="F82" i="36"/>
  <c r="E82" i="36"/>
  <c r="M81" i="36"/>
  <c r="L81" i="36"/>
  <c r="K81" i="36"/>
  <c r="J81" i="36"/>
  <c r="I81" i="36"/>
  <c r="H81" i="36"/>
  <c r="G81" i="36"/>
  <c r="F81" i="36"/>
  <c r="E81" i="36"/>
  <c r="M80" i="36"/>
  <c r="L80" i="36"/>
  <c r="K80" i="36"/>
  <c r="J80" i="36"/>
  <c r="I80" i="36"/>
  <c r="H80" i="36"/>
  <c r="G80" i="36"/>
  <c r="F80" i="36"/>
  <c r="E80" i="36"/>
  <c r="M79" i="36"/>
  <c r="L79" i="36"/>
  <c r="K79" i="36"/>
  <c r="J79" i="36"/>
  <c r="I79" i="36"/>
  <c r="H79" i="36"/>
  <c r="G79" i="36"/>
  <c r="F79" i="36"/>
  <c r="E79" i="36"/>
  <c r="M78" i="36"/>
  <c r="L78" i="36"/>
  <c r="K78" i="36"/>
  <c r="J78" i="36"/>
  <c r="I78" i="36"/>
  <c r="H78" i="36"/>
  <c r="G78" i="36"/>
  <c r="F78" i="36"/>
  <c r="E78" i="36"/>
  <c r="M77" i="36"/>
  <c r="L77" i="36"/>
  <c r="K77" i="36"/>
  <c r="J77" i="36"/>
  <c r="I77" i="36"/>
  <c r="H77" i="36"/>
  <c r="G77" i="36"/>
  <c r="F77" i="36"/>
  <c r="E77" i="36"/>
  <c r="M76" i="36"/>
  <c r="L76" i="36"/>
  <c r="K76" i="36"/>
  <c r="J76" i="36"/>
  <c r="I76" i="36"/>
  <c r="H76" i="36"/>
  <c r="G76" i="36"/>
  <c r="F76" i="36"/>
  <c r="E76" i="36"/>
  <c r="M75" i="36"/>
  <c r="L75" i="36"/>
  <c r="K75" i="36"/>
  <c r="J75" i="36"/>
  <c r="I75" i="36"/>
  <c r="H75" i="36"/>
  <c r="G75" i="36"/>
  <c r="F75" i="36"/>
  <c r="E75" i="36"/>
  <c r="M74" i="36"/>
  <c r="L74" i="36"/>
  <c r="K74" i="36"/>
  <c r="J74" i="36"/>
  <c r="I74" i="36"/>
  <c r="H74" i="36"/>
  <c r="G74" i="36"/>
  <c r="F74" i="36"/>
  <c r="E74" i="36"/>
  <c r="M73" i="36"/>
  <c r="L73" i="36"/>
  <c r="K73" i="36"/>
  <c r="J73" i="36"/>
  <c r="I73" i="36"/>
  <c r="H73" i="36"/>
  <c r="G73" i="36"/>
  <c r="F73" i="36"/>
  <c r="E73" i="36"/>
  <c r="M72" i="36"/>
  <c r="L72" i="36"/>
  <c r="K72" i="36"/>
  <c r="J72" i="36"/>
  <c r="I72" i="36"/>
  <c r="H72" i="36"/>
  <c r="G72" i="36"/>
  <c r="F72" i="36"/>
  <c r="E72" i="36"/>
  <c r="M71" i="36"/>
  <c r="L71" i="36"/>
  <c r="K71" i="36"/>
  <c r="J71" i="36"/>
  <c r="I71" i="36"/>
  <c r="H71" i="36"/>
  <c r="G71" i="36"/>
  <c r="F71" i="36"/>
  <c r="E71" i="36"/>
  <c r="M70" i="36"/>
  <c r="L70" i="36"/>
  <c r="K70" i="36"/>
  <c r="J70" i="36"/>
  <c r="I70" i="36"/>
  <c r="H70" i="36"/>
  <c r="G70" i="36"/>
  <c r="F70" i="36"/>
  <c r="E70" i="36"/>
  <c r="M69" i="36"/>
  <c r="L69" i="36"/>
  <c r="K69" i="36"/>
  <c r="J69" i="36"/>
  <c r="I69" i="36"/>
  <c r="H69" i="36"/>
  <c r="G69" i="36"/>
  <c r="F69" i="36"/>
  <c r="E69" i="36"/>
  <c r="M68" i="36"/>
  <c r="L68" i="36"/>
  <c r="K68" i="36"/>
  <c r="J68" i="36"/>
  <c r="I68" i="36"/>
  <c r="H68" i="36"/>
  <c r="G68" i="36"/>
  <c r="F68" i="36"/>
  <c r="E68" i="36"/>
  <c r="M67" i="36"/>
  <c r="L67" i="36"/>
  <c r="K67" i="36"/>
  <c r="J67" i="36"/>
  <c r="I67" i="36"/>
  <c r="H67" i="36"/>
  <c r="G67" i="36"/>
  <c r="F67" i="36"/>
  <c r="E67" i="36"/>
  <c r="M66" i="36"/>
  <c r="L66" i="36"/>
  <c r="K66" i="36"/>
  <c r="J66" i="36"/>
  <c r="I66" i="36"/>
  <c r="H66" i="36"/>
  <c r="G66" i="36"/>
  <c r="F66" i="36"/>
  <c r="E66" i="36"/>
  <c r="M65" i="36"/>
  <c r="L65" i="36"/>
  <c r="K65" i="36"/>
  <c r="J65" i="36"/>
  <c r="I65" i="36"/>
  <c r="H65" i="36"/>
  <c r="G65" i="36"/>
  <c r="F65" i="36"/>
  <c r="E65" i="36"/>
  <c r="M64" i="36"/>
  <c r="L64" i="36"/>
  <c r="K64" i="36"/>
  <c r="J64" i="36"/>
  <c r="I64" i="36"/>
  <c r="H64" i="36"/>
  <c r="G64" i="36"/>
  <c r="F64" i="36"/>
  <c r="E64" i="36"/>
  <c r="M63" i="36"/>
  <c r="L63" i="36"/>
  <c r="K63" i="36"/>
  <c r="J63" i="36"/>
  <c r="I63" i="36"/>
  <c r="H63" i="36"/>
  <c r="G63" i="36"/>
  <c r="F63" i="36"/>
  <c r="E63" i="36"/>
  <c r="M62" i="36"/>
  <c r="L62" i="36"/>
  <c r="K62" i="36"/>
  <c r="J62" i="36"/>
  <c r="I62" i="36"/>
  <c r="H62" i="36"/>
  <c r="G62" i="36"/>
  <c r="F62" i="36"/>
  <c r="E62" i="36"/>
  <c r="M61" i="36"/>
  <c r="L61" i="36"/>
  <c r="K61" i="36"/>
  <c r="J61" i="36"/>
  <c r="I61" i="36"/>
  <c r="H61" i="36"/>
  <c r="G61" i="36"/>
  <c r="F61" i="36"/>
  <c r="E61" i="36"/>
  <c r="M60" i="36"/>
  <c r="L60" i="36"/>
  <c r="K60" i="36"/>
  <c r="J60" i="36"/>
  <c r="I60" i="36"/>
  <c r="H60" i="36"/>
  <c r="G60" i="36"/>
  <c r="F60" i="36"/>
  <c r="E60" i="36"/>
  <c r="M59" i="36"/>
  <c r="L59" i="36"/>
  <c r="K59" i="36"/>
  <c r="J59" i="36"/>
  <c r="I59" i="36"/>
  <c r="H59" i="36"/>
  <c r="G59" i="36"/>
  <c r="F59" i="36"/>
  <c r="E59" i="36"/>
  <c r="M58" i="36"/>
  <c r="L58" i="36"/>
  <c r="K58" i="36"/>
  <c r="J58" i="36"/>
  <c r="I58" i="36"/>
  <c r="H58" i="36"/>
  <c r="G58" i="36"/>
  <c r="F58" i="36"/>
  <c r="E58" i="36"/>
  <c r="M57" i="36"/>
  <c r="L57" i="36"/>
  <c r="K57" i="36"/>
  <c r="J57" i="36"/>
  <c r="I57" i="36"/>
  <c r="H57" i="36"/>
  <c r="G57" i="36"/>
  <c r="F57" i="36"/>
  <c r="E57" i="36"/>
  <c r="M56" i="36"/>
  <c r="L56" i="36"/>
  <c r="K56" i="36"/>
  <c r="J56" i="36"/>
  <c r="I56" i="36"/>
  <c r="H56" i="36"/>
  <c r="G56" i="36"/>
  <c r="F56" i="36"/>
  <c r="E56" i="36"/>
  <c r="M55" i="36"/>
  <c r="L55" i="36"/>
  <c r="K55" i="36"/>
  <c r="J55" i="36"/>
  <c r="I55" i="36"/>
  <c r="H55" i="36"/>
  <c r="G55" i="36"/>
  <c r="F55" i="36"/>
  <c r="E55" i="36"/>
  <c r="M54" i="36"/>
  <c r="L54" i="36"/>
  <c r="K54" i="36"/>
  <c r="J54" i="36"/>
  <c r="I54" i="36"/>
  <c r="H54" i="36"/>
  <c r="G54" i="36"/>
  <c r="F54" i="36"/>
  <c r="E54" i="36"/>
  <c r="M53" i="36"/>
  <c r="L53" i="36"/>
  <c r="K53" i="36"/>
  <c r="J53" i="36"/>
  <c r="I53" i="36"/>
  <c r="H53" i="36"/>
  <c r="G53" i="36"/>
  <c r="F53" i="36"/>
  <c r="E53" i="36"/>
  <c r="M52" i="36"/>
  <c r="L52" i="36"/>
  <c r="K52" i="36"/>
  <c r="J52" i="36"/>
  <c r="I52" i="36"/>
  <c r="H52" i="36"/>
  <c r="G52" i="36"/>
  <c r="F52" i="36"/>
  <c r="E52" i="36"/>
  <c r="M51" i="36"/>
  <c r="L51" i="36"/>
  <c r="K51" i="36"/>
  <c r="J51" i="36"/>
  <c r="I51" i="36"/>
  <c r="H51" i="36"/>
  <c r="G51" i="36"/>
  <c r="F51" i="36"/>
  <c r="E51" i="36"/>
  <c r="M50" i="36"/>
  <c r="L50" i="36"/>
  <c r="K50" i="36"/>
  <c r="J50" i="36"/>
  <c r="I50" i="36"/>
  <c r="H50" i="36"/>
  <c r="G50" i="36"/>
  <c r="F50" i="36"/>
  <c r="E50" i="36"/>
  <c r="M49" i="36"/>
  <c r="L49" i="36"/>
  <c r="K49" i="36"/>
  <c r="J49" i="36"/>
  <c r="I49" i="36"/>
  <c r="H49" i="36"/>
  <c r="G49" i="36"/>
  <c r="F49" i="36"/>
  <c r="E49" i="36"/>
  <c r="M48" i="36"/>
  <c r="L48" i="36"/>
  <c r="K48" i="36"/>
  <c r="J48" i="36"/>
  <c r="I48" i="36"/>
  <c r="H48" i="36"/>
  <c r="G48" i="36"/>
  <c r="F48" i="36"/>
  <c r="E48" i="36"/>
  <c r="M47" i="36"/>
  <c r="L47" i="36"/>
  <c r="K47" i="36"/>
  <c r="J47" i="36"/>
  <c r="I47" i="36"/>
  <c r="H47" i="36"/>
  <c r="G47" i="36"/>
  <c r="F47" i="36"/>
  <c r="E47" i="36"/>
  <c r="M46" i="36"/>
  <c r="L46" i="36"/>
  <c r="K46" i="36"/>
  <c r="J46" i="36"/>
  <c r="I46" i="36"/>
  <c r="H46" i="36"/>
  <c r="G46" i="36"/>
  <c r="F46" i="36"/>
  <c r="E46" i="36"/>
  <c r="M45" i="36"/>
  <c r="L45" i="36"/>
  <c r="K45" i="36"/>
  <c r="J45" i="36"/>
  <c r="I45" i="36"/>
  <c r="H45" i="36"/>
  <c r="G45" i="36"/>
  <c r="F45" i="36"/>
  <c r="E45" i="36"/>
  <c r="M44" i="36"/>
  <c r="L44" i="36"/>
  <c r="K44" i="36"/>
  <c r="J44" i="36"/>
  <c r="I44" i="36"/>
  <c r="H44" i="36"/>
  <c r="G44" i="36"/>
  <c r="F44" i="36"/>
  <c r="E44" i="36"/>
  <c r="M43" i="36"/>
  <c r="L43" i="36"/>
  <c r="K43" i="36"/>
  <c r="J43" i="36"/>
  <c r="I43" i="36"/>
  <c r="H43" i="36"/>
  <c r="G43" i="36"/>
  <c r="F43" i="36"/>
  <c r="E43" i="36"/>
  <c r="M42" i="36"/>
  <c r="L42" i="36"/>
  <c r="K42" i="36"/>
  <c r="J42" i="36"/>
  <c r="I42" i="36"/>
  <c r="H42" i="36"/>
  <c r="G42" i="36"/>
  <c r="F42" i="36"/>
  <c r="E42" i="36"/>
  <c r="M41" i="36"/>
  <c r="L41" i="36"/>
  <c r="K41" i="36"/>
  <c r="J41" i="36"/>
  <c r="I41" i="36"/>
  <c r="H41" i="36"/>
  <c r="G41" i="36"/>
  <c r="F41" i="36"/>
  <c r="E41" i="36"/>
  <c r="M40" i="36"/>
  <c r="L40" i="36"/>
  <c r="K40" i="36"/>
  <c r="J40" i="36"/>
  <c r="I40" i="36"/>
  <c r="H40" i="36"/>
  <c r="G40" i="36"/>
  <c r="F40" i="36"/>
  <c r="E40" i="36"/>
  <c r="M39" i="36"/>
  <c r="L39" i="36"/>
  <c r="K39" i="36"/>
  <c r="J39" i="36"/>
  <c r="I39" i="36"/>
  <c r="H39" i="36"/>
  <c r="G39" i="36"/>
  <c r="F39" i="36"/>
  <c r="E39" i="36"/>
  <c r="M38" i="36"/>
  <c r="L38" i="36"/>
  <c r="K38" i="36"/>
  <c r="J38" i="36"/>
  <c r="I38" i="36"/>
  <c r="H38" i="36"/>
  <c r="G38" i="36"/>
  <c r="F38" i="36"/>
  <c r="E38" i="36"/>
  <c r="M37" i="36"/>
  <c r="L37" i="36"/>
  <c r="K37" i="36"/>
  <c r="J37" i="36"/>
  <c r="I37" i="36"/>
  <c r="H37" i="36"/>
  <c r="G37" i="36"/>
  <c r="F37" i="36"/>
  <c r="E37" i="36"/>
  <c r="M36" i="36"/>
  <c r="L36" i="36"/>
  <c r="K36" i="36"/>
  <c r="J36" i="36"/>
  <c r="I36" i="36"/>
  <c r="H36" i="36"/>
  <c r="G36" i="36"/>
  <c r="F36" i="36"/>
  <c r="E36" i="36"/>
  <c r="M35" i="36"/>
  <c r="L35" i="36"/>
  <c r="K35" i="36"/>
  <c r="J35" i="36"/>
  <c r="I35" i="36"/>
  <c r="H35" i="36"/>
  <c r="G35" i="36"/>
  <c r="F35" i="36"/>
  <c r="E35" i="36"/>
  <c r="M34" i="36"/>
  <c r="L34" i="36"/>
  <c r="K34" i="36"/>
  <c r="J34" i="36"/>
  <c r="I34" i="36"/>
  <c r="H34" i="36"/>
  <c r="G34" i="36"/>
  <c r="F34" i="36"/>
  <c r="E34" i="36"/>
  <c r="M33" i="36"/>
  <c r="L33" i="36"/>
  <c r="K33" i="36"/>
  <c r="J33" i="36"/>
  <c r="I33" i="36"/>
  <c r="H33" i="36"/>
  <c r="G33" i="36"/>
  <c r="F33" i="36"/>
  <c r="E33" i="36"/>
  <c r="M32" i="36"/>
  <c r="L32" i="36"/>
  <c r="K32" i="36"/>
  <c r="J32" i="36"/>
  <c r="I32" i="36"/>
  <c r="H32" i="36"/>
  <c r="G32" i="36"/>
  <c r="F32" i="36"/>
  <c r="E32" i="36"/>
  <c r="M31" i="36"/>
  <c r="L31" i="36"/>
  <c r="K31" i="36"/>
  <c r="J31" i="36"/>
  <c r="I31" i="36"/>
  <c r="H31" i="36"/>
  <c r="G31" i="36"/>
  <c r="F31" i="36"/>
  <c r="E31" i="36"/>
  <c r="M30" i="36"/>
  <c r="L30" i="36"/>
  <c r="K30" i="36"/>
  <c r="J30" i="36"/>
  <c r="I30" i="36"/>
  <c r="H30" i="36"/>
  <c r="G30" i="36"/>
  <c r="F30" i="36"/>
  <c r="E30" i="36"/>
  <c r="M29" i="36"/>
  <c r="L29" i="36"/>
  <c r="K29" i="36"/>
  <c r="J29" i="36"/>
  <c r="I29" i="36"/>
  <c r="H29" i="36"/>
  <c r="G29" i="36"/>
  <c r="F29" i="36"/>
  <c r="E29" i="36"/>
  <c r="M28" i="36"/>
  <c r="L28" i="36"/>
  <c r="K28" i="36"/>
  <c r="J28" i="36"/>
  <c r="I28" i="36"/>
  <c r="H28" i="36"/>
  <c r="G28" i="36"/>
  <c r="F28" i="36"/>
  <c r="E28" i="36"/>
  <c r="M27" i="36"/>
  <c r="L27" i="36"/>
  <c r="K27" i="36"/>
  <c r="J27" i="36"/>
  <c r="I27" i="36"/>
  <c r="H27" i="36"/>
  <c r="G27" i="36"/>
  <c r="F27" i="36"/>
  <c r="E27" i="36"/>
  <c r="M26" i="36"/>
  <c r="L26" i="36"/>
  <c r="K26" i="36"/>
  <c r="J26" i="36"/>
  <c r="I26" i="36"/>
  <c r="H26" i="36"/>
  <c r="G26" i="36"/>
  <c r="F26" i="36"/>
  <c r="E26" i="36"/>
  <c r="M25" i="36"/>
  <c r="L25" i="36"/>
  <c r="K25" i="36"/>
  <c r="J25" i="36"/>
  <c r="I25" i="36"/>
  <c r="H25" i="36"/>
  <c r="G25" i="36"/>
  <c r="F25" i="36"/>
  <c r="E25" i="36"/>
  <c r="M24" i="36"/>
  <c r="L24" i="36"/>
  <c r="K24" i="36"/>
  <c r="J24" i="36"/>
  <c r="I24" i="36"/>
  <c r="H24" i="36"/>
  <c r="G24" i="36"/>
  <c r="F24" i="36"/>
  <c r="E24" i="36"/>
  <c r="M23" i="36"/>
  <c r="L23" i="36"/>
  <c r="K23" i="36"/>
  <c r="J23" i="36"/>
  <c r="I23" i="36"/>
  <c r="H23" i="36"/>
  <c r="G23" i="36"/>
  <c r="F23" i="36"/>
  <c r="E23" i="36"/>
  <c r="M22" i="36"/>
  <c r="L22" i="36"/>
  <c r="K22" i="36"/>
  <c r="J22" i="36"/>
  <c r="I22" i="36"/>
  <c r="H22" i="36"/>
  <c r="G22" i="36"/>
  <c r="F22" i="36"/>
  <c r="E22" i="36"/>
  <c r="M21" i="36"/>
  <c r="L21" i="36"/>
  <c r="K21" i="36"/>
  <c r="J21" i="36"/>
  <c r="I21" i="36"/>
  <c r="H21" i="36"/>
  <c r="G21" i="36"/>
  <c r="F21" i="36"/>
  <c r="E21" i="36"/>
  <c r="M20" i="36"/>
  <c r="L20" i="36"/>
  <c r="K20" i="36"/>
  <c r="J20" i="36"/>
  <c r="I20" i="36"/>
  <c r="H20" i="36"/>
  <c r="G20" i="36"/>
  <c r="F20" i="36"/>
  <c r="E20" i="36"/>
  <c r="M19" i="36"/>
  <c r="L19" i="36"/>
  <c r="K19" i="36"/>
  <c r="J19" i="36"/>
  <c r="I19" i="36"/>
  <c r="H19" i="36"/>
  <c r="G19" i="36"/>
  <c r="F19" i="36"/>
  <c r="E19" i="36"/>
  <c r="M18" i="36"/>
  <c r="L18" i="36"/>
  <c r="K18" i="36"/>
  <c r="J18" i="36"/>
  <c r="I18" i="36"/>
  <c r="H18" i="36"/>
  <c r="G18" i="36"/>
  <c r="F18" i="36"/>
  <c r="E18" i="36"/>
  <c r="M17" i="36"/>
  <c r="L17" i="36"/>
  <c r="K17" i="36"/>
  <c r="J17" i="36"/>
  <c r="I17" i="36"/>
  <c r="H17" i="36"/>
  <c r="G17" i="36"/>
  <c r="F17" i="36"/>
  <c r="E17" i="36"/>
  <c r="M16" i="36"/>
  <c r="L16" i="36"/>
  <c r="K16" i="36"/>
  <c r="J16" i="36"/>
  <c r="I16" i="36"/>
  <c r="H16" i="36"/>
  <c r="G16" i="36"/>
  <c r="F16" i="36"/>
  <c r="E16" i="36"/>
  <c r="M15" i="36"/>
  <c r="L15" i="36"/>
  <c r="K15" i="36"/>
  <c r="J15" i="36"/>
  <c r="I15" i="36"/>
  <c r="H15" i="36"/>
  <c r="G15" i="36"/>
  <c r="F15" i="36"/>
  <c r="E15" i="36"/>
  <c r="M14" i="36"/>
  <c r="L14" i="36"/>
  <c r="K14" i="36"/>
  <c r="J14" i="36"/>
  <c r="I14" i="36"/>
  <c r="H14" i="36"/>
  <c r="G14" i="36"/>
  <c r="F14" i="36"/>
  <c r="E14" i="36"/>
  <c r="M13" i="36"/>
  <c r="L13" i="36"/>
  <c r="K13" i="36"/>
  <c r="J13" i="36"/>
  <c r="I13" i="36"/>
  <c r="H13" i="36"/>
  <c r="G13" i="36"/>
  <c r="F13" i="36"/>
  <c r="E13" i="36"/>
  <c r="M12" i="36"/>
  <c r="L12" i="36"/>
  <c r="K12" i="36"/>
  <c r="J12" i="36"/>
  <c r="I12" i="36"/>
  <c r="H12" i="36"/>
  <c r="G12" i="36"/>
  <c r="F12" i="36"/>
  <c r="E12" i="36"/>
  <c r="M11" i="36"/>
  <c r="L11" i="36"/>
  <c r="K11" i="36"/>
  <c r="J11" i="36"/>
  <c r="I11" i="36"/>
  <c r="H11" i="36"/>
  <c r="G11" i="36"/>
  <c r="F11" i="36"/>
  <c r="E11" i="36"/>
  <c r="M10" i="36"/>
  <c r="L10" i="36"/>
  <c r="K10" i="36"/>
  <c r="J10" i="36"/>
  <c r="I10" i="36"/>
  <c r="H10" i="36"/>
  <c r="G10" i="36"/>
  <c r="F10" i="36"/>
  <c r="E10" i="36"/>
  <c r="M9" i="36"/>
  <c r="L9" i="36"/>
  <c r="K9" i="36"/>
  <c r="J9" i="36"/>
  <c r="I9" i="36"/>
  <c r="H9" i="36"/>
  <c r="G9" i="36"/>
  <c r="F9" i="36"/>
  <c r="E9" i="36"/>
  <c r="M8" i="36"/>
  <c r="L8" i="36"/>
  <c r="K8" i="36"/>
  <c r="J8" i="36"/>
  <c r="I8" i="36"/>
  <c r="H8" i="36"/>
  <c r="G8" i="36"/>
  <c r="F8" i="36"/>
  <c r="E8" i="36"/>
  <c r="M7" i="36"/>
  <c r="L7" i="36"/>
  <c r="K7" i="36"/>
  <c r="J7" i="36"/>
  <c r="I7" i="36"/>
  <c r="H7" i="36"/>
  <c r="G7" i="36"/>
  <c r="F7" i="36"/>
  <c r="E7" i="36"/>
  <c r="M6" i="36"/>
  <c r="L6" i="36"/>
  <c r="K6" i="36"/>
  <c r="J6" i="36"/>
  <c r="I6" i="36"/>
  <c r="H6" i="36"/>
  <c r="G6" i="36"/>
  <c r="F6" i="36"/>
  <c r="E6" i="36"/>
  <c r="M5" i="36"/>
  <c r="L5" i="36"/>
  <c r="K5" i="36"/>
  <c r="J5" i="36"/>
  <c r="I5" i="36"/>
  <c r="H5" i="36"/>
  <c r="G5" i="36"/>
  <c r="F5" i="36"/>
  <c r="E5" i="36"/>
  <c r="M4" i="36"/>
  <c r="L4" i="36"/>
  <c r="K4" i="36"/>
  <c r="J4" i="36"/>
  <c r="I4" i="36"/>
  <c r="H4" i="36"/>
  <c r="F4" i="36"/>
  <c r="E4" i="36"/>
  <c r="C4" i="36"/>
  <c r="M103" i="35"/>
  <c r="L103" i="35"/>
  <c r="K103" i="35"/>
  <c r="J103" i="35"/>
  <c r="I103" i="35"/>
  <c r="H103" i="35"/>
  <c r="G103" i="35"/>
  <c r="F103" i="35"/>
  <c r="E103" i="35"/>
  <c r="M102" i="35"/>
  <c r="L102" i="35"/>
  <c r="K102" i="35"/>
  <c r="J102" i="35"/>
  <c r="I102" i="35"/>
  <c r="H102" i="35"/>
  <c r="G102" i="35"/>
  <c r="F102" i="35"/>
  <c r="E102" i="35"/>
  <c r="M101" i="35"/>
  <c r="L101" i="35"/>
  <c r="K101" i="35"/>
  <c r="J101" i="35"/>
  <c r="I101" i="35"/>
  <c r="H101" i="35"/>
  <c r="G101" i="35"/>
  <c r="F101" i="35"/>
  <c r="E101" i="35"/>
  <c r="M100" i="35"/>
  <c r="L100" i="35"/>
  <c r="K100" i="35"/>
  <c r="J100" i="35"/>
  <c r="I100" i="35"/>
  <c r="H100" i="35"/>
  <c r="G100" i="35"/>
  <c r="F100" i="35"/>
  <c r="E100" i="35"/>
  <c r="M99" i="35"/>
  <c r="L99" i="35"/>
  <c r="K99" i="35"/>
  <c r="J99" i="35"/>
  <c r="I99" i="35"/>
  <c r="H99" i="35"/>
  <c r="G99" i="35"/>
  <c r="F99" i="35"/>
  <c r="E99" i="35"/>
  <c r="M98" i="35"/>
  <c r="L98" i="35"/>
  <c r="K98" i="35"/>
  <c r="J98" i="35"/>
  <c r="I98" i="35"/>
  <c r="H98" i="35"/>
  <c r="G98" i="35"/>
  <c r="F98" i="35"/>
  <c r="E98" i="35"/>
  <c r="M97" i="35"/>
  <c r="L97" i="35"/>
  <c r="K97" i="35"/>
  <c r="J97" i="35"/>
  <c r="I97" i="35"/>
  <c r="H97" i="35"/>
  <c r="G97" i="35"/>
  <c r="F97" i="35"/>
  <c r="E97" i="35"/>
  <c r="M96" i="35"/>
  <c r="L96" i="35"/>
  <c r="K96" i="35"/>
  <c r="J96" i="35"/>
  <c r="I96" i="35"/>
  <c r="H96" i="35"/>
  <c r="G96" i="35"/>
  <c r="F96" i="35"/>
  <c r="E96" i="35"/>
  <c r="M95" i="35"/>
  <c r="L95" i="35"/>
  <c r="K95" i="35"/>
  <c r="J95" i="35"/>
  <c r="I95" i="35"/>
  <c r="H95" i="35"/>
  <c r="G95" i="35"/>
  <c r="F95" i="35"/>
  <c r="E95" i="35"/>
  <c r="M94" i="35"/>
  <c r="L94" i="35"/>
  <c r="K94" i="35"/>
  <c r="J94" i="35"/>
  <c r="I94" i="35"/>
  <c r="H94" i="35"/>
  <c r="G94" i="35"/>
  <c r="F94" i="35"/>
  <c r="E94" i="35"/>
  <c r="M93" i="35"/>
  <c r="L93" i="35"/>
  <c r="K93" i="35"/>
  <c r="J93" i="35"/>
  <c r="I93" i="35"/>
  <c r="H93" i="35"/>
  <c r="G93" i="35"/>
  <c r="F93" i="35"/>
  <c r="E93" i="35"/>
  <c r="M92" i="35"/>
  <c r="L92" i="35"/>
  <c r="K92" i="35"/>
  <c r="J92" i="35"/>
  <c r="I92" i="35"/>
  <c r="H92" i="35"/>
  <c r="G92" i="35"/>
  <c r="F92" i="35"/>
  <c r="E92" i="35"/>
  <c r="M91" i="35"/>
  <c r="L91" i="35"/>
  <c r="K91" i="35"/>
  <c r="J91" i="35"/>
  <c r="I91" i="35"/>
  <c r="H91" i="35"/>
  <c r="G91" i="35"/>
  <c r="F91" i="35"/>
  <c r="E91" i="35"/>
  <c r="M90" i="35"/>
  <c r="L90" i="35"/>
  <c r="K90" i="35"/>
  <c r="J90" i="35"/>
  <c r="I90" i="35"/>
  <c r="H90" i="35"/>
  <c r="G90" i="35"/>
  <c r="F90" i="35"/>
  <c r="E90" i="35"/>
  <c r="M89" i="35"/>
  <c r="L89" i="35"/>
  <c r="K89" i="35"/>
  <c r="J89" i="35"/>
  <c r="I89" i="35"/>
  <c r="H89" i="35"/>
  <c r="G89" i="35"/>
  <c r="F89" i="35"/>
  <c r="E89" i="35"/>
  <c r="M88" i="35"/>
  <c r="L88" i="35"/>
  <c r="K88" i="35"/>
  <c r="J88" i="35"/>
  <c r="I88" i="35"/>
  <c r="H88" i="35"/>
  <c r="G88" i="35"/>
  <c r="F88" i="35"/>
  <c r="E88" i="35"/>
  <c r="M87" i="35"/>
  <c r="L87" i="35"/>
  <c r="K87" i="35"/>
  <c r="J87" i="35"/>
  <c r="I87" i="35"/>
  <c r="H87" i="35"/>
  <c r="G87" i="35"/>
  <c r="F87" i="35"/>
  <c r="E87" i="35"/>
  <c r="M86" i="35"/>
  <c r="L86" i="35"/>
  <c r="K86" i="35"/>
  <c r="J86" i="35"/>
  <c r="I86" i="35"/>
  <c r="H86" i="35"/>
  <c r="G86" i="35"/>
  <c r="F86" i="35"/>
  <c r="E86" i="35"/>
  <c r="M85" i="35"/>
  <c r="L85" i="35"/>
  <c r="K85" i="35"/>
  <c r="J85" i="35"/>
  <c r="I85" i="35"/>
  <c r="H85" i="35"/>
  <c r="G85" i="35"/>
  <c r="F85" i="35"/>
  <c r="E85" i="35"/>
  <c r="M84" i="35"/>
  <c r="L84" i="35"/>
  <c r="K84" i="35"/>
  <c r="J84" i="35"/>
  <c r="I84" i="35"/>
  <c r="H84" i="35"/>
  <c r="G84" i="35"/>
  <c r="F84" i="35"/>
  <c r="E84" i="35"/>
  <c r="M83" i="35"/>
  <c r="L83" i="35"/>
  <c r="K83" i="35"/>
  <c r="J83" i="35"/>
  <c r="I83" i="35"/>
  <c r="H83" i="35"/>
  <c r="G83" i="35"/>
  <c r="F83" i="35"/>
  <c r="E83" i="35"/>
  <c r="M82" i="35"/>
  <c r="L82" i="35"/>
  <c r="K82" i="35"/>
  <c r="J82" i="35"/>
  <c r="I82" i="35"/>
  <c r="H82" i="35"/>
  <c r="G82" i="35"/>
  <c r="F82" i="35"/>
  <c r="E82" i="35"/>
  <c r="M81" i="35"/>
  <c r="L81" i="35"/>
  <c r="K81" i="35"/>
  <c r="J81" i="35"/>
  <c r="I81" i="35"/>
  <c r="H81" i="35"/>
  <c r="G81" i="35"/>
  <c r="F81" i="35"/>
  <c r="E81" i="35"/>
  <c r="M80" i="35"/>
  <c r="L80" i="35"/>
  <c r="K80" i="35"/>
  <c r="J80" i="35"/>
  <c r="I80" i="35"/>
  <c r="H80" i="35"/>
  <c r="G80" i="35"/>
  <c r="F80" i="35"/>
  <c r="E80" i="35"/>
  <c r="M79" i="35"/>
  <c r="L79" i="35"/>
  <c r="K79" i="35"/>
  <c r="J79" i="35"/>
  <c r="I79" i="35"/>
  <c r="H79" i="35"/>
  <c r="G79" i="35"/>
  <c r="F79" i="35"/>
  <c r="E79" i="35"/>
  <c r="M78" i="35"/>
  <c r="L78" i="35"/>
  <c r="K78" i="35"/>
  <c r="J78" i="35"/>
  <c r="I78" i="35"/>
  <c r="H78" i="35"/>
  <c r="G78" i="35"/>
  <c r="F78" i="35"/>
  <c r="E78" i="35"/>
  <c r="M77" i="35"/>
  <c r="L77" i="35"/>
  <c r="K77" i="35"/>
  <c r="J77" i="35"/>
  <c r="I77" i="35"/>
  <c r="H77" i="35"/>
  <c r="G77" i="35"/>
  <c r="F77" i="35"/>
  <c r="E77" i="35"/>
  <c r="M76" i="35"/>
  <c r="L76" i="35"/>
  <c r="K76" i="35"/>
  <c r="J76" i="35"/>
  <c r="I76" i="35"/>
  <c r="H76" i="35"/>
  <c r="G76" i="35"/>
  <c r="F76" i="35"/>
  <c r="E76" i="35"/>
  <c r="M75" i="35"/>
  <c r="L75" i="35"/>
  <c r="K75" i="35"/>
  <c r="J75" i="35"/>
  <c r="I75" i="35"/>
  <c r="H75" i="35"/>
  <c r="G75" i="35"/>
  <c r="F75" i="35"/>
  <c r="E75" i="35"/>
  <c r="M74" i="35"/>
  <c r="L74" i="35"/>
  <c r="K74" i="35"/>
  <c r="J74" i="35"/>
  <c r="I74" i="35"/>
  <c r="H74" i="35"/>
  <c r="G74" i="35"/>
  <c r="F74" i="35"/>
  <c r="E74" i="35"/>
  <c r="M73" i="35"/>
  <c r="L73" i="35"/>
  <c r="K73" i="35"/>
  <c r="J73" i="35"/>
  <c r="I73" i="35"/>
  <c r="H73" i="35"/>
  <c r="G73" i="35"/>
  <c r="F73" i="35"/>
  <c r="E73" i="35"/>
  <c r="M72" i="35"/>
  <c r="L72" i="35"/>
  <c r="K72" i="35"/>
  <c r="J72" i="35"/>
  <c r="I72" i="35"/>
  <c r="H72" i="35"/>
  <c r="G72" i="35"/>
  <c r="F72" i="35"/>
  <c r="E72" i="35"/>
  <c r="M71" i="35"/>
  <c r="L71" i="35"/>
  <c r="K71" i="35"/>
  <c r="J71" i="35"/>
  <c r="I71" i="35"/>
  <c r="H71" i="35"/>
  <c r="G71" i="35"/>
  <c r="F71" i="35"/>
  <c r="E71" i="35"/>
  <c r="M70" i="35"/>
  <c r="L70" i="35"/>
  <c r="K70" i="35"/>
  <c r="J70" i="35"/>
  <c r="I70" i="35"/>
  <c r="H70" i="35"/>
  <c r="G70" i="35"/>
  <c r="F70" i="35"/>
  <c r="E70" i="35"/>
  <c r="M69" i="35"/>
  <c r="L69" i="35"/>
  <c r="K69" i="35"/>
  <c r="J69" i="35"/>
  <c r="I69" i="35"/>
  <c r="H69" i="35"/>
  <c r="G69" i="35"/>
  <c r="F69" i="35"/>
  <c r="E69" i="35"/>
  <c r="M68" i="35"/>
  <c r="L68" i="35"/>
  <c r="K68" i="35"/>
  <c r="J68" i="35"/>
  <c r="I68" i="35"/>
  <c r="H68" i="35"/>
  <c r="G68" i="35"/>
  <c r="F68" i="35"/>
  <c r="E68" i="35"/>
  <c r="M67" i="35"/>
  <c r="L67" i="35"/>
  <c r="K67" i="35"/>
  <c r="J67" i="35"/>
  <c r="I67" i="35"/>
  <c r="H67" i="35"/>
  <c r="G67" i="35"/>
  <c r="F67" i="35"/>
  <c r="E67" i="35"/>
  <c r="M66" i="35"/>
  <c r="L66" i="35"/>
  <c r="K66" i="35"/>
  <c r="J66" i="35"/>
  <c r="I66" i="35"/>
  <c r="H66" i="35"/>
  <c r="G66" i="35"/>
  <c r="F66" i="35"/>
  <c r="E66" i="35"/>
  <c r="M65" i="35"/>
  <c r="L65" i="35"/>
  <c r="K65" i="35"/>
  <c r="J65" i="35"/>
  <c r="I65" i="35"/>
  <c r="H65" i="35"/>
  <c r="G65" i="35"/>
  <c r="F65" i="35"/>
  <c r="E65" i="35"/>
  <c r="M64" i="35"/>
  <c r="L64" i="35"/>
  <c r="K64" i="35"/>
  <c r="J64" i="35"/>
  <c r="I64" i="35"/>
  <c r="H64" i="35"/>
  <c r="G64" i="35"/>
  <c r="F64" i="35"/>
  <c r="E64" i="35"/>
  <c r="M63" i="35"/>
  <c r="L63" i="35"/>
  <c r="K63" i="35"/>
  <c r="J63" i="35"/>
  <c r="I63" i="35"/>
  <c r="H63" i="35"/>
  <c r="G63" i="35"/>
  <c r="F63" i="35"/>
  <c r="E63" i="35"/>
  <c r="M62" i="35"/>
  <c r="L62" i="35"/>
  <c r="K62" i="35"/>
  <c r="J62" i="35"/>
  <c r="I62" i="35"/>
  <c r="H62" i="35"/>
  <c r="G62" i="35"/>
  <c r="F62" i="35"/>
  <c r="E62" i="35"/>
  <c r="M61" i="35"/>
  <c r="L61" i="35"/>
  <c r="K61" i="35"/>
  <c r="J61" i="35"/>
  <c r="I61" i="35"/>
  <c r="H61" i="35"/>
  <c r="G61" i="35"/>
  <c r="F61" i="35"/>
  <c r="E61" i="35"/>
  <c r="M60" i="35"/>
  <c r="L60" i="35"/>
  <c r="K60" i="35"/>
  <c r="J60" i="35"/>
  <c r="I60" i="35"/>
  <c r="H60" i="35"/>
  <c r="G60" i="35"/>
  <c r="F60" i="35"/>
  <c r="E60" i="35"/>
  <c r="M59" i="35"/>
  <c r="L59" i="35"/>
  <c r="K59" i="35"/>
  <c r="J59" i="35"/>
  <c r="I59" i="35"/>
  <c r="H59" i="35"/>
  <c r="G59" i="35"/>
  <c r="F59" i="35"/>
  <c r="E59" i="35"/>
  <c r="M58" i="35"/>
  <c r="L58" i="35"/>
  <c r="K58" i="35"/>
  <c r="J58" i="35"/>
  <c r="I58" i="35"/>
  <c r="H58" i="35"/>
  <c r="G58" i="35"/>
  <c r="F58" i="35"/>
  <c r="E58" i="35"/>
  <c r="M57" i="35"/>
  <c r="L57" i="35"/>
  <c r="K57" i="35"/>
  <c r="J57" i="35"/>
  <c r="I57" i="35"/>
  <c r="H57" i="35"/>
  <c r="G57" i="35"/>
  <c r="F57" i="35"/>
  <c r="E57" i="35"/>
  <c r="M56" i="35"/>
  <c r="L56" i="35"/>
  <c r="K56" i="35"/>
  <c r="J56" i="35"/>
  <c r="I56" i="35"/>
  <c r="H56" i="35"/>
  <c r="G56" i="35"/>
  <c r="F56" i="35"/>
  <c r="E56" i="35"/>
  <c r="M55" i="35"/>
  <c r="L55" i="35"/>
  <c r="K55" i="35"/>
  <c r="J55" i="35"/>
  <c r="I55" i="35"/>
  <c r="H55" i="35"/>
  <c r="G55" i="35"/>
  <c r="F55" i="35"/>
  <c r="E55" i="35"/>
  <c r="M54" i="35"/>
  <c r="L54" i="35"/>
  <c r="K54" i="35"/>
  <c r="J54" i="35"/>
  <c r="I54" i="35"/>
  <c r="H54" i="35"/>
  <c r="G54" i="35"/>
  <c r="F54" i="35"/>
  <c r="E54" i="35"/>
  <c r="M53" i="35"/>
  <c r="L53" i="35"/>
  <c r="K53" i="35"/>
  <c r="J53" i="35"/>
  <c r="I53" i="35"/>
  <c r="H53" i="35"/>
  <c r="G53" i="35"/>
  <c r="F53" i="35"/>
  <c r="E53" i="35"/>
  <c r="M52" i="35"/>
  <c r="L52" i="35"/>
  <c r="K52" i="35"/>
  <c r="J52" i="35"/>
  <c r="I52" i="35"/>
  <c r="H52" i="35"/>
  <c r="G52" i="35"/>
  <c r="F52" i="35"/>
  <c r="E52" i="35"/>
  <c r="M51" i="35"/>
  <c r="L51" i="35"/>
  <c r="K51" i="35"/>
  <c r="J51" i="35"/>
  <c r="I51" i="35"/>
  <c r="H51" i="35"/>
  <c r="G51" i="35"/>
  <c r="F51" i="35"/>
  <c r="E51" i="35"/>
  <c r="M50" i="35"/>
  <c r="L50" i="35"/>
  <c r="K50" i="35"/>
  <c r="J50" i="35"/>
  <c r="I50" i="35"/>
  <c r="H50" i="35"/>
  <c r="G50" i="35"/>
  <c r="F50" i="35"/>
  <c r="E50" i="35"/>
  <c r="M49" i="35"/>
  <c r="L49" i="35"/>
  <c r="K49" i="35"/>
  <c r="J49" i="35"/>
  <c r="I49" i="35"/>
  <c r="H49" i="35"/>
  <c r="G49" i="35"/>
  <c r="F49" i="35"/>
  <c r="E49" i="35"/>
  <c r="M48" i="35"/>
  <c r="L48" i="35"/>
  <c r="K48" i="35"/>
  <c r="J48" i="35"/>
  <c r="I48" i="35"/>
  <c r="H48" i="35"/>
  <c r="G48" i="35"/>
  <c r="F48" i="35"/>
  <c r="E48" i="35"/>
  <c r="M47" i="35"/>
  <c r="L47" i="35"/>
  <c r="K47" i="35"/>
  <c r="J47" i="35"/>
  <c r="I47" i="35"/>
  <c r="H47" i="35"/>
  <c r="G47" i="35"/>
  <c r="F47" i="35"/>
  <c r="E47" i="35"/>
  <c r="M46" i="35"/>
  <c r="L46" i="35"/>
  <c r="K46" i="35"/>
  <c r="J46" i="35"/>
  <c r="I46" i="35"/>
  <c r="H46" i="35"/>
  <c r="G46" i="35"/>
  <c r="F46" i="35"/>
  <c r="E46" i="35"/>
  <c r="M45" i="35"/>
  <c r="L45" i="35"/>
  <c r="K45" i="35"/>
  <c r="J45" i="35"/>
  <c r="I45" i="35"/>
  <c r="H45" i="35"/>
  <c r="G45" i="35"/>
  <c r="F45" i="35"/>
  <c r="E45" i="35"/>
  <c r="M44" i="35"/>
  <c r="L44" i="35"/>
  <c r="K44" i="35"/>
  <c r="J44" i="35"/>
  <c r="I44" i="35"/>
  <c r="H44" i="35"/>
  <c r="G44" i="35"/>
  <c r="F44" i="35"/>
  <c r="E44" i="35"/>
  <c r="M43" i="35"/>
  <c r="L43" i="35"/>
  <c r="K43" i="35"/>
  <c r="J43" i="35"/>
  <c r="I43" i="35"/>
  <c r="H43" i="35"/>
  <c r="G43" i="35"/>
  <c r="F43" i="35"/>
  <c r="E43" i="35"/>
  <c r="M42" i="35"/>
  <c r="L42" i="35"/>
  <c r="K42" i="35"/>
  <c r="J42" i="35"/>
  <c r="I42" i="35"/>
  <c r="H42" i="35"/>
  <c r="G42" i="35"/>
  <c r="F42" i="35"/>
  <c r="E42" i="35"/>
  <c r="M41" i="35"/>
  <c r="L41" i="35"/>
  <c r="K41" i="35"/>
  <c r="J41" i="35"/>
  <c r="I41" i="35"/>
  <c r="H41" i="35"/>
  <c r="G41" i="35"/>
  <c r="F41" i="35"/>
  <c r="E41" i="35"/>
  <c r="M40" i="35"/>
  <c r="L40" i="35"/>
  <c r="K40" i="35"/>
  <c r="J40" i="35"/>
  <c r="I40" i="35"/>
  <c r="H40" i="35"/>
  <c r="G40" i="35"/>
  <c r="F40" i="35"/>
  <c r="E40" i="35"/>
  <c r="M39" i="35"/>
  <c r="L39" i="35"/>
  <c r="K39" i="35"/>
  <c r="J39" i="35"/>
  <c r="I39" i="35"/>
  <c r="H39" i="35"/>
  <c r="G39" i="35"/>
  <c r="F39" i="35"/>
  <c r="E39" i="35"/>
  <c r="M38" i="35"/>
  <c r="L38" i="35"/>
  <c r="K38" i="35"/>
  <c r="J38" i="35"/>
  <c r="I38" i="35"/>
  <c r="H38" i="35"/>
  <c r="G38" i="35"/>
  <c r="F38" i="35"/>
  <c r="E38" i="35"/>
  <c r="M37" i="35"/>
  <c r="L37" i="35"/>
  <c r="K37" i="35"/>
  <c r="J37" i="35"/>
  <c r="I37" i="35"/>
  <c r="H37" i="35"/>
  <c r="G37" i="35"/>
  <c r="F37" i="35"/>
  <c r="E37" i="35"/>
  <c r="M36" i="35"/>
  <c r="L36" i="35"/>
  <c r="K36" i="35"/>
  <c r="J36" i="35"/>
  <c r="I36" i="35"/>
  <c r="H36" i="35"/>
  <c r="G36" i="35"/>
  <c r="F36" i="35"/>
  <c r="E36" i="35"/>
  <c r="M35" i="35"/>
  <c r="L35" i="35"/>
  <c r="K35" i="35"/>
  <c r="J35" i="35"/>
  <c r="I35" i="35"/>
  <c r="H35" i="35"/>
  <c r="G35" i="35"/>
  <c r="F35" i="35"/>
  <c r="E35" i="35"/>
  <c r="M34" i="35"/>
  <c r="L34" i="35"/>
  <c r="K34" i="35"/>
  <c r="J34" i="35"/>
  <c r="I34" i="35"/>
  <c r="H34" i="35"/>
  <c r="G34" i="35"/>
  <c r="F34" i="35"/>
  <c r="E34" i="35"/>
  <c r="M33" i="35"/>
  <c r="L33" i="35"/>
  <c r="K33" i="35"/>
  <c r="J33" i="35"/>
  <c r="I33" i="35"/>
  <c r="H33" i="35"/>
  <c r="G33" i="35"/>
  <c r="F33" i="35"/>
  <c r="E33" i="35"/>
  <c r="M32" i="35"/>
  <c r="L32" i="35"/>
  <c r="K32" i="35"/>
  <c r="J32" i="35"/>
  <c r="I32" i="35"/>
  <c r="H32" i="35"/>
  <c r="G32" i="35"/>
  <c r="F32" i="35"/>
  <c r="E32" i="35"/>
  <c r="M31" i="35"/>
  <c r="L31" i="35"/>
  <c r="K31" i="35"/>
  <c r="J31" i="35"/>
  <c r="I31" i="35"/>
  <c r="H31" i="35"/>
  <c r="G31" i="35"/>
  <c r="F31" i="35"/>
  <c r="E31" i="35"/>
  <c r="M30" i="35"/>
  <c r="L30" i="35"/>
  <c r="K30" i="35"/>
  <c r="J30" i="35"/>
  <c r="I30" i="35"/>
  <c r="H30" i="35"/>
  <c r="G30" i="35"/>
  <c r="F30" i="35"/>
  <c r="E30" i="35"/>
  <c r="M29" i="35"/>
  <c r="L29" i="35"/>
  <c r="K29" i="35"/>
  <c r="J29" i="35"/>
  <c r="I29" i="35"/>
  <c r="H29" i="35"/>
  <c r="G29" i="35"/>
  <c r="F29" i="35"/>
  <c r="E29" i="35"/>
  <c r="M28" i="35"/>
  <c r="L28" i="35"/>
  <c r="K28" i="35"/>
  <c r="J28" i="35"/>
  <c r="I28" i="35"/>
  <c r="H28" i="35"/>
  <c r="G28" i="35"/>
  <c r="F28" i="35"/>
  <c r="E28" i="35"/>
  <c r="M27" i="35"/>
  <c r="L27" i="35"/>
  <c r="K27" i="35"/>
  <c r="J27" i="35"/>
  <c r="I27" i="35"/>
  <c r="H27" i="35"/>
  <c r="G27" i="35"/>
  <c r="F27" i="35"/>
  <c r="E27" i="35"/>
  <c r="M26" i="35"/>
  <c r="L26" i="35"/>
  <c r="K26" i="35"/>
  <c r="J26" i="35"/>
  <c r="I26" i="35"/>
  <c r="H26" i="35"/>
  <c r="G26" i="35"/>
  <c r="F26" i="35"/>
  <c r="E26" i="35"/>
  <c r="M25" i="35"/>
  <c r="L25" i="35"/>
  <c r="K25" i="35"/>
  <c r="J25" i="35"/>
  <c r="I25" i="35"/>
  <c r="H25" i="35"/>
  <c r="G25" i="35"/>
  <c r="F25" i="35"/>
  <c r="E25" i="35"/>
  <c r="M24" i="35"/>
  <c r="L24" i="35"/>
  <c r="K24" i="35"/>
  <c r="J24" i="35"/>
  <c r="I24" i="35"/>
  <c r="H24" i="35"/>
  <c r="G24" i="35"/>
  <c r="F24" i="35"/>
  <c r="E24" i="35"/>
  <c r="M23" i="35"/>
  <c r="L23" i="35"/>
  <c r="K23" i="35"/>
  <c r="J23" i="35"/>
  <c r="I23" i="35"/>
  <c r="H23" i="35"/>
  <c r="G23" i="35"/>
  <c r="F23" i="35"/>
  <c r="E23" i="35"/>
  <c r="M22" i="35"/>
  <c r="L22" i="35"/>
  <c r="K22" i="35"/>
  <c r="J22" i="35"/>
  <c r="I22" i="35"/>
  <c r="H22" i="35"/>
  <c r="G22" i="35"/>
  <c r="F22" i="35"/>
  <c r="E22" i="35"/>
  <c r="M21" i="35"/>
  <c r="L21" i="35"/>
  <c r="K21" i="35"/>
  <c r="J21" i="35"/>
  <c r="I21" i="35"/>
  <c r="H21" i="35"/>
  <c r="G21" i="35"/>
  <c r="F21" i="35"/>
  <c r="E21" i="35"/>
  <c r="M20" i="35"/>
  <c r="L20" i="35"/>
  <c r="K20" i="35"/>
  <c r="J20" i="35"/>
  <c r="I20" i="35"/>
  <c r="H20" i="35"/>
  <c r="G20" i="35"/>
  <c r="F20" i="35"/>
  <c r="E20" i="35"/>
  <c r="M19" i="35"/>
  <c r="L19" i="35"/>
  <c r="K19" i="35"/>
  <c r="J19" i="35"/>
  <c r="I19" i="35"/>
  <c r="H19" i="35"/>
  <c r="G19" i="35"/>
  <c r="F19" i="35"/>
  <c r="E19" i="35"/>
  <c r="M18" i="35"/>
  <c r="L18" i="35"/>
  <c r="K18" i="35"/>
  <c r="J18" i="35"/>
  <c r="I18" i="35"/>
  <c r="H18" i="35"/>
  <c r="G18" i="35"/>
  <c r="F18" i="35"/>
  <c r="E18" i="35"/>
  <c r="M17" i="35"/>
  <c r="L17" i="35"/>
  <c r="K17" i="35"/>
  <c r="J17" i="35"/>
  <c r="I17" i="35"/>
  <c r="H17" i="35"/>
  <c r="G17" i="35"/>
  <c r="F17" i="35"/>
  <c r="E17" i="35"/>
  <c r="M16" i="35"/>
  <c r="L16" i="35"/>
  <c r="K16" i="35"/>
  <c r="J16" i="35"/>
  <c r="I16" i="35"/>
  <c r="H16" i="35"/>
  <c r="G16" i="35"/>
  <c r="F16" i="35"/>
  <c r="E16" i="35"/>
  <c r="M15" i="35"/>
  <c r="L15" i="35"/>
  <c r="K15" i="35"/>
  <c r="J15" i="35"/>
  <c r="I15" i="35"/>
  <c r="H15" i="35"/>
  <c r="G15" i="35"/>
  <c r="F15" i="35"/>
  <c r="E15" i="35"/>
  <c r="M14" i="35"/>
  <c r="L14" i="35"/>
  <c r="K14" i="35"/>
  <c r="J14" i="35"/>
  <c r="I14" i="35"/>
  <c r="H14" i="35"/>
  <c r="G14" i="35"/>
  <c r="F14" i="35"/>
  <c r="E14" i="35"/>
  <c r="M13" i="35"/>
  <c r="L13" i="35"/>
  <c r="K13" i="35"/>
  <c r="J13" i="35"/>
  <c r="I13" i="35"/>
  <c r="H13" i="35"/>
  <c r="G13" i="35"/>
  <c r="F13" i="35"/>
  <c r="E13" i="35"/>
  <c r="M12" i="35"/>
  <c r="L12" i="35"/>
  <c r="K12" i="35"/>
  <c r="J12" i="35"/>
  <c r="I12" i="35"/>
  <c r="H12" i="35"/>
  <c r="G12" i="35"/>
  <c r="F12" i="35"/>
  <c r="E12" i="35"/>
  <c r="M11" i="35"/>
  <c r="L11" i="35"/>
  <c r="K11" i="35"/>
  <c r="J11" i="35"/>
  <c r="I11" i="35"/>
  <c r="H11" i="35"/>
  <c r="G11" i="35"/>
  <c r="F11" i="35"/>
  <c r="E11" i="35"/>
  <c r="M10" i="35"/>
  <c r="L10" i="35"/>
  <c r="K10" i="35"/>
  <c r="J10" i="35"/>
  <c r="I10" i="35"/>
  <c r="H10" i="35"/>
  <c r="G10" i="35"/>
  <c r="F10" i="35"/>
  <c r="E10" i="35"/>
  <c r="M9" i="35"/>
  <c r="L9" i="35"/>
  <c r="K9" i="35"/>
  <c r="J9" i="35"/>
  <c r="I9" i="35"/>
  <c r="H9" i="35"/>
  <c r="G9" i="35"/>
  <c r="F9" i="35"/>
  <c r="E9" i="35"/>
  <c r="M8" i="35"/>
  <c r="L8" i="35"/>
  <c r="K8" i="35"/>
  <c r="J8" i="35"/>
  <c r="I8" i="35"/>
  <c r="H8" i="35"/>
  <c r="G8" i="35"/>
  <c r="F8" i="35"/>
  <c r="E8" i="35"/>
  <c r="M7" i="35"/>
  <c r="L7" i="35"/>
  <c r="K7" i="35"/>
  <c r="J7" i="35"/>
  <c r="I7" i="35"/>
  <c r="H7" i="35"/>
  <c r="G7" i="35"/>
  <c r="F7" i="35"/>
  <c r="E7" i="35"/>
  <c r="M6" i="35"/>
  <c r="L6" i="35"/>
  <c r="K6" i="35"/>
  <c r="J6" i="35"/>
  <c r="I6" i="35"/>
  <c r="H6" i="35"/>
  <c r="G6" i="35"/>
  <c r="F6" i="35"/>
  <c r="E6" i="35"/>
  <c r="M5" i="35"/>
  <c r="L5" i="35"/>
  <c r="K5" i="35"/>
  <c r="J5" i="35"/>
  <c r="I5" i="35"/>
  <c r="H5" i="35"/>
  <c r="G5" i="35"/>
  <c r="F5" i="35"/>
  <c r="E5" i="35"/>
  <c r="M4" i="35"/>
  <c r="L4" i="35"/>
  <c r="K4" i="35"/>
  <c r="J4" i="35"/>
  <c r="I4" i="35"/>
  <c r="H4" i="35"/>
  <c r="F4" i="35"/>
  <c r="E4" i="35"/>
  <c r="C4" i="35"/>
  <c r="A351" i="1" l="1"/>
  <c r="AF351" i="1"/>
  <c r="I13" i="3" l="1"/>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I1001" i="3"/>
  <c r="I1002" i="3"/>
  <c r="I1003"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 r="H998" i="3"/>
  <c r="H999" i="3"/>
  <c r="H1000" i="3"/>
  <c r="H1001" i="3"/>
  <c r="H1002" i="3"/>
  <c r="H1003" i="3"/>
  <c r="F6" i="22" l="1"/>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6" i="24"/>
  <c r="F7" i="24"/>
  <c r="F8" i="24"/>
  <c r="F9" i="24"/>
  <c r="F10" i="24"/>
  <c r="F11" i="24"/>
  <c r="F12" i="24"/>
  <c r="F13" i="24"/>
  <c r="F14" i="24"/>
  <c r="F15" i="24"/>
  <c r="F16" i="24"/>
  <c r="F17" i="24"/>
  <c r="F18" i="24"/>
  <c r="F19" i="24"/>
  <c r="F20" i="24"/>
  <c r="F21" i="24"/>
  <c r="F22" i="24"/>
  <c r="F23" i="24"/>
  <c r="F24" i="24"/>
  <c r="F25" i="24"/>
  <c r="F26" i="24"/>
  <c r="F27" i="24"/>
  <c r="F28" i="24"/>
  <c r="F29" i="24"/>
  <c r="F30" i="24"/>
  <c r="F31" i="24"/>
  <c r="F32" i="24"/>
  <c r="F33" i="24"/>
  <c r="F34" i="24"/>
  <c r="F35" i="24"/>
  <c r="F36" i="24"/>
  <c r="F37" i="24"/>
  <c r="F38" i="24"/>
  <c r="F39" i="24"/>
  <c r="F40" i="24"/>
  <c r="F41" i="24"/>
  <c r="F42" i="24"/>
  <c r="F43" i="24"/>
  <c r="F44" i="24"/>
  <c r="F45" i="24"/>
  <c r="F46" i="24"/>
  <c r="F47" i="24"/>
  <c r="F48" i="24"/>
  <c r="F49" i="24"/>
  <c r="F50" i="24"/>
  <c r="F51" i="24"/>
  <c r="F52" i="24"/>
  <c r="F53" i="24"/>
  <c r="F54" i="24"/>
  <c r="F55" i="24"/>
  <c r="F56" i="24"/>
  <c r="F57" i="24"/>
  <c r="F58" i="24"/>
  <c r="F59" i="24"/>
  <c r="F60" i="24"/>
  <c r="F61" i="24"/>
  <c r="F62" i="24"/>
  <c r="F63" i="24"/>
  <c r="F64" i="24"/>
  <c r="F65" i="24"/>
  <c r="F66" i="24"/>
  <c r="F67" i="24"/>
  <c r="F68" i="24"/>
  <c r="F69" i="24"/>
  <c r="F70" i="24"/>
  <c r="F71" i="24"/>
  <c r="F72" i="24"/>
  <c r="F73" i="24"/>
  <c r="F74" i="24"/>
  <c r="F75" i="24"/>
  <c r="F76" i="24"/>
  <c r="F77" i="24"/>
  <c r="F78" i="24"/>
  <c r="F79" i="24"/>
  <c r="F80" i="24"/>
  <c r="F81" i="24"/>
  <c r="F82" i="24"/>
  <c r="F83" i="24"/>
  <c r="F84" i="24"/>
  <c r="F85" i="24"/>
  <c r="F86" i="24"/>
  <c r="F87" i="24"/>
  <c r="F88" i="24"/>
  <c r="F89" i="24"/>
  <c r="F90" i="24"/>
  <c r="F91" i="24"/>
  <c r="F92" i="24"/>
  <c r="F93" i="24"/>
  <c r="F94" i="24"/>
  <c r="F95" i="24"/>
  <c r="F96" i="24"/>
  <c r="F97" i="24"/>
  <c r="F98" i="24"/>
  <c r="F99" i="24"/>
  <c r="F100" i="24"/>
  <c r="F101" i="24"/>
  <c r="F102" i="24"/>
  <c r="F103" i="24"/>
  <c r="F6" i="25"/>
  <c r="F7" i="25"/>
  <c r="F8" i="25"/>
  <c r="F9" i="25"/>
  <c r="F10" i="25"/>
  <c r="F11" i="25"/>
  <c r="F12"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F58" i="25"/>
  <c r="F59" i="25"/>
  <c r="F60" i="25"/>
  <c r="F61" i="25"/>
  <c r="F62" i="25"/>
  <c r="F63" i="25"/>
  <c r="F64" i="25"/>
  <c r="F65" i="25"/>
  <c r="F66" i="25"/>
  <c r="F67" i="25"/>
  <c r="F68" i="25"/>
  <c r="F69" i="25"/>
  <c r="F70" i="25"/>
  <c r="F71" i="25"/>
  <c r="F72" i="25"/>
  <c r="F73" i="25"/>
  <c r="F74" i="25"/>
  <c r="F75" i="25"/>
  <c r="F76" i="25"/>
  <c r="F77" i="25"/>
  <c r="F78" i="25"/>
  <c r="F79" i="25"/>
  <c r="F80" i="25"/>
  <c r="F81" i="25"/>
  <c r="F82" i="25"/>
  <c r="F83" i="25"/>
  <c r="F84" i="25"/>
  <c r="F85" i="25"/>
  <c r="F86" i="25"/>
  <c r="F87" i="25"/>
  <c r="F88" i="25"/>
  <c r="F89" i="25"/>
  <c r="F90" i="25"/>
  <c r="F91" i="25"/>
  <c r="F92" i="25"/>
  <c r="F93" i="25"/>
  <c r="F94" i="25"/>
  <c r="F95" i="25"/>
  <c r="F96" i="25"/>
  <c r="F97" i="25"/>
  <c r="F98" i="25"/>
  <c r="F99" i="25"/>
  <c r="F100" i="25"/>
  <c r="F101" i="25"/>
  <c r="F102" i="25"/>
  <c r="F103" i="25"/>
  <c r="F6" i="26"/>
  <c r="F7" i="26"/>
  <c r="F8" i="26"/>
  <c r="F9" i="26"/>
  <c r="F10" i="26"/>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F54" i="26"/>
  <c r="F55" i="26"/>
  <c r="F56" i="26"/>
  <c r="F57" i="26"/>
  <c r="F58" i="26"/>
  <c r="F59" i="26"/>
  <c r="F60" i="26"/>
  <c r="F61" i="26"/>
  <c r="F62" i="26"/>
  <c r="F63" i="26"/>
  <c r="F64" i="26"/>
  <c r="F65" i="26"/>
  <c r="F66" i="26"/>
  <c r="F67" i="26"/>
  <c r="F68" i="26"/>
  <c r="F69" i="26"/>
  <c r="F70" i="26"/>
  <c r="F71" i="26"/>
  <c r="F72" i="26"/>
  <c r="F73" i="26"/>
  <c r="F74" i="26"/>
  <c r="F75" i="26"/>
  <c r="F76" i="26"/>
  <c r="F77" i="26"/>
  <c r="F78" i="26"/>
  <c r="F79" i="26"/>
  <c r="F80" i="26"/>
  <c r="F81" i="26"/>
  <c r="F82" i="26"/>
  <c r="F83" i="26"/>
  <c r="F84" i="26"/>
  <c r="F85" i="26"/>
  <c r="F86" i="26"/>
  <c r="F87" i="26"/>
  <c r="F88" i="26"/>
  <c r="F89" i="26"/>
  <c r="F90" i="26"/>
  <c r="F91" i="26"/>
  <c r="F92" i="26"/>
  <c r="F93" i="26"/>
  <c r="F94" i="26"/>
  <c r="F95" i="26"/>
  <c r="F96" i="26"/>
  <c r="F97" i="26"/>
  <c r="F98" i="26"/>
  <c r="F99" i="26"/>
  <c r="F100" i="26"/>
  <c r="F101" i="26"/>
  <c r="F102" i="26"/>
  <c r="F103" i="26"/>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6" i="28"/>
  <c r="F7" i="28"/>
  <c r="F8" i="28"/>
  <c r="F9" i="28"/>
  <c r="F10" i="28"/>
  <c r="F11" i="28"/>
  <c r="F12" i="28"/>
  <c r="F13" i="28"/>
  <c r="F14" i="28"/>
  <c r="F15" i="28"/>
  <c r="F16" i="28"/>
  <c r="F17" i="28"/>
  <c r="F18" i="28"/>
  <c r="F19" i="28"/>
  <c r="F20" i="28"/>
  <c r="F21" i="28"/>
  <c r="F22" i="28"/>
  <c r="F23" i="28"/>
  <c r="F24" i="28"/>
  <c r="F25" i="28"/>
  <c r="F26" i="28"/>
  <c r="F27" i="28"/>
  <c r="F28" i="28"/>
  <c r="F29" i="28"/>
  <c r="F30" i="28"/>
  <c r="F31" i="28"/>
  <c r="F32" i="28"/>
  <c r="F33" i="28"/>
  <c r="F34" i="28"/>
  <c r="F35" i="28"/>
  <c r="F36" i="28"/>
  <c r="F37" i="28"/>
  <c r="F38" i="28"/>
  <c r="F39" i="28"/>
  <c r="F40" i="28"/>
  <c r="F41" i="28"/>
  <c r="F42" i="28"/>
  <c r="F43" i="28"/>
  <c r="F44" i="28"/>
  <c r="F45" i="28"/>
  <c r="F46" i="28"/>
  <c r="F47" i="28"/>
  <c r="F48" i="28"/>
  <c r="F49" i="28"/>
  <c r="F50" i="28"/>
  <c r="F51" i="28"/>
  <c r="F52" i="28"/>
  <c r="F53" i="28"/>
  <c r="F54" i="28"/>
  <c r="F55" i="28"/>
  <c r="F56" i="28"/>
  <c r="F57" i="28"/>
  <c r="F58" i="28"/>
  <c r="F59" i="28"/>
  <c r="F60" i="28"/>
  <c r="F61" i="28"/>
  <c r="F62" i="28"/>
  <c r="F63" i="28"/>
  <c r="F64" i="28"/>
  <c r="F65" i="28"/>
  <c r="F66" i="28"/>
  <c r="F67" i="28"/>
  <c r="F68" i="28"/>
  <c r="F69" i="28"/>
  <c r="F70" i="28"/>
  <c r="F71" i="28"/>
  <c r="F72" i="28"/>
  <c r="F73" i="28"/>
  <c r="F74" i="28"/>
  <c r="F75" i="28"/>
  <c r="F76" i="28"/>
  <c r="F77" i="28"/>
  <c r="F78" i="28"/>
  <c r="F79" i="28"/>
  <c r="F80" i="28"/>
  <c r="F81" i="28"/>
  <c r="F82" i="28"/>
  <c r="F83" i="28"/>
  <c r="F84" i="28"/>
  <c r="F85" i="28"/>
  <c r="F86" i="28"/>
  <c r="F87" i="28"/>
  <c r="F88" i="28"/>
  <c r="F89" i="28"/>
  <c r="F90" i="28"/>
  <c r="F91" i="28"/>
  <c r="F92" i="28"/>
  <c r="F93" i="28"/>
  <c r="F94" i="28"/>
  <c r="F95" i="28"/>
  <c r="F96" i="28"/>
  <c r="F97" i="28"/>
  <c r="F98" i="28"/>
  <c r="F99" i="28"/>
  <c r="F100" i="28"/>
  <c r="F101" i="28"/>
  <c r="F102" i="28"/>
  <c r="F103" i="28"/>
  <c r="F6" i="29"/>
  <c r="F7" i="29"/>
  <c r="F8" i="29"/>
  <c r="F9" i="29"/>
  <c r="F10" i="29"/>
  <c r="F11" i="29"/>
  <c r="F12" i="29"/>
  <c r="F13" i="29"/>
  <c r="F14" i="29"/>
  <c r="F15" i="29"/>
  <c r="F16" i="29"/>
  <c r="F17" i="29"/>
  <c r="F18" i="29"/>
  <c r="F19" i="29"/>
  <c r="F20" i="29"/>
  <c r="F21" i="29"/>
  <c r="F22" i="29"/>
  <c r="F23" i="29"/>
  <c r="F24" i="29"/>
  <c r="F25" i="29"/>
  <c r="F26" i="29"/>
  <c r="F27" i="29"/>
  <c r="F28" i="29"/>
  <c r="F29" i="29"/>
  <c r="F30" i="29"/>
  <c r="F31" i="29"/>
  <c r="F32" i="29"/>
  <c r="F33" i="29"/>
  <c r="F34" i="29"/>
  <c r="F35" i="29"/>
  <c r="F36" i="29"/>
  <c r="F37" i="29"/>
  <c r="F38" i="29"/>
  <c r="F39" i="29"/>
  <c r="F40" i="29"/>
  <c r="F41" i="29"/>
  <c r="F42" i="29"/>
  <c r="F43" i="29"/>
  <c r="F44" i="29"/>
  <c r="F45" i="29"/>
  <c r="F46" i="29"/>
  <c r="F47" i="29"/>
  <c r="F48" i="29"/>
  <c r="F49" i="29"/>
  <c r="F50" i="29"/>
  <c r="F51" i="29"/>
  <c r="F52" i="29"/>
  <c r="F53" i="29"/>
  <c r="F54" i="29"/>
  <c r="F55" i="29"/>
  <c r="F56" i="29"/>
  <c r="F57" i="29"/>
  <c r="F58" i="29"/>
  <c r="F59" i="29"/>
  <c r="F60" i="29"/>
  <c r="F61" i="29"/>
  <c r="F62" i="29"/>
  <c r="F63" i="29"/>
  <c r="F64" i="29"/>
  <c r="F65" i="29"/>
  <c r="F66" i="29"/>
  <c r="F67" i="29"/>
  <c r="F68" i="29"/>
  <c r="F69" i="29"/>
  <c r="F70" i="29"/>
  <c r="F71" i="29"/>
  <c r="F72" i="29"/>
  <c r="F73" i="29"/>
  <c r="F74" i="29"/>
  <c r="F75" i="29"/>
  <c r="F76" i="29"/>
  <c r="F77" i="29"/>
  <c r="F78" i="29"/>
  <c r="F79" i="29"/>
  <c r="F80" i="29"/>
  <c r="F81" i="29"/>
  <c r="F82" i="29"/>
  <c r="F83" i="29"/>
  <c r="F84" i="29"/>
  <c r="F85" i="29"/>
  <c r="F86" i="29"/>
  <c r="F87" i="29"/>
  <c r="F88" i="29"/>
  <c r="F89" i="29"/>
  <c r="F90" i="29"/>
  <c r="F91" i="29"/>
  <c r="F92" i="29"/>
  <c r="F93" i="29"/>
  <c r="F94" i="29"/>
  <c r="F95" i="29"/>
  <c r="F96" i="29"/>
  <c r="F97" i="29"/>
  <c r="F98" i="29"/>
  <c r="F99" i="29"/>
  <c r="F100" i="29"/>
  <c r="F101" i="29"/>
  <c r="F102" i="29"/>
  <c r="F103" i="29"/>
  <c r="F6" i="30"/>
  <c r="F7" i="30"/>
  <c r="F8" i="30"/>
  <c r="F9" i="30"/>
  <c r="F10" i="30"/>
  <c r="F11" i="30"/>
  <c r="F12" i="30"/>
  <c r="F13" i="30"/>
  <c r="F14" i="30"/>
  <c r="F15" i="30"/>
  <c r="F16" i="30"/>
  <c r="F17" i="30"/>
  <c r="F18" i="30"/>
  <c r="F19" i="30"/>
  <c r="F20" i="30"/>
  <c r="F21" i="30"/>
  <c r="F22" i="30"/>
  <c r="F23" i="30"/>
  <c r="F24" i="30"/>
  <c r="F25" i="30"/>
  <c r="F26" i="30"/>
  <c r="F27" i="30"/>
  <c r="F28" i="30"/>
  <c r="F29" i="30"/>
  <c r="F30" i="30"/>
  <c r="F31" i="30"/>
  <c r="F32" i="30"/>
  <c r="F33" i="30"/>
  <c r="F34" i="30"/>
  <c r="F35" i="30"/>
  <c r="F36" i="30"/>
  <c r="F37" i="30"/>
  <c r="F38" i="30"/>
  <c r="F39" i="30"/>
  <c r="F40" i="30"/>
  <c r="F41" i="30"/>
  <c r="F42" i="30"/>
  <c r="F43" i="30"/>
  <c r="F44" i="30"/>
  <c r="F45" i="30"/>
  <c r="F46" i="30"/>
  <c r="F47" i="30"/>
  <c r="F48" i="30"/>
  <c r="F49" i="30"/>
  <c r="F50" i="30"/>
  <c r="F51" i="30"/>
  <c r="F52" i="30"/>
  <c r="F53" i="30"/>
  <c r="F54" i="30"/>
  <c r="F55" i="30"/>
  <c r="F56" i="30"/>
  <c r="F57" i="30"/>
  <c r="F58" i="30"/>
  <c r="F59" i="30"/>
  <c r="F60" i="30"/>
  <c r="F61" i="30"/>
  <c r="F62" i="30"/>
  <c r="F63" i="30"/>
  <c r="F64" i="30"/>
  <c r="F65" i="30"/>
  <c r="F66" i="30"/>
  <c r="F67" i="30"/>
  <c r="F68" i="30"/>
  <c r="F69" i="30"/>
  <c r="F70" i="30"/>
  <c r="F71" i="30"/>
  <c r="F72" i="30"/>
  <c r="F73" i="30"/>
  <c r="F74" i="30"/>
  <c r="F75" i="30"/>
  <c r="F76" i="30"/>
  <c r="F77" i="30"/>
  <c r="F78" i="30"/>
  <c r="F79" i="30"/>
  <c r="F80" i="30"/>
  <c r="F81" i="30"/>
  <c r="F82" i="30"/>
  <c r="F83" i="30"/>
  <c r="F84" i="30"/>
  <c r="F85" i="30"/>
  <c r="F86" i="30"/>
  <c r="F87" i="30"/>
  <c r="F88" i="30"/>
  <c r="F89" i="30"/>
  <c r="F90" i="30"/>
  <c r="F91" i="30"/>
  <c r="F92" i="30"/>
  <c r="F93" i="30"/>
  <c r="F94" i="30"/>
  <c r="F95" i="30"/>
  <c r="F96" i="30"/>
  <c r="F97" i="30"/>
  <c r="F98" i="30"/>
  <c r="F99" i="30"/>
  <c r="F100" i="30"/>
  <c r="F101" i="30"/>
  <c r="F102" i="30"/>
  <c r="F103" i="30"/>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44" i="31"/>
  <c r="F45" i="31"/>
  <c r="F46" i="31"/>
  <c r="F47" i="31"/>
  <c r="F48" i="31"/>
  <c r="F49" i="31"/>
  <c r="F50" i="31"/>
  <c r="F51" i="31"/>
  <c r="F52" i="31"/>
  <c r="F53" i="31"/>
  <c r="F54" i="31"/>
  <c r="F55" i="31"/>
  <c r="F56" i="31"/>
  <c r="F57" i="31"/>
  <c r="F58" i="31"/>
  <c r="F59" i="31"/>
  <c r="F60" i="31"/>
  <c r="F61" i="31"/>
  <c r="F62" i="31"/>
  <c r="F63" i="31"/>
  <c r="F64" i="31"/>
  <c r="F65" i="31"/>
  <c r="F66" i="31"/>
  <c r="F67" i="31"/>
  <c r="F68" i="31"/>
  <c r="F69" i="31"/>
  <c r="F70" i="31"/>
  <c r="F71" i="31"/>
  <c r="F72" i="31"/>
  <c r="F73" i="31"/>
  <c r="F74" i="31"/>
  <c r="F75" i="31"/>
  <c r="F76" i="31"/>
  <c r="F77" i="31"/>
  <c r="F78" i="31"/>
  <c r="F79" i="31"/>
  <c r="F80" i="31"/>
  <c r="F81" i="31"/>
  <c r="F82" i="31"/>
  <c r="F83" i="31"/>
  <c r="F84" i="31"/>
  <c r="F85" i="31"/>
  <c r="F86" i="31"/>
  <c r="F87" i="31"/>
  <c r="F88" i="31"/>
  <c r="F89" i="31"/>
  <c r="F90" i="31"/>
  <c r="F91" i="31"/>
  <c r="F92" i="31"/>
  <c r="F93" i="31"/>
  <c r="F94" i="31"/>
  <c r="F95" i="31"/>
  <c r="F96" i="31"/>
  <c r="F97" i="31"/>
  <c r="F98" i="31"/>
  <c r="F99" i="31"/>
  <c r="F100" i="31"/>
  <c r="F101" i="31"/>
  <c r="F102" i="31"/>
  <c r="F103" i="31"/>
  <c r="F5" i="31"/>
  <c r="F5" i="30"/>
  <c r="F5" i="29"/>
  <c r="F5" i="28"/>
  <c r="F5" i="27"/>
  <c r="F5" i="26"/>
  <c r="F5" i="25"/>
  <c r="F5" i="24"/>
  <c r="F5" i="22"/>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83" i="25"/>
  <c r="H84" i="25"/>
  <c r="H85" i="25"/>
  <c r="H86" i="25"/>
  <c r="H87" i="25"/>
  <c r="H88" i="25"/>
  <c r="H89" i="25"/>
  <c r="H90" i="25"/>
  <c r="H91" i="25"/>
  <c r="H92" i="25"/>
  <c r="H93" i="25"/>
  <c r="H94" i="25"/>
  <c r="H95" i="25"/>
  <c r="H96" i="25"/>
  <c r="H97" i="25"/>
  <c r="H98" i="25"/>
  <c r="H99" i="25"/>
  <c r="H100" i="25"/>
  <c r="H101" i="25"/>
  <c r="H102" i="25"/>
  <c r="H103" i="25"/>
  <c r="H5" i="25"/>
  <c r="G103" i="31" l="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103" i="30"/>
  <c r="G102" i="30"/>
  <c r="G101" i="30"/>
  <c r="G100" i="30"/>
  <c r="G99" i="30"/>
  <c r="G98" i="30"/>
  <c r="G97" i="30"/>
  <c r="G96" i="30"/>
  <c r="G95" i="30"/>
  <c r="G94" i="30"/>
  <c r="G93" i="30"/>
  <c r="G92" i="30"/>
  <c r="G91" i="30"/>
  <c r="G90" i="30"/>
  <c r="G89" i="30"/>
  <c r="G88" i="30"/>
  <c r="G87" i="30"/>
  <c r="G86" i="30"/>
  <c r="G85" i="30"/>
  <c r="G84" i="30"/>
  <c r="G83" i="30"/>
  <c r="G82" i="30"/>
  <c r="G81" i="30"/>
  <c r="G80" i="30"/>
  <c r="G79" i="30"/>
  <c r="G78" i="30"/>
  <c r="G77" i="30"/>
  <c r="G76" i="30"/>
  <c r="G75" i="30"/>
  <c r="G74" i="30"/>
  <c r="G73" i="30"/>
  <c r="G72" i="30"/>
  <c r="G71" i="30"/>
  <c r="G70" i="30"/>
  <c r="G69" i="30"/>
  <c r="G68" i="30"/>
  <c r="G67" i="30"/>
  <c r="G66" i="30"/>
  <c r="G65" i="30"/>
  <c r="G64" i="30"/>
  <c r="G63"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7" i="30"/>
  <c r="G6" i="30"/>
  <c r="G5" i="30"/>
  <c r="G103" i="29"/>
  <c r="G102" i="29"/>
  <c r="G101" i="29"/>
  <c r="G100" i="29"/>
  <c r="G99" i="29"/>
  <c r="G98" i="29"/>
  <c r="G97" i="29"/>
  <c r="G96" i="29"/>
  <c r="G95" i="29"/>
  <c r="G94" i="29"/>
  <c r="G93" i="29"/>
  <c r="G92" i="29"/>
  <c r="G91" i="29"/>
  <c r="G90" i="29"/>
  <c r="G89" i="29"/>
  <c r="G88" i="29"/>
  <c r="G87" i="29"/>
  <c r="G86" i="29"/>
  <c r="G85" i="29"/>
  <c r="G84" i="29"/>
  <c r="G83" i="29"/>
  <c r="G82" i="29"/>
  <c r="G81" i="29"/>
  <c r="G80" i="29"/>
  <c r="G79" i="29"/>
  <c r="G78" i="29"/>
  <c r="G77" i="29"/>
  <c r="G76" i="29"/>
  <c r="G75" i="29"/>
  <c r="G74" i="29"/>
  <c r="G73" i="29"/>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7" i="29"/>
  <c r="G6" i="29"/>
  <c r="G5" i="29"/>
  <c r="G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103" i="27"/>
  <c r="G102" i="27"/>
  <c r="G101" i="27"/>
  <c r="G100" i="27"/>
  <c r="G99" i="27"/>
  <c r="G98" i="27"/>
  <c r="G97" i="27"/>
  <c r="G96" i="27"/>
  <c r="G95" i="27"/>
  <c r="G94" i="27"/>
  <c r="G93" i="27"/>
  <c r="G92" i="27"/>
  <c r="G91" i="27"/>
  <c r="G90" i="27"/>
  <c r="G89" i="27"/>
  <c r="G88" i="27"/>
  <c r="G87" i="27"/>
  <c r="G86" i="27"/>
  <c r="G85" i="27"/>
  <c r="G84" i="27"/>
  <c r="G83" i="27"/>
  <c r="G82" i="27"/>
  <c r="G81" i="27"/>
  <c r="G80" i="27"/>
  <c r="G79" i="27"/>
  <c r="G78" i="27"/>
  <c r="G77" i="27"/>
  <c r="G76" i="27"/>
  <c r="G75" i="27"/>
  <c r="G74" i="27"/>
  <c r="G73" i="27"/>
  <c r="G72" i="27"/>
  <c r="G71" i="27"/>
  <c r="G70" i="27"/>
  <c r="G69" i="27"/>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8" i="27"/>
  <c r="G7" i="27"/>
  <c r="G6" i="27"/>
  <c r="G5" i="27"/>
  <c r="G103" i="26"/>
  <c r="G102" i="26"/>
  <c r="G101" i="26"/>
  <c r="G100" i="26"/>
  <c r="G99" i="26"/>
  <c r="G98" i="26"/>
  <c r="G97" i="26"/>
  <c r="G96" i="26"/>
  <c r="G95" i="26"/>
  <c r="G94" i="26"/>
  <c r="G93" i="26"/>
  <c r="G92" i="26"/>
  <c r="G91" i="26"/>
  <c r="G90" i="26"/>
  <c r="G89" i="26"/>
  <c r="G88" i="26"/>
  <c r="G87" i="26"/>
  <c r="G86" i="26"/>
  <c r="G85" i="26"/>
  <c r="G84" i="26"/>
  <c r="G83" i="26"/>
  <c r="G82" i="26"/>
  <c r="G81" i="26"/>
  <c r="G80" i="26"/>
  <c r="G79" i="26"/>
  <c r="G78" i="26"/>
  <c r="G77" i="26"/>
  <c r="G76" i="26"/>
  <c r="G75" i="26"/>
  <c r="G74" i="26"/>
  <c r="G73" i="26"/>
  <c r="G72" i="26"/>
  <c r="G71" i="26"/>
  <c r="G70" i="26"/>
  <c r="G69" i="26"/>
  <c r="G68" i="26"/>
  <c r="G67" i="26"/>
  <c r="G66" i="26"/>
  <c r="G65" i="26"/>
  <c r="G64" i="26"/>
  <c r="G63" i="26"/>
  <c r="G62" i="26"/>
  <c r="G61" i="26"/>
  <c r="G60" i="26"/>
  <c r="G59" i="26"/>
  <c r="G58" i="26"/>
  <c r="G57" i="26"/>
  <c r="G56" i="26"/>
  <c r="G55" i="26"/>
  <c r="G54" i="26"/>
  <c r="G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G26" i="26"/>
  <c r="G25" i="26"/>
  <c r="G24" i="26"/>
  <c r="G23" i="26"/>
  <c r="G22" i="26"/>
  <c r="G21" i="26"/>
  <c r="G20" i="26"/>
  <c r="G19" i="26"/>
  <c r="G18" i="26"/>
  <c r="G17" i="26"/>
  <c r="G16" i="26"/>
  <c r="G15" i="26"/>
  <c r="G14" i="26"/>
  <c r="G13" i="26"/>
  <c r="G12" i="26"/>
  <c r="G11" i="26"/>
  <c r="G10" i="26"/>
  <c r="G9" i="26"/>
  <c r="G8" i="26"/>
  <c r="G7" i="26"/>
  <c r="G6" i="26"/>
  <c r="G5" i="26"/>
  <c r="G103" i="24"/>
  <c r="G102" i="24"/>
  <c r="G101" i="24"/>
  <c r="G100" i="24"/>
  <c r="G99" i="24"/>
  <c r="G98" i="24"/>
  <c r="G97" i="24"/>
  <c r="G96" i="24"/>
  <c r="G95" i="24"/>
  <c r="G94" i="24"/>
  <c r="G93" i="24"/>
  <c r="G92" i="24"/>
  <c r="G91" i="24"/>
  <c r="G90" i="24"/>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62" i="22"/>
  <c r="G61" i="22"/>
  <c r="G60" i="22"/>
  <c r="G59" i="22"/>
  <c r="G58" i="22"/>
  <c r="G57" i="22"/>
  <c r="G56" i="22"/>
  <c r="G55" i="22"/>
  <c r="G54" i="22"/>
  <c r="G53" i="22"/>
  <c r="G52" i="22"/>
  <c r="G51" i="22"/>
  <c r="G50" i="22"/>
  <c r="G49" i="22"/>
  <c r="G48" i="22"/>
  <c r="G47" i="22"/>
  <c r="G46" i="22"/>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AD502" i="17"/>
  <c r="AE502" i="17"/>
  <c r="AE501" i="17"/>
  <c r="AD501" i="17"/>
  <c r="M4" i="22"/>
  <c r="L4" i="22"/>
  <c r="K4" i="22"/>
  <c r="J4" i="22"/>
  <c r="F4" i="22"/>
  <c r="I4" i="22"/>
  <c r="H4" i="22"/>
  <c r="E4" i="22"/>
  <c r="C4" i="22"/>
  <c r="M4" i="24"/>
  <c r="L4" i="24"/>
  <c r="K4" i="24"/>
  <c r="J4" i="24"/>
  <c r="F4" i="24"/>
  <c r="I4" i="24"/>
  <c r="H4" i="24"/>
  <c r="E4" i="24"/>
  <c r="C4" i="24"/>
  <c r="M4" i="25"/>
  <c r="L4" i="25"/>
  <c r="K4" i="25"/>
  <c r="J4" i="25"/>
  <c r="F4" i="25"/>
  <c r="I4" i="25"/>
  <c r="H4" i="25"/>
  <c r="E4" i="25"/>
  <c r="C4" i="25"/>
  <c r="M4" i="26"/>
  <c r="L4" i="26"/>
  <c r="K4" i="26"/>
  <c r="J4" i="26"/>
  <c r="F4" i="26"/>
  <c r="I4" i="26"/>
  <c r="H4" i="26"/>
  <c r="E4" i="26"/>
  <c r="C4" i="26"/>
  <c r="M4" i="27"/>
  <c r="L4" i="27"/>
  <c r="K4" i="27"/>
  <c r="J4" i="27"/>
  <c r="F4" i="27"/>
  <c r="I4" i="27"/>
  <c r="H4" i="27"/>
  <c r="E4" i="27"/>
  <c r="C4" i="27"/>
  <c r="M4" i="28"/>
  <c r="L4" i="28"/>
  <c r="K4" i="28"/>
  <c r="J4" i="28"/>
  <c r="F4" i="28"/>
  <c r="I4" i="28"/>
  <c r="H4" i="28"/>
  <c r="E4" i="28"/>
  <c r="C4" i="28"/>
  <c r="M4" i="29"/>
  <c r="L4" i="29"/>
  <c r="K4" i="29"/>
  <c r="J4" i="29"/>
  <c r="F4" i="29"/>
  <c r="I4" i="29"/>
  <c r="H4" i="29"/>
  <c r="E4" i="29"/>
  <c r="C4" i="29"/>
  <c r="M4" i="30"/>
  <c r="L4" i="30"/>
  <c r="K4" i="30"/>
  <c r="J4" i="30"/>
  <c r="F4" i="30"/>
  <c r="I4" i="30"/>
  <c r="H4" i="30"/>
  <c r="E4" i="30"/>
  <c r="C4" i="30"/>
  <c r="J4" i="31"/>
  <c r="K4" i="31"/>
  <c r="L4" i="31"/>
  <c r="M4" i="31"/>
  <c r="F4" i="31"/>
  <c r="I4" i="31"/>
  <c r="H4" i="31"/>
  <c r="E4" i="31"/>
  <c r="C4" i="31"/>
  <c r="M103" i="31" l="1"/>
  <c r="L103" i="31"/>
  <c r="K103" i="31"/>
  <c r="J103" i="31"/>
  <c r="I103" i="31"/>
  <c r="H103" i="31"/>
  <c r="E103" i="31"/>
  <c r="M102" i="31"/>
  <c r="L102" i="31"/>
  <c r="K102" i="31"/>
  <c r="J102" i="31"/>
  <c r="I102" i="31"/>
  <c r="H102" i="31"/>
  <c r="E102" i="31"/>
  <c r="M101" i="31"/>
  <c r="L101" i="31"/>
  <c r="K101" i="31"/>
  <c r="J101" i="31"/>
  <c r="I101" i="31"/>
  <c r="H101" i="31"/>
  <c r="E101" i="31"/>
  <c r="M100" i="31"/>
  <c r="L100" i="31"/>
  <c r="K100" i="31"/>
  <c r="J100" i="31"/>
  <c r="I100" i="31"/>
  <c r="H100" i="31"/>
  <c r="E100" i="31"/>
  <c r="M99" i="31"/>
  <c r="L99" i="31"/>
  <c r="K99" i="31"/>
  <c r="J99" i="31"/>
  <c r="I99" i="31"/>
  <c r="H99" i="31"/>
  <c r="E99" i="31"/>
  <c r="M98" i="31"/>
  <c r="L98" i="31"/>
  <c r="K98" i="31"/>
  <c r="J98" i="31"/>
  <c r="I98" i="31"/>
  <c r="H98" i="31"/>
  <c r="E98" i="31"/>
  <c r="M97" i="31"/>
  <c r="L97" i="31"/>
  <c r="K97" i="31"/>
  <c r="J97" i="31"/>
  <c r="I97" i="31"/>
  <c r="H97" i="31"/>
  <c r="E97" i="31"/>
  <c r="M96" i="31"/>
  <c r="L96" i="31"/>
  <c r="K96" i="31"/>
  <c r="J96" i="31"/>
  <c r="I96" i="31"/>
  <c r="H96" i="31"/>
  <c r="E96" i="31"/>
  <c r="M95" i="31"/>
  <c r="L95" i="31"/>
  <c r="K95" i="31"/>
  <c r="J95" i="31"/>
  <c r="I95" i="31"/>
  <c r="H95" i="31"/>
  <c r="E95" i="31"/>
  <c r="M94" i="31"/>
  <c r="L94" i="31"/>
  <c r="K94" i="31"/>
  <c r="J94" i="31"/>
  <c r="I94" i="31"/>
  <c r="H94" i="31"/>
  <c r="E94" i="31"/>
  <c r="M93" i="31"/>
  <c r="L93" i="31"/>
  <c r="K93" i="31"/>
  <c r="J93" i="31"/>
  <c r="I93" i="31"/>
  <c r="H93" i="31"/>
  <c r="E93" i="31"/>
  <c r="M92" i="31"/>
  <c r="L92" i="31"/>
  <c r="K92" i="31"/>
  <c r="J92" i="31"/>
  <c r="I92" i="31"/>
  <c r="H92" i="31"/>
  <c r="E92" i="31"/>
  <c r="M91" i="31"/>
  <c r="L91" i="31"/>
  <c r="K91" i="31"/>
  <c r="J91" i="31"/>
  <c r="I91" i="31"/>
  <c r="H91" i="31"/>
  <c r="E91" i="31"/>
  <c r="M90" i="31"/>
  <c r="L90" i="31"/>
  <c r="K90" i="31"/>
  <c r="J90" i="31"/>
  <c r="I90" i="31"/>
  <c r="H90" i="31"/>
  <c r="E90" i="31"/>
  <c r="M89" i="31"/>
  <c r="L89" i="31"/>
  <c r="K89" i="31"/>
  <c r="J89" i="31"/>
  <c r="I89" i="31"/>
  <c r="H89" i="31"/>
  <c r="E89" i="31"/>
  <c r="M88" i="31"/>
  <c r="L88" i="31"/>
  <c r="K88" i="31"/>
  <c r="J88" i="31"/>
  <c r="I88" i="31"/>
  <c r="H88" i="31"/>
  <c r="E88" i="31"/>
  <c r="M87" i="31"/>
  <c r="L87" i="31"/>
  <c r="K87" i="31"/>
  <c r="J87" i="31"/>
  <c r="I87" i="31"/>
  <c r="H87" i="31"/>
  <c r="E87" i="31"/>
  <c r="M86" i="31"/>
  <c r="L86" i="31"/>
  <c r="K86" i="31"/>
  <c r="J86" i="31"/>
  <c r="I86" i="31"/>
  <c r="H86" i="31"/>
  <c r="E86" i="31"/>
  <c r="M85" i="31"/>
  <c r="L85" i="31"/>
  <c r="K85" i="31"/>
  <c r="J85" i="31"/>
  <c r="I85" i="31"/>
  <c r="H85" i="31"/>
  <c r="E85" i="31"/>
  <c r="M84" i="31"/>
  <c r="L84" i="31"/>
  <c r="K84" i="31"/>
  <c r="J84" i="31"/>
  <c r="I84" i="31"/>
  <c r="H84" i="31"/>
  <c r="E84" i="31"/>
  <c r="M83" i="31"/>
  <c r="L83" i="31"/>
  <c r="K83" i="31"/>
  <c r="J83" i="31"/>
  <c r="I83" i="31"/>
  <c r="H83" i="31"/>
  <c r="E83" i="31"/>
  <c r="M82" i="31"/>
  <c r="L82" i="31"/>
  <c r="K82" i="31"/>
  <c r="J82" i="31"/>
  <c r="I82" i="31"/>
  <c r="H82" i="31"/>
  <c r="E82" i="31"/>
  <c r="M81" i="31"/>
  <c r="L81" i="31"/>
  <c r="K81" i="31"/>
  <c r="J81" i="31"/>
  <c r="I81" i="31"/>
  <c r="H81" i="31"/>
  <c r="E81" i="31"/>
  <c r="M80" i="31"/>
  <c r="L80" i="31"/>
  <c r="K80" i="31"/>
  <c r="J80" i="31"/>
  <c r="I80" i="31"/>
  <c r="H80" i="31"/>
  <c r="E80" i="31"/>
  <c r="M79" i="31"/>
  <c r="L79" i="31"/>
  <c r="K79" i="31"/>
  <c r="J79" i="31"/>
  <c r="I79" i="31"/>
  <c r="H79" i="31"/>
  <c r="E79" i="31"/>
  <c r="M78" i="31"/>
  <c r="L78" i="31"/>
  <c r="K78" i="31"/>
  <c r="J78" i="31"/>
  <c r="I78" i="31"/>
  <c r="H78" i="31"/>
  <c r="E78" i="31"/>
  <c r="M77" i="31"/>
  <c r="L77" i="31"/>
  <c r="K77" i="31"/>
  <c r="J77" i="31"/>
  <c r="I77" i="31"/>
  <c r="H77" i="31"/>
  <c r="E77" i="31"/>
  <c r="M76" i="31"/>
  <c r="L76" i="31"/>
  <c r="K76" i="31"/>
  <c r="J76" i="31"/>
  <c r="I76" i="31"/>
  <c r="H76" i="31"/>
  <c r="E76" i="31"/>
  <c r="M75" i="31"/>
  <c r="L75" i="31"/>
  <c r="K75" i="31"/>
  <c r="J75" i="31"/>
  <c r="I75" i="31"/>
  <c r="H75" i="31"/>
  <c r="E75" i="31"/>
  <c r="M74" i="31"/>
  <c r="L74" i="31"/>
  <c r="K74" i="31"/>
  <c r="J74" i="31"/>
  <c r="I74" i="31"/>
  <c r="H74" i="31"/>
  <c r="E74" i="31"/>
  <c r="M73" i="31"/>
  <c r="L73" i="31"/>
  <c r="K73" i="31"/>
  <c r="J73" i="31"/>
  <c r="I73" i="31"/>
  <c r="H73" i="31"/>
  <c r="E73" i="31"/>
  <c r="M72" i="31"/>
  <c r="L72" i="31"/>
  <c r="K72" i="31"/>
  <c r="J72" i="31"/>
  <c r="I72" i="31"/>
  <c r="H72" i="31"/>
  <c r="E72" i="31"/>
  <c r="M71" i="31"/>
  <c r="L71" i="31"/>
  <c r="K71" i="31"/>
  <c r="J71" i="31"/>
  <c r="I71" i="31"/>
  <c r="H71" i="31"/>
  <c r="E71" i="31"/>
  <c r="M70" i="31"/>
  <c r="L70" i="31"/>
  <c r="K70" i="31"/>
  <c r="J70" i="31"/>
  <c r="I70" i="31"/>
  <c r="H70" i="31"/>
  <c r="E70" i="31"/>
  <c r="M69" i="31"/>
  <c r="L69" i="31"/>
  <c r="K69" i="31"/>
  <c r="J69" i="31"/>
  <c r="I69" i="31"/>
  <c r="H69" i="31"/>
  <c r="E69" i="31"/>
  <c r="M68" i="31"/>
  <c r="L68" i="31"/>
  <c r="K68" i="31"/>
  <c r="J68" i="31"/>
  <c r="I68" i="31"/>
  <c r="H68" i="31"/>
  <c r="E68" i="31"/>
  <c r="M67" i="31"/>
  <c r="L67" i="31"/>
  <c r="K67" i="31"/>
  <c r="J67" i="31"/>
  <c r="I67" i="31"/>
  <c r="H67" i="31"/>
  <c r="E67" i="31"/>
  <c r="M66" i="31"/>
  <c r="L66" i="31"/>
  <c r="K66" i="31"/>
  <c r="J66" i="31"/>
  <c r="I66" i="31"/>
  <c r="H66" i="31"/>
  <c r="E66" i="31"/>
  <c r="M65" i="31"/>
  <c r="L65" i="31"/>
  <c r="K65" i="31"/>
  <c r="J65" i="31"/>
  <c r="I65" i="31"/>
  <c r="H65" i="31"/>
  <c r="E65" i="31"/>
  <c r="M64" i="31"/>
  <c r="L64" i="31"/>
  <c r="K64" i="31"/>
  <c r="J64" i="31"/>
  <c r="I64" i="31"/>
  <c r="H64" i="31"/>
  <c r="E64" i="31"/>
  <c r="M63" i="31"/>
  <c r="L63" i="31"/>
  <c r="K63" i="31"/>
  <c r="J63" i="31"/>
  <c r="I63" i="31"/>
  <c r="H63" i="31"/>
  <c r="E63" i="31"/>
  <c r="M62" i="31"/>
  <c r="L62" i="31"/>
  <c r="K62" i="31"/>
  <c r="J62" i="31"/>
  <c r="I62" i="31"/>
  <c r="H62" i="31"/>
  <c r="E62" i="31"/>
  <c r="M61" i="31"/>
  <c r="L61" i="31"/>
  <c r="K61" i="31"/>
  <c r="J61" i="31"/>
  <c r="I61" i="31"/>
  <c r="H61" i="31"/>
  <c r="E61" i="31"/>
  <c r="M60" i="31"/>
  <c r="L60" i="31"/>
  <c r="K60" i="31"/>
  <c r="J60" i="31"/>
  <c r="I60" i="31"/>
  <c r="H60" i="31"/>
  <c r="E60" i="31"/>
  <c r="M59" i="31"/>
  <c r="L59" i="31"/>
  <c r="K59" i="31"/>
  <c r="J59" i="31"/>
  <c r="I59" i="31"/>
  <c r="H59" i="31"/>
  <c r="E59" i="31"/>
  <c r="M58" i="31"/>
  <c r="L58" i="31"/>
  <c r="K58" i="31"/>
  <c r="J58" i="31"/>
  <c r="I58" i="31"/>
  <c r="H58" i="31"/>
  <c r="E58" i="31"/>
  <c r="M57" i="31"/>
  <c r="L57" i="31"/>
  <c r="K57" i="31"/>
  <c r="J57" i="31"/>
  <c r="I57" i="31"/>
  <c r="H57" i="31"/>
  <c r="E57" i="31"/>
  <c r="M56" i="31"/>
  <c r="L56" i="31"/>
  <c r="K56" i="31"/>
  <c r="J56" i="31"/>
  <c r="I56" i="31"/>
  <c r="H56" i="31"/>
  <c r="E56" i="31"/>
  <c r="M55" i="31"/>
  <c r="L55" i="31"/>
  <c r="K55" i="31"/>
  <c r="J55" i="31"/>
  <c r="I55" i="31"/>
  <c r="H55" i="31"/>
  <c r="E55" i="31"/>
  <c r="M54" i="31"/>
  <c r="L54" i="31"/>
  <c r="K54" i="31"/>
  <c r="J54" i="31"/>
  <c r="I54" i="31"/>
  <c r="H54" i="31"/>
  <c r="E54" i="31"/>
  <c r="M53" i="31"/>
  <c r="L53" i="31"/>
  <c r="K53" i="31"/>
  <c r="J53" i="31"/>
  <c r="I53" i="31"/>
  <c r="H53" i="31"/>
  <c r="E53" i="31"/>
  <c r="M52" i="31"/>
  <c r="L52" i="31"/>
  <c r="K52" i="31"/>
  <c r="J52" i="31"/>
  <c r="I52" i="31"/>
  <c r="H52" i="31"/>
  <c r="E52" i="31"/>
  <c r="M51" i="31"/>
  <c r="L51" i="31"/>
  <c r="K51" i="31"/>
  <c r="J51" i="31"/>
  <c r="I51" i="31"/>
  <c r="H51" i="31"/>
  <c r="E51" i="31"/>
  <c r="M50" i="31"/>
  <c r="L50" i="31"/>
  <c r="K50" i="31"/>
  <c r="J50" i="31"/>
  <c r="I50" i="31"/>
  <c r="H50" i="31"/>
  <c r="E50" i="31"/>
  <c r="M49" i="31"/>
  <c r="L49" i="31"/>
  <c r="K49" i="31"/>
  <c r="J49" i="31"/>
  <c r="I49" i="31"/>
  <c r="H49" i="31"/>
  <c r="E49" i="31"/>
  <c r="M48" i="31"/>
  <c r="L48" i="31"/>
  <c r="K48" i="31"/>
  <c r="J48" i="31"/>
  <c r="I48" i="31"/>
  <c r="H48" i="31"/>
  <c r="E48" i="31"/>
  <c r="M47" i="31"/>
  <c r="L47" i="31"/>
  <c r="K47" i="31"/>
  <c r="J47" i="31"/>
  <c r="I47" i="31"/>
  <c r="H47" i="31"/>
  <c r="E47" i="31"/>
  <c r="M46" i="31"/>
  <c r="L46" i="31"/>
  <c r="K46" i="31"/>
  <c r="J46" i="31"/>
  <c r="I46" i="31"/>
  <c r="H46" i="31"/>
  <c r="E46" i="31"/>
  <c r="M45" i="31"/>
  <c r="L45" i="31"/>
  <c r="K45" i="31"/>
  <c r="J45" i="31"/>
  <c r="I45" i="31"/>
  <c r="H45" i="31"/>
  <c r="E45" i="31"/>
  <c r="M44" i="31"/>
  <c r="L44" i="31"/>
  <c r="K44" i="31"/>
  <c r="J44" i="31"/>
  <c r="I44" i="31"/>
  <c r="H44" i="31"/>
  <c r="E44" i="31"/>
  <c r="M43" i="31"/>
  <c r="L43" i="31"/>
  <c r="K43" i="31"/>
  <c r="J43" i="31"/>
  <c r="I43" i="31"/>
  <c r="H43" i="31"/>
  <c r="E43" i="31"/>
  <c r="M42" i="31"/>
  <c r="L42" i="31"/>
  <c r="K42" i="31"/>
  <c r="J42" i="31"/>
  <c r="I42" i="31"/>
  <c r="H42" i="31"/>
  <c r="E42" i="31"/>
  <c r="M41" i="31"/>
  <c r="L41" i="31"/>
  <c r="K41" i="31"/>
  <c r="J41" i="31"/>
  <c r="I41" i="31"/>
  <c r="H41" i="31"/>
  <c r="E41" i="31"/>
  <c r="M40" i="31"/>
  <c r="L40" i="31"/>
  <c r="K40" i="31"/>
  <c r="J40" i="31"/>
  <c r="I40" i="31"/>
  <c r="H40" i="31"/>
  <c r="E40" i="31"/>
  <c r="M39" i="31"/>
  <c r="L39" i="31"/>
  <c r="K39" i="31"/>
  <c r="J39" i="31"/>
  <c r="I39" i="31"/>
  <c r="H39" i="31"/>
  <c r="E39" i="31"/>
  <c r="M38" i="31"/>
  <c r="L38" i="31"/>
  <c r="K38" i="31"/>
  <c r="J38" i="31"/>
  <c r="I38" i="31"/>
  <c r="H38" i="31"/>
  <c r="E38" i="31"/>
  <c r="M37" i="31"/>
  <c r="L37" i="31"/>
  <c r="K37" i="31"/>
  <c r="J37" i="31"/>
  <c r="I37" i="31"/>
  <c r="H37" i="31"/>
  <c r="E37" i="31"/>
  <c r="M36" i="31"/>
  <c r="L36" i="31"/>
  <c r="K36" i="31"/>
  <c r="J36" i="31"/>
  <c r="I36" i="31"/>
  <c r="H36" i="31"/>
  <c r="E36" i="31"/>
  <c r="M35" i="31"/>
  <c r="L35" i="31"/>
  <c r="K35" i="31"/>
  <c r="J35" i="31"/>
  <c r="I35" i="31"/>
  <c r="H35" i="31"/>
  <c r="E35" i="31"/>
  <c r="M34" i="31"/>
  <c r="L34" i="31"/>
  <c r="K34" i="31"/>
  <c r="J34" i="31"/>
  <c r="I34" i="31"/>
  <c r="H34" i="31"/>
  <c r="E34" i="31"/>
  <c r="M33" i="31"/>
  <c r="L33" i="31"/>
  <c r="K33" i="31"/>
  <c r="J33" i="31"/>
  <c r="I33" i="31"/>
  <c r="H33" i="31"/>
  <c r="E33" i="31"/>
  <c r="M32" i="31"/>
  <c r="L32" i="31"/>
  <c r="K32" i="31"/>
  <c r="J32" i="31"/>
  <c r="I32" i="31"/>
  <c r="H32" i="31"/>
  <c r="E32" i="31"/>
  <c r="M31" i="31"/>
  <c r="L31" i="31"/>
  <c r="K31" i="31"/>
  <c r="J31" i="31"/>
  <c r="I31" i="31"/>
  <c r="H31" i="31"/>
  <c r="E31" i="31"/>
  <c r="M30" i="31"/>
  <c r="L30" i="31"/>
  <c r="K30" i="31"/>
  <c r="J30" i="31"/>
  <c r="I30" i="31"/>
  <c r="H30" i="31"/>
  <c r="E30" i="31"/>
  <c r="M29" i="31"/>
  <c r="L29" i="31"/>
  <c r="K29" i="31"/>
  <c r="J29" i="31"/>
  <c r="I29" i="31"/>
  <c r="H29" i="31"/>
  <c r="E29" i="31"/>
  <c r="M28" i="31"/>
  <c r="L28" i="31"/>
  <c r="K28" i="31"/>
  <c r="J28" i="31"/>
  <c r="I28" i="31"/>
  <c r="H28" i="31"/>
  <c r="E28" i="31"/>
  <c r="M27" i="31"/>
  <c r="L27" i="31"/>
  <c r="K27" i="31"/>
  <c r="J27" i="31"/>
  <c r="I27" i="31"/>
  <c r="H27" i="31"/>
  <c r="E27" i="31"/>
  <c r="M26" i="31"/>
  <c r="L26" i="31"/>
  <c r="K26" i="31"/>
  <c r="J26" i="31"/>
  <c r="I26" i="31"/>
  <c r="H26" i="31"/>
  <c r="E26" i="31"/>
  <c r="M25" i="31"/>
  <c r="L25" i="31"/>
  <c r="K25" i="31"/>
  <c r="J25" i="31"/>
  <c r="I25" i="31"/>
  <c r="H25" i="31"/>
  <c r="E25" i="31"/>
  <c r="M24" i="31"/>
  <c r="L24" i="31"/>
  <c r="K24" i="31"/>
  <c r="J24" i="31"/>
  <c r="I24" i="31"/>
  <c r="H24" i="31"/>
  <c r="E24" i="31"/>
  <c r="M23" i="31"/>
  <c r="L23" i="31"/>
  <c r="K23" i="31"/>
  <c r="J23" i="31"/>
  <c r="I23" i="31"/>
  <c r="H23" i="31"/>
  <c r="E23" i="31"/>
  <c r="M22" i="31"/>
  <c r="L22" i="31"/>
  <c r="K22" i="31"/>
  <c r="J22" i="31"/>
  <c r="I22" i="31"/>
  <c r="H22" i="31"/>
  <c r="E22" i="31"/>
  <c r="M21" i="31"/>
  <c r="L21" i="31"/>
  <c r="K21" i="31"/>
  <c r="J21" i="31"/>
  <c r="I21" i="31"/>
  <c r="H21" i="31"/>
  <c r="E21" i="31"/>
  <c r="M20" i="31"/>
  <c r="L20" i="31"/>
  <c r="K20" i="31"/>
  <c r="J20" i="31"/>
  <c r="I20" i="31"/>
  <c r="H20" i="31"/>
  <c r="E20" i="31"/>
  <c r="M19" i="31"/>
  <c r="L19" i="31"/>
  <c r="K19" i="31"/>
  <c r="J19" i="31"/>
  <c r="I19" i="31"/>
  <c r="H19" i="31"/>
  <c r="E19" i="31"/>
  <c r="M18" i="31"/>
  <c r="L18" i="31"/>
  <c r="K18" i="31"/>
  <c r="J18" i="31"/>
  <c r="I18" i="31"/>
  <c r="H18" i="31"/>
  <c r="E18" i="31"/>
  <c r="M17" i="31"/>
  <c r="L17" i="31"/>
  <c r="K17" i="31"/>
  <c r="J17" i="31"/>
  <c r="I17" i="31"/>
  <c r="H17" i="31"/>
  <c r="E17" i="31"/>
  <c r="M16" i="31"/>
  <c r="L16" i="31"/>
  <c r="K16" i="31"/>
  <c r="J16" i="31"/>
  <c r="I16" i="31"/>
  <c r="H16" i="31"/>
  <c r="E16" i="31"/>
  <c r="M15" i="31"/>
  <c r="L15" i="31"/>
  <c r="K15" i="31"/>
  <c r="J15" i="31"/>
  <c r="I15" i="31"/>
  <c r="H15" i="31"/>
  <c r="E15" i="31"/>
  <c r="M14" i="31"/>
  <c r="L14" i="31"/>
  <c r="K14" i="31"/>
  <c r="J14" i="31"/>
  <c r="I14" i="31"/>
  <c r="H14" i="31"/>
  <c r="E14" i="31"/>
  <c r="M13" i="31"/>
  <c r="L13" i="31"/>
  <c r="K13" i="31"/>
  <c r="J13" i="31"/>
  <c r="I13" i="31"/>
  <c r="H13" i="31"/>
  <c r="E13" i="31"/>
  <c r="M12" i="31"/>
  <c r="L12" i="31"/>
  <c r="K12" i="31"/>
  <c r="J12" i="31"/>
  <c r="I12" i="31"/>
  <c r="H12" i="31"/>
  <c r="E12" i="31"/>
  <c r="M11" i="31"/>
  <c r="L11" i="31"/>
  <c r="K11" i="31"/>
  <c r="J11" i="31"/>
  <c r="I11" i="31"/>
  <c r="H11" i="31"/>
  <c r="E11" i="31"/>
  <c r="M10" i="31"/>
  <c r="L10" i="31"/>
  <c r="K10" i="31"/>
  <c r="J10" i="31"/>
  <c r="I10" i="31"/>
  <c r="H10" i="31"/>
  <c r="E10" i="31"/>
  <c r="M9" i="31"/>
  <c r="L9" i="31"/>
  <c r="K9" i="31"/>
  <c r="J9" i="31"/>
  <c r="I9" i="31"/>
  <c r="H9" i="31"/>
  <c r="E9" i="31"/>
  <c r="M8" i="31"/>
  <c r="L8" i="31"/>
  <c r="K8" i="31"/>
  <c r="J8" i="31"/>
  <c r="I8" i="31"/>
  <c r="H8" i="31"/>
  <c r="E8" i="31"/>
  <c r="M7" i="31"/>
  <c r="L7" i="31"/>
  <c r="K7" i="31"/>
  <c r="J7" i="31"/>
  <c r="I7" i="31"/>
  <c r="H7" i="31"/>
  <c r="E7" i="31"/>
  <c r="M6" i="31"/>
  <c r="L6" i="31"/>
  <c r="K6" i="31"/>
  <c r="J6" i="31"/>
  <c r="I6" i="31"/>
  <c r="H6" i="31"/>
  <c r="E6" i="31"/>
  <c r="M5" i="31"/>
  <c r="L5" i="31"/>
  <c r="K5" i="31"/>
  <c r="J5" i="31"/>
  <c r="I5" i="31"/>
  <c r="H5" i="31"/>
  <c r="E5" i="31"/>
  <c r="M103" i="30"/>
  <c r="L103" i="30"/>
  <c r="K103" i="30"/>
  <c r="J103" i="30"/>
  <c r="I103" i="30"/>
  <c r="H103" i="30"/>
  <c r="E103" i="30"/>
  <c r="M102" i="30"/>
  <c r="L102" i="30"/>
  <c r="K102" i="30"/>
  <c r="J102" i="30"/>
  <c r="I102" i="30"/>
  <c r="H102" i="30"/>
  <c r="E102" i="30"/>
  <c r="M101" i="30"/>
  <c r="L101" i="30"/>
  <c r="K101" i="30"/>
  <c r="J101" i="30"/>
  <c r="I101" i="30"/>
  <c r="H101" i="30"/>
  <c r="E101" i="30"/>
  <c r="M100" i="30"/>
  <c r="L100" i="30"/>
  <c r="K100" i="30"/>
  <c r="J100" i="30"/>
  <c r="I100" i="30"/>
  <c r="H100" i="30"/>
  <c r="E100" i="30"/>
  <c r="M99" i="30"/>
  <c r="L99" i="30"/>
  <c r="K99" i="30"/>
  <c r="J99" i="30"/>
  <c r="I99" i="30"/>
  <c r="H99" i="30"/>
  <c r="E99" i="30"/>
  <c r="M98" i="30"/>
  <c r="L98" i="30"/>
  <c r="K98" i="30"/>
  <c r="J98" i="30"/>
  <c r="I98" i="30"/>
  <c r="H98" i="30"/>
  <c r="E98" i="30"/>
  <c r="M97" i="30"/>
  <c r="L97" i="30"/>
  <c r="K97" i="30"/>
  <c r="J97" i="30"/>
  <c r="I97" i="30"/>
  <c r="H97" i="30"/>
  <c r="E97" i="30"/>
  <c r="M96" i="30"/>
  <c r="L96" i="30"/>
  <c r="K96" i="30"/>
  <c r="J96" i="30"/>
  <c r="I96" i="30"/>
  <c r="H96" i="30"/>
  <c r="E96" i="30"/>
  <c r="M95" i="30"/>
  <c r="L95" i="30"/>
  <c r="K95" i="30"/>
  <c r="J95" i="30"/>
  <c r="I95" i="30"/>
  <c r="H95" i="30"/>
  <c r="E95" i="30"/>
  <c r="M94" i="30"/>
  <c r="L94" i="30"/>
  <c r="K94" i="30"/>
  <c r="J94" i="30"/>
  <c r="I94" i="30"/>
  <c r="H94" i="30"/>
  <c r="E94" i="30"/>
  <c r="M93" i="30"/>
  <c r="L93" i="30"/>
  <c r="K93" i="30"/>
  <c r="J93" i="30"/>
  <c r="I93" i="30"/>
  <c r="H93" i="30"/>
  <c r="E93" i="30"/>
  <c r="M92" i="30"/>
  <c r="L92" i="30"/>
  <c r="K92" i="30"/>
  <c r="J92" i="30"/>
  <c r="I92" i="30"/>
  <c r="H92" i="30"/>
  <c r="E92" i="30"/>
  <c r="M91" i="30"/>
  <c r="L91" i="30"/>
  <c r="K91" i="30"/>
  <c r="J91" i="30"/>
  <c r="I91" i="30"/>
  <c r="H91" i="30"/>
  <c r="E91" i="30"/>
  <c r="M90" i="30"/>
  <c r="L90" i="30"/>
  <c r="K90" i="30"/>
  <c r="J90" i="30"/>
  <c r="I90" i="30"/>
  <c r="H90" i="30"/>
  <c r="E90" i="30"/>
  <c r="M89" i="30"/>
  <c r="L89" i="30"/>
  <c r="K89" i="30"/>
  <c r="J89" i="30"/>
  <c r="I89" i="30"/>
  <c r="H89" i="30"/>
  <c r="E89" i="30"/>
  <c r="M88" i="30"/>
  <c r="L88" i="30"/>
  <c r="K88" i="30"/>
  <c r="J88" i="30"/>
  <c r="I88" i="30"/>
  <c r="H88" i="30"/>
  <c r="E88" i="30"/>
  <c r="M87" i="30"/>
  <c r="L87" i="30"/>
  <c r="K87" i="30"/>
  <c r="J87" i="30"/>
  <c r="I87" i="30"/>
  <c r="H87" i="30"/>
  <c r="E87" i="30"/>
  <c r="M86" i="30"/>
  <c r="L86" i="30"/>
  <c r="K86" i="30"/>
  <c r="J86" i="30"/>
  <c r="I86" i="30"/>
  <c r="H86" i="30"/>
  <c r="E86" i="30"/>
  <c r="M85" i="30"/>
  <c r="L85" i="30"/>
  <c r="K85" i="30"/>
  <c r="J85" i="30"/>
  <c r="I85" i="30"/>
  <c r="H85" i="30"/>
  <c r="E85" i="30"/>
  <c r="M84" i="30"/>
  <c r="L84" i="30"/>
  <c r="K84" i="30"/>
  <c r="J84" i="30"/>
  <c r="I84" i="30"/>
  <c r="H84" i="30"/>
  <c r="E84" i="30"/>
  <c r="M83" i="30"/>
  <c r="L83" i="30"/>
  <c r="K83" i="30"/>
  <c r="J83" i="30"/>
  <c r="I83" i="30"/>
  <c r="H83" i="30"/>
  <c r="E83" i="30"/>
  <c r="M82" i="30"/>
  <c r="L82" i="30"/>
  <c r="K82" i="30"/>
  <c r="J82" i="30"/>
  <c r="I82" i="30"/>
  <c r="H82" i="30"/>
  <c r="E82" i="30"/>
  <c r="M81" i="30"/>
  <c r="L81" i="30"/>
  <c r="K81" i="30"/>
  <c r="J81" i="30"/>
  <c r="I81" i="30"/>
  <c r="H81" i="30"/>
  <c r="E81" i="30"/>
  <c r="M80" i="30"/>
  <c r="L80" i="30"/>
  <c r="K80" i="30"/>
  <c r="J80" i="30"/>
  <c r="I80" i="30"/>
  <c r="H80" i="30"/>
  <c r="E80" i="30"/>
  <c r="M79" i="30"/>
  <c r="L79" i="30"/>
  <c r="K79" i="30"/>
  <c r="J79" i="30"/>
  <c r="I79" i="30"/>
  <c r="H79" i="30"/>
  <c r="E79" i="30"/>
  <c r="M78" i="30"/>
  <c r="L78" i="30"/>
  <c r="K78" i="30"/>
  <c r="J78" i="30"/>
  <c r="I78" i="30"/>
  <c r="H78" i="30"/>
  <c r="E78" i="30"/>
  <c r="M77" i="30"/>
  <c r="L77" i="30"/>
  <c r="K77" i="30"/>
  <c r="J77" i="30"/>
  <c r="I77" i="30"/>
  <c r="H77" i="30"/>
  <c r="E77" i="30"/>
  <c r="M76" i="30"/>
  <c r="L76" i="30"/>
  <c r="K76" i="30"/>
  <c r="J76" i="30"/>
  <c r="I76" i="30"/>
  <c r="H76" i="30"/>
  <c r="E76" i="30"/>
  <c r="M75" i="30"/>
  <c r="L75" i="30"/>
  <c r="K75" i="30"/>
  <c r="J75" i="30"/>
  <c r="I75" i="30"/>
  <c r="H75" i="30"/>
  <c r="E75" i="30"/>
  <c r="M74" i="30"/>
  <c r="L74" i="30"/>
  <c r="K74" i="30"/>
  <c r="J74" i="30"/>
  <c r="I74" i="30"/>
  <c r="H74" i="30"/>
  <c r="E74" i="30"/>
  <c r="M73" i="30"/>
  <c r="L73" i="30"/>
  <c r="K73" i="30"/>
  <c r="J73" i="30"/>
  <c r="I73" i="30"/>
  <c r="H73" i="30"/>
  <c r="E73" i="30"/>
  <c r="M72" i="30"/>
  <c r="L72" i="30"/>
  <c r="K72" i="30"/>
  <c r="J72" i="30"/>
  <c r="I72" i="30"/>
  <c r="H72" i="30"/>
  <c r="E72" i="30"/>
  <c r="M71" i="30"/>
  <c r="L71" i="30"/>
  <c r="K71" i="30"/>
  <c r="J71" i="30"/>
  <c r="I71" i="30"/>
  <c r="H71" i="30"/>
  <c r="E71" i="30"/>
  <c r="M70" i="30"/>
  <c r="L70" i="30"/>
  <c r="K70" i="30"/>
  <c r="J70" i="30"/>
  <c r="I70" i="30"/>
  <c r="H70" i="30"/>
  <c r="E70" i="30"/>
  <c r="M69" i="30"/>
  <c r="L69" i="30"/>
  <c r="K69" i="30"/>
  <c r="J69" i="30"/>
  <c r="I69" i="30"/>
  <c r="H69" i="30"/>
  <c r="E69" i="30"/>
  <c r="M68" i="30"/>
  <c r="L68" i="30"/>
  <c r="K68" i="30"/>
  <c r="J68" i="30"/>
  <c r="I68" i="30"/>
  <c r="H68" i="30"/>
  <c r="E68" i="30"/>
  <c r="M67" i="30"/>
  <c r="L67" i="30"/>
  <c r="K67" i="30"/>
  <c r="J67" i="30"/>
  <c r="I67" i="30"/>
  <c r="H67" i="30"/>
  <c r="E67" i="30"/>
  <c r="M66" i="30"/>
  <c r="L66" i="30"/>
  <c r="K66" i="30"/>
  <c r="J66" i="30"/>
  <c r="I66" i="30"/>
  <c r="H66" i="30"/>
  <c r="E66" i="30"/>
  <c r="M65" i="30"/>
  <c r="L65" i="30"/>
  <c r="K65" i="30"/>
  <c r="J65" i="30"/>
  <c r="I65" i="30"/>
  <c r="H65" i="30"/>
  <c r="E65" i="30"/>
  <c r="M64" i="30"/>
  <c r="L64" i="30"/>
  <c r="K64" i="30"/>
  <c r="J64" i="30"/>
  <c r="I64" i="30"/>
  <c r="H64" i="30"/>
  <c r="E64" i="30"/>
  <c r="M63" i="30"/>
  <c r="L63" i="30"/>
  <c r="K63" i="30"/>
  <c r="J63" i="30"/>
  <c r="I63" i="30"/>
  <c r="H63" i="30"/>
  <c r="E63" i="30"/>
  <c r="M62" i="30"/>
  <c r="L62" i="30"/>
  <c r="K62" i="30"/>
  <c r="J62" i="30"/>
  <c r="I62" i="30"/>
  <c r="H62" i="30"/>
  <c r="E62" i="30"/>
  <c r="M61" i="30"/>
  <c r="L61" i="30"/>
  <c r="K61" i="30"/>
  <c r="J61" i="30"/>
  <c r="I61" i="30"/>
  <c r="H61" i="30"/>
  <c r="E61" i="30"/>
  <c r="M60" i="30"/>
  <c r="L60" i="30"/>
  <c r="K60" i="30"/>
  <c r="J60" i="30"/>
  <c r="I60" i="30"/>
  <c r="H60" i="30"/>
  <c r="E60" i="30"/>
  <c r="M59" i="30"/>
  <c r="L59" i="30"/>
  <c r="K59" i="30"/>
  <c r="J59" i="30"/>
  <c r="I59" i="30"/>
  <c r="H59" i="30"/>
  <c r="E59" i="30"/>
  <c r="M58" i="30"/>
  <c r="L58" i="30"/>
  <c r="K58" i="30"/>
  <c r="J58" i="30"/>
  <c r="I58" i="30"/>
  <c r="H58" i="30"/>
  <c r="E58" i="30"/>
  <c r="M57" i="30"/>
  <c r="L57" i="30"/>
  <c r="K57" i="30"/>
  <c r="J57" i="30"/>
  <c r="I57" i="30"/>
  <c r="H57" i="30"/>
  <c r="E57" i="30"/>
  <c r="M56" i="30"/>
  <c r="L56" i="30"/>
  <c r="K56" i="30"/>
  <c r="J56" i="30"/>
  <c r="I56" i="30"/>
  <c r="H56" i="30"/>
  <c r="E56" i="30"/>
  <c r="M55" i="30"/>
  <c r="L55" i="30"/>
  <c r="K55" i="30"/>
  <c r="J55" i="30"/>
  <c r="I55" i="30"/>
  <c r="H55" i="30"/>
  <c r="E55" i="30"/>
  <c r="M54" i="30"/>
  <c r="L54" i="30"/>
  <c r="K54" i="30"/>
  <c r="J54" i="30"/>
  <c r="I54" i="30"/>
  <c r="H54" i="30"/>
  <c r="E54" i="30"/>
  <c r="M53" i="30"/>
  <c r="L53" i="30"/>
  <c r="K53" i="30"/>
  <c r="J53" i="30"/>
  <c r="I53" i="30"/>
  <c r="H53" i="30"/>
  <c r="E53" i="30"/>
  <c r="M52" i="30"/>
  <c r="L52" i="30"/>
  <c r="K52" i="30"/>
  <c r="J52" i="30"/>
  <c r="I52" i="30"/>
  <c r="H52" i="30"/>
  <c r="E52" i="30"/>
  <c r="M51" i="30"/>
  <c r="L51" i="30"/>
  <c r="K51" i="30"/>
  <c r="J51" i="30"/>
  <c r="I51" i="30"/>
  <c r="H51" i="30"/>
  <c r="E51" i="30"/>
  <c r="M50" i="30"/>
  <c r="L50" i="30"/>
  <c r="K50" i="30"/>
  <c r="J50" i="30"/>
  <c r="I50" i="30"/>
  <c r="H50" i="30"/>
  <c r="E50" i="30"/>
  <c r="M49" i="30"/>
  <c r="L49" i="30"/>
  <c r="K49" i="30"/>
  <c r="J49" i="30"/>
  <c r="I49" i="30"/>
  <c r="H49" i="30"/>
  <c r="E49" i="30"/>
  <c r="M48" i="30"/>
  <c r="L48" i="30"/>
  <c r="K48" i="30"/>
  <c r="J48" i="30"/>
  <c r="I48" i="30"/>
  <c r="H48" i="30"/>
  <c r="E48" i="30"/>
  <c r="M47" i="30"/>
  <c r="L47" i="30"/>
  <c r="K47" i="30"/>
  <c r="J47" i="30"/>
  <c r="I47" i="30"/>
  <c r="H47" i="30"/>
  <c r="E47" i="30"/>
  <c r="M46" i="30"/>
  <c r="L46" i="30"/>
  <c r="K46" i="30"/>
  <c r="J46" i="30"/>
  <c r="I46" i="30"/>
  <c r="H46" i="30"/>
  <c r="E46" i="30"/>
  <c r="M45" i="30"/>
  <c r="L45" i="30"/>
  <c r="K45" i="30"/>
  <c r="J45" i="30"/>
  <c r="I45" i="30"/>
  <c r="H45" i="30"/>
  <c r="E45" i="30"/>
  <c r="M44" i="30"/>
  <c r="L44" i="30"/>
  <c r="K44" i="30"/>
  <c r="J44" i="30"/>
  <c r="I44" i="30"/>
  <c r="H44" i="30"/>
  <c r="E44" i="30"/>
  <c r="M43" i="30"/>
  <c r="L43" i="30"/>
  <c r="K43" i="30"/>
  <c r="J43" i="30"/>
  <c r="I43" i="30"/>
  <c r="H43" i="30"/>
  <c r="E43" i="30"/>
  <c r="M42" i="30"/>
  <c r="L42" i="30"/>
  <c r="K42" i="30"/>
  <c r="J42" i="30"/>
  <c r="I42" i="30"/>
  <c r="H42" i="30"/>
  <c r="E42" i="30"/>
  <c r="M41" i="30"/>
  <c r="L41" i="30"/>
  <c r="K41" i="30"/>
  <c r="J41" i="30"/>
  <c r="I41" i="30"/>
  <c r="H41" i="30"/>
  <c r="E41" i="30"/>
  <c r="M40" i="30"/>
  <c r="L40" i="30"/>
  <c r="K40" i="30"/>
  <c r="J40" i="30"/>
  <c r="I40" i="30"/>
  <c r="H40" i="30"/>
  <c r="E40" i="30"/>
  <c r="M39" i="30"/>
  <c r="L39" i="30"/>
  <c r="K39" i="30"/>
  <c r="J39" i="30"/>
  <c r="I39" i="30"/>
  <c r="H39" i="30"/>
  <c r="E39" i="30"/>
  <c r="M38" i="30"/>
  <c r="L38" i="30"/>
  <c r="K38" i="30"/>
  <c r="J38" i="30"/>
  <c r="I38" i="30"/>
  <c r="H38" i="30"/>
  <c r="E38" i="30"/>
  <c r="M37" i="30"/>
  <c r="L37" i="30"/>
  <c r="K37" i="30"/>
  <c r="J37" i="30"/>
  <c r="I37" i="30"/>
  <c r="H37" i="30"/>
  <c r="E37" i="30"/>
  <c r="M36" i="30"/>
  <c r="L36" i="30"/>
  <c r="K36" i="30"/>
  <c r="J36" i="30"/>
  <c r="I36" i="30"/>
  <c r="H36" i="30"/>
  <c r="E36" i="30"/>
  <c r="M35" i="30"/>
  <c r="L35" i="30"/>
  <c r="K35" i="30"/>
  <c r="J35" i="30"/>
  <c r="I35" i="30"/>
  <c r="H35" i="30"/>
  <c r="E35" i="30"/>
  <c r="M34" i="30"/>
  <c r="L34" i="30"/>
  <c r="K34" i="30"/>
  <c r="J34" i="30"/>
  <c r="I34" i="30"/>
  <c r="H34" i="30"/>
  <c r="E34" i="30"/>
  <c r="M33" i="30"/>
  <c r="L33" i="30"/>
  <c r="K33" i="30"/>
  <c r="J33" i="30"/>
  <c r="I33" i="30"/>
  <c r="H33" i="30"/>
  <c r="E33" i="30"/>
  <c r="M32" i="30"/>
  <c r="L32" i="30"/>
  <c r="K32" i="30"/>
  <c r="J32" i="30"/>
  <c r="I32" i="30"/>
  <c r="H32" i="30"/>
  <c r="E32" i="30"/>
  <c r="M31" i="30"/>
  <c r="L31" i="30"/>
  <c r="K31" i="30"/>
  <c r="J31" i="30"/>
  <c r="I31" i="30"/>
  <c r="H31" i="30"/>
  <c r="E31" i="30"/>
  <c r="M30" i="30"/>
  <c r="L30" i="30"/>
  <c r="K30" i="30"/>
  <c r="J30" i="30"/>
  <c r="I30" i="30"/>
  <c r="H30" i="30"/>
  <c r="E30" i="30"/>
  <c r="M29" i="30"/>
  <c r="L29" i="30"/>
  <c r="K29" i="30"/>
  <c r="J29" i="30"/>
  <c r="I29" i="30"/>
  <c r="H29" i="30"/>
  <c r="E29" i="30"/>
  <c r="M28" i="30"/>
  <c r="L28" i="30"/>
  <c r="K28" i="30"/>
  <c r="J28" i="30"/>
  <c r="I28" i="30"/>
  <c r="H28" i="30"/>
  <c r="E28" i="30"/>
  <c r="M27" i="30"/>
  <c r="L27" i="30"/>
  <c r="K27" i="30"/>
  <c r="J27" i="30"/>
  <c r="I27" i="30"/>
  <c r="H27" i="30"/>
  <c r="E27" i="30"/>
  <c r="M26" i="30"/>
  <c r="L26" i="30"/>
  <c r="K26" i="30"/>
  <c r="J26" i="30"/>
  <c r="I26" i="30"/>
  <c r="H26" i="30"/>
  <c r="E26" i="30"/>
  <c r="M25" i="30"/>
  <c r="L25" i="30"/>
  <c r="K25" i="30"/>
  <c r="J25" i="30"/>
  <c r="I25" i="30"/>
  <c r="H25" i="30"/>
  <c r="E25" i="30"/>
  <c r="M24" i="30"/>
  <c r="L24" i="30"/>
  <c r="K24" i="30"/>
  <c r="J24" i="30"/>
  <c r="I24" i="30"/>
  <c r="H24" i="30"/>
  <c r="E24" i="30"/>
  <c r="M23" i="30"/>
  <c r="L23" i="30"/>
  <c r="K23" i="30"/>
  <c r="J23" i="30"/>
  <c r="I23" i="30"/>
  <c r="H23" i="30"/>
  <c r="E23" i="30"/>
  <c r="M22" i="30"/>
  <c r="L22" i="30"/>
  <c r="K22" i="30"/>
  <c r="J22" i="30"/>
  <c r="I22" i="30"/>
  <c r="H22" i="30"/>
  <c r="E22" i="30"/>
  <c r="M21" i="30"/>
  <c r="L21" i="30"/>
  <c r="K21" i="30"/>
  <c r="J21" i="30"/>
  <c r="I21" i="30"/>
  <c r="H21" i="30"/>
  <c r="E21" i="30"/>
  <c r="M20" i="30"/>
  <c r="L20" i="30"/>
  <c r="K20" i="30"/>
  <c r="J20" i="30"/>
  <c r="I20" i="30"/>
  <c r="H20" i="30"/>
  <c r="E20" i="30"/>
  <c r="M19" i="30"/>
  <c r="L19" i="30"/>
  <c r="K19" i="30"/>
  <c r="J19" i="30"/>
  <c r="I19" i="30"/>
  <c r="H19" i="30"/>
  <c r="E19" i="30"/>
  <c r="M18" i="30"/>
  <c r="L18" i="30"/>
  <c r="K18" i="30"/>
  <c r="J18" i="30"/>
  <c r="I18" i="30"/>
  <c r="H18" i="30"/>
  <c r="E18" i="30"/>
  <c r="M17" i="30"/>
  <c r="L17" i="30"/>
  <c r="K17" i="30"/>
  <c r="J17" i="30"/>
  <c r="I17" i="30"/>
  <c r="H17" i="30"/>
  <c r="E17" i="30"/>
  <c r="M16" i="30"/>
  <c r="L16" i="30"/>
  <c r="K16" i="30"/>
  <c r="J16" i="30"/>
  <c r="I16" i="30"/>
  <c r="H16" i="30"/>
  <c r="E16" i="30"/>
  <c r="M15" i="30"/>
  <c r="L15" i="30"/>
  <c r="K15" i="30"/>
  <c r="J15" i="30"/>
  <c r="I15" i="30"/>
  <c r="H15" i="30"/>
  <c r="E15" i="30"/>
  <c r="M14" i="30"/>
  <c r="L14" i="30"/>
  <c r="K14" i="30"/>
  <c r="J14" i="30"/>
  <c r="I14" i="30"/>
  <c r="H14" i="30"/>
  <c r="E14" i="30"/>
  <c r="M13" i="30"/>
  <c r="L13" i="30"/>
  <c r="K13" i="30"/>
  <c r="J13" i="30"/>
  <c r="I13" i="30"/>
  <c r="H13" i="30"/>
  <c r="E13" i="30"/>
  <c r="M12" i="30"/>
  <c r="L12" i="30"/>
  <c r="K12" i="30"/>
  <c r="J12" i="30"/>
  <c r="I12" i="30"/>
  <c r="H12" i="30"/>
  <c r="E12" i="30"/>
  <c r="M11" i="30"/>
  <c r="L11" i="30"/>
  <c r="K11" i="30"/>
  <c r="J11" i="30"/>
  <c r="I11" i="30"/>
  <c r="H11" i="30"/>
  <c r="E11" i="30"/>
  <c r="M10" i="30"/>
  <c r="L10" i="30"/>
  <c r="K10" i="30"/>
  <c r="J10" i="30"/>
  <c r="I10" i="30"/>
  <c r="H10" i="30"/>
  <c r="E10" i="30"/>
  <c r="M103" i="29"/>
  <c r="L103" i="29"/>
  <c r="K103" i="29"/>
  <c r="J103" i="29"/>
  <c r="I103" i="29"/>
  <c r="H103" i="29"/>
  <c r="E103" i="29"/>
  <c r="M102" i="29"/>
  <c r="L102" i="29"/>
  <c r="K102" i="29"/>
  <c r="J102" i="29"/>
  <c r="I102" i="29"/>
  <c r="H102" i="29"/>
  <c r="E102" i="29"/>
  <c r="M101" i="29"/>
  <c r="L101" i="29"/>
  <c r="K101" i="29"/>
  <c r="J101" i="29"/>
  <c r="I101" i="29"/>
  <c r="H101" i="29"/>
  <c r="E101" i="29"/>
  <c r="M100" i="29"/>
  <c r="L100" i="29"/>
  <c r="K100" i="29"/>
  <c r="J100" i="29"/>
  <c r="I100" i="29"/>
  <c r="H100" i="29"/>
  <c r="E100" i="29"/>
  <c r="M99" i="29"/>
  <c r="L99" i="29"/>
  <c r="K99" i="29"/>
  <c r="J99" i="29"/>
  <c r="I99" i="29"/>
  <c r="H99" i="29"/>
  <c r="E99" i="29"/>
  <c r="M98" i="29"/>
  <c r="L98" i="29"/>
  <c r="K98" i="29"/>
  <c r="J98" i="29"/>
  <c r="I98" i="29"/>
  <c r="H98" i="29"/>
  <c r="E98" i="29"/>
  <c r="M97" i="29"/>
  <c r="L97" i="29"/>
  <c r="K97" i="29"/>
  <c r="J97" i="29"/>
  <c r="I97" i="29"/>
  <c r="H97" i="29"/>
  <c r="E97" i="29"/>
  <c r="M96" i="29"/>
  <c r="L96" i="29"/>
  <c r="K96" i="29"/>
  <c r="J96" i="29"/>
  <c r="I96" i="29"/>
  <c r="H96" i="29"/>
  <c r="E96" i="29"/>
  <c r="M95" i="29"/>
  <c r="L95" i="29"/>
  <c r="K95" i="29"/>
  <c r="J95" i="29"/>
  <c r="I95" i="29"/>
  <c r="H95" i="29"/>
  <c r="E95" i="29"/>
  <c r="M94" i="29"/>
  <c r="L94" i="29"/>
  <c r="K94" i="29"/>
  <c r="J94" i="29"/>
  <c r="I94" i="29"/>
  <c r="H94" i="29"/>
  <c r="E94" i="29"/>
  <c r="M93" i="29"/>
  <c r="L93" i="29"/>
  <c r="K93" i="29"/>
  <c r="J93" i="29"/>
  <c r="I93" i="29"/>
  <c r="H93" i="29"/>
  <c r="E93" i="29"/>
  <c r="M92" i="29"/>
  <c r="L92" i="29"/>
  <c r="K92" i="29"/>
  <c r="J92" i="29"/>
  <c r="I92" i="29"/>
  <c r="H92" i="29"/>
  <c r="E92" i="29"/>
  <c r="M91" i="29"/>
  <c r="L91" i="29"/>
  <c r="K91" i="29"/>
  <c r="J91" i="29"/>
  <c r="I91" i="29"/>
  <c r="H91" i="29"/>
  <c r="E91" i="29"/>
  <c r="M90" i="29"/>
  <c r="L90" i="29"/>
  <c r="K90" i="29"/>
  <c r="J90" i="29"/>
  <c r="I90" i="29"/>
  <c r="H90" i="29"/>
  <c r="E90" i="29"/>
  <c r="M89" i="29"/>
  <c r="L89" i="29"/>
  <c r="K89" i="29"/>
  <c r="J89" i="29"/>
  <c r="I89" i="29"/>
  <c r="H89" i="29"/>
  <c r="E89" i="29"/>
  <c r="M88" i="29"/>
  <c r="L88" i="29"/>
  <c r="K88" i="29"/>
  <c r="J88" i="29"/>
  <c r="I88" i="29"/>
  <c r="H88" i="29"/>
  <c r="E88" i="29"/>
  <c r="M87" i="29"/>
  <c r="L87" i="29"/>
  <c r="K87" i="29"/>
  <c r="J87" i="29"/>
  <c r="I87" i="29"/>
  <c r="H87" i="29"/>
  <c r="E87" i="29"/>
  <c r="M86" i="29"/>
  <c r="L86" i="29"/>
  <c r="K86" i="29"/>
  <c r="J86" i="29"/>
  <c r="I86" i="29"/>
  <c r="H86" i="29"/>
  <c r="E86" i="29"/>
  <c r="M85" i="29"/>
  <c r="L85" i="29"/>
  <c r="K85" i="29"/>
  <c r="J85" i="29"/>
  <c r="I85" i="29"/>
  <c r="H85" i="29"/>
  <c r="E85" i="29"/>
  <c r="M84" i="29"/>
  <c r="L84" i="29"/>
  <c r="K84" i="29"/>
  <c r="J84" i="29"/>
  <c r="I84" i="29"/>
  <c r="H84" i="29"/>
  <c r="E84" i="29"/>
  <c r="M83" i="29"/>
  <c r="L83" i="29"/>
  <c r="K83" i="29"/>
  <c r="J83" i="29"/>
  <c r="I83" i="29"/>
  <c r="H83" i="29"/>
  <c r="E83" i="29"/>
  <c r="M82" i="29"/>
  <c r="L82" i="29"/>
  <c r="K82" i="29"/>
  <c r="J82" i="29"/>
  <c r="I82" i="29"/>
  <c r="H82" i="29"/>
  <c r="E82" i="29"/>
  <c r="M81" i="29"/>
  <c r="L81" i="29"/>
  <c r="K81" i="29"/>
  <c r="J81" i="29"/>
  <c r="I81" i="29"/>
  <c r="H81" i="29"/>
  <c r="E81" i="29"/>
  <c r="M80" i="29"/>
  <c r="L80" i="29"/>
  <c r="K80" i="29"/>
  <c r="J80" i="29"/>
  <c r="I80" i="29"/>
  <c r="H80" i="29"/>
  <c r="E80" i="29"/>
  <c r="M79" i="29"/>
  <c r="L79" i="29"/>
  <c r="K79" i="29"/>
  <c r="J79" i="29"/>
  <c r="I79" i="29"/>
  <c r="H79" i="29"/>
  <c r="E79" i="29"/>
  <c r="M78" i="29"/>
  <c r="L78" i="29"/>
  <c r="K78" i="29"/>
  <c r="J78" i="29"/>
  <c r="I78" i="29"/>
  <c r="H78" i="29"/>
  <c r="E78" i="29"/>
  <c r="M77" i="29"/>
  <c r="L77" i="29"/>
  <c r="K77" i="29"/>
  <c r="J77" i="29"/>
  <c r="I77" i="29"/>
  <c r="H77" i="29"/>
  <c r="E77" i="29"/>
  <c r="M76" i="29"/>
  <c r="L76" i="29"/>
  <c r="K76" i="29"/>
  <c r="J76" i="29"/>
  <c r="I76" i="29"/>
  <c r="H76" i="29"/>
  <c r="E76" i="29"/>
  <c r="M75" i="29"/>
  <c r="L75" i="29"/>
  <c r="K75" i="29"/>
  <c r="J75" i="29"/>
  <c r="I75" i="29"/>
  <c r="H75" i="29"/>
  <c r="E75" i="29"/>
  <c r="M74" i="29"/>
  <c r="L74" i="29"/>
  <c r="K74" i="29"/>
  <c r="J74" i="29"/>
  <c r="I74" i="29"/>
  <c r="H74" i="29"/>
  <c r="E74" i="29"/>
  <c r="M73" i="29"/>
  <c r="L73" i="29"/>
  <c r="K73" i="29"/>
  <c r="J73" i="29"/>
  <c r="I73" i="29"/>
  <c r="H73" i="29"/>
  <c r="E73" i="29"/>
  <c r="M72" i="29"/>
  <c r="L72" i="29"/>
  <c r="K72" i="29"/>
  <c r="J72" i="29"/>
  <c r="I72" i="29"/>
  <c r="H72" i="29"/>
  <c r="E72" i="29"/>
  <c r="M71" i="29"/>
  <c r="L71" i="29"/>
  <c r="K71" i="29"/>
  <c r="J71" i="29"/>
  <c r="I71" i="29"/>
  <c r="H71" i="29"/>
  <c r="E71" i="29"/>
  <c r="M70" i="29"/>
  <c r="L70" i="29"/>
  <c r="K70" i="29"/>
  <c r="J70" i="29"/>
  <c r="I70" i="29"/>
  <c r="H70" i="29"/>
  <c r="E70" i="29"/>
  <c r="M69" i="29"/>
  <c r="L69" i="29"/>
  <c r="K69" i="29"/>
  <c r="J69" i="29"/>
  <c r="I69" i="29"/>
  <c r="H69" i="29"/>
  <c r="E69" i="29"/>
  <c r="M68" i="29"/>
  <c r="L68" i="29"/>
  <c r="K68" i="29"/>
  <c r="J68" i="29"/>
  <c r="I68" i="29"/>
  <c r="H68" i="29"/>
  <c r="E68" i="29"/>
  <c r="M67" i="29"/>
  <c r="L67" i="29"/>
  <c r="K67" i="29"/>
  <c r="J67" i="29"/>
  <c r="I67" i="29"/>
  <c r="H67" i="29"/>
  <c r="E67" i="29"/>
  <c r="M66" i="29"/>
  <c r="L66" i="29"/>
  <c r="K66" i="29"/>
  <c r="J66" i="29"/>
  <c r="I66" i="29"/>
  <c r="H66" i="29"/>
  <c r="E66" i="29"/>
  <c r="M65" i="29"/>
  <c r="L65" i="29"/>
  <c r="K65" i="29"/>
  <c r="J65" i="29"/>
  <c r="I65" i="29"/>
  <c r="H65" i="29"/>
  <c r="E65" i="29"/>
  <c r="M64" i="29"/>
  <c r="L64" i="29"/>
  <c r="K64" i="29"/>
  <c r="J64" i="29"/>
  <c r="I64" i="29"/>
  <c r="H64" i="29"/>
  <c r="E64" i="29"/>
  <c r="M63" i="29"/>
  <c r="L63" i="29"/>
  <c r="K63" i="29"/>
  <c r="J63" i="29"/>
  <c r="I63" i="29"/>
  <c r="H63" i="29"/>
  <c r="E63" i="29"/>
  <c r="M62" i="29"/>
  <c r="L62" i="29"/>
  <c r="K62" i="29"/>
  <c r="J62" i="29"/>
  <c r="I62" i="29"/>
  <c r="H62" i="29"/>
  <c r="E62" i="29"/>
  <c r="M61" i="29"/>
  <c r="L61" i="29"/>
  <c r="K61" i="29"/>
  <c r="J61" i="29"/>
  <c r="I61" i="29"/>
  <c r="H61" i="29"/>
  <c r="E61" i="29"/>
  <c r="M60" i="29"/>
  <c r="L60" i="29"/>
  <c r="K60" i="29"/>
  <c r="J60" i="29"/>
  <c r="I60" i="29"/>
  <c r="H60" i="29"/>
  <c r="E60" i="29"/>
  <c r="M59" i="29"/>
  <c r="L59" i="29"/>
  <c r="K59" i="29"/>
  <c r="J59" i="29"/>
  <c r="I59" i="29"/>
  <c r="H59" i="29"/>
  <c r="E59" i="29"/>
  <c r="M58" i="29"/>
  <c r="L58" i="29"/>
  <c r="K58" i="29"/>
  <c r="J58" i="29"/>
  <c r="I58" i="29"/>
  <c r="H58" i="29"/>
  <c r="E58" i="29"/>
  <c r="M57" i="29"/>
  <c r="L57" i="29"/>
  <c r="K57" i="29"/>
  <c r="J57" i="29"/>
  <c r="I57" i="29"/>
  <c r="H57" i="29"/>
  <c r="E57" i="29"/>
  <c r="M56" i="29"/>
  <c r="L56" i="29"/>
  <c r="K56" i="29"/>
  <c r="J56" i="29"/>
  <c r="I56" i="29"/>
  <c r="H56" i="29"/>
  <c r="E56" i="29"/>
  <c r="M55" i="29"/>
  <c r="L55" i="29"/>
  <c r="K55" i="29"/>
  <c r="J55" i="29"/>
  <c r="I55" i="29"/>
  <c r="H55" i="29"/>
  <c r="E55" i="29"/>
  <c r="M54" i="29"/>
  <c r="L54" i="29"/>
  <c r="K54" i="29"/>
  <c r="J54" i="29"/>
  <c r="I54" i="29"/>
  <c r="H54" i="29"/>
  <c r="E54" i="29"/>
  <c r="M53" i="29"/>
  <c r="L53" i="29"/>
  <c r="K53" i="29"/>
  <c r="J53" i="29"/>
  <c r="I53" i="29"/>
  <c r="H53" i="29"/>
  <c r="E53" i="29"/>
  <c r="M52" i="29"/>
  <c r="L52" i="29"/>
  <c r="K52" i="29"/>
  <c r="J52" i="29"/>
  <c r="I52" i="29"/>
  <c r="H52" i="29"/>
  <c r="E52" i="29"/>
  <c r="M51" i="29"/>
  <c r="L51" i="29"/>
  <c r="K51" i="29"/>
  <c r="J51" i="29"/>
  <c r="I51" i="29"/>
  <c r="H51" i="29"/>
  <c r="E51" i="29"/>
  <c r="M50" i="29"/>
  <c r="L50" i="29"/>
  <c r="K50" i="29"/>
  <c r="J50" i="29"/>
  <c r="I50" i="29"/>
  <c r="H50" i="29"/>
  <c r="E50" i="29"/>
  <c r="M49" i="29"/>
  <c r="L49" i="29"/>
  <c r="K49" i="29"/>
  <c r="J49" i="29"/>
  <c r="I49" i="29"/>
  <c r="H49" i="29"/>
  <c r="E49" i="29"/>
  <c r="M48" i="29"/>
  <c r="L48" i="29"/>
  <c r="K48" i="29"/>
  <c r="J48" i="29"/>
  <c r="I48" i="29"/>
  <c r="H48" i="29"/>
  <c r="E48" i="29"/>
  <c r="M47" i="29"/>
  <c r="L47" i="29"/>
  <c r="K47" i="29"/>
  <c r="J47" i="29"/>
  <c r="I47" i="29"/>
  <c r="H47" i="29"/>
  <c r="E47" i="29"/>
  <c r="M46" i="29"/>
  <c r="L46" i="29"/>
  <c r="K46" i="29"/>
  <c r="J46" i="29"/>
  <c r="I46" i="29"/>
  <c r="H46" i="29"/>
  <c r="E46" i="29"/>
  <c r="M45" i="29"/>
  <c r="L45" i="29"/>
  <c r="K45" i="29"/>
  <c r="J45" i="29"/>
  <c r="I45" i="29"/>
  <c r="H45" i="29"/>
  <c r="E45" i="29"/>
  <c r="M44" i="29"/>
  <c r="L44" i="29"/>
  <c r="K44" i="29"/>
  <c r="J44" i="29"/>
  <c r="I44" i="29"/>
  <c r="H44" i="29"/>
  <c r="E44" i="29"/>
  <c r="M43" i="29"/>
  <c r="L43" i="29"/>
  <c r="K43" i="29"/>
  <c r="J43" i="29"/>
  <c r="I43" i="29"/>
  <c r="H43" i="29"/>
  <c r="E43" i="29"/>
  <c r="M42" i="29"/>
  <c r="L42" i="29"/>
  <c r="K42" i="29"/>
  <c r="J42" i="29"/>
  <c r="I42" i="29"/>
  <c r="H42" i="29"/>
  <c r="E42" i="29"/>
  <c r="M41" i="29"/>
  <c r="L41" i="29"/>
  <c r="K41" i="29"/>
  <c r="J41" i="29"/>
  <c r="I41" i="29"/>
  <c r="H41" i="29"/>
  <c r="E41" i="29"/>
  <c r="M40" i="29"/>
  <c r="L40" i="29"/>
  <c r="K40" i="29"/>
  <c r="J40" i="29"/>
  <c r="I40" i="29"/>
  <c r="H40" i="29"/>
  <c r="E40" i="29"/>
  <c r="M39" i="29"/>
  <c r="L39" i="29"/>
  <c r="K39" i="29"/>
  <c r="J39" i="29"/>
  <c r="I39" i="29"/>
  <c r="H39" i="29"/>
  <c r="E39" i="29"/>
  <c r="M38" i="29"/>
  <c r="L38" i="29"/>
  <c r="K38" i="29"/>
  <c r="J38" i="29"/>
  <c r="I38" i="29"/>
  <c r="H38" i="29"/>
  <c r="E38" i="29"/>
  <c r="M37" i="29"/>
  <c r="L37" i="29"/>
  <c r="K37" i="29"/>
  <c r="J37" i="29"/>
  <c r="I37" i="29"/>
  <c r="H37" i="29"/>
  <c r="E37" i="29"/>
  <c r="M36" i="29"/>
  <c r="L36" i="29"/>
  <c r="K36" i="29"/>
  <c r="J36" i="29"/>
  <c r="I36" i="29"/>
  <c r="H36" i="29"/>
  <c r="E36" i="29"/>
  <c r="M35" i="29"/>
  <c r="L35" i="29"/>
  <c r="K35" i="29"/>
  <c r="J35" i="29"/>
  <c r="I35" i="29"/>
  <c r="H35" i="29"/>
  <c r="E35" i="29"/>
  <c r="M34" i="29"/>
  <c r="L34" i="29"/>
  <c r="K34" i="29"/>
  <c r="J34" i="29"/>
  <c r="I34" i="29"/>
  <c r="H34" i="29"/>
  <c r="E34" i="29"/>
  <c r="M33" i="29"/>
  <c r="L33" i="29"/>
  <c r="K33" i="29"/>
  <c r="J33" i="29"/>
  <c r="I33" i="29"/>
  <c r="H33" i="29"/>
  <c r="E33" i="29"/>
  <c r="M32" i="29"/>
  <c r="L32" i="29"/>
  <c r="K32" i="29"/>
  <c r="J32" i="29"/>
  <c r="I32" i="29"/>
  <c r="H32" i="29"/>
  <c r="E32" i="29"/>
  <c r="M31" i="29"/>
  <c r="L31" i="29"/>
  <c r="K31" i="29"/>
  <c r="J31" i="29"/>
  <c r="I31" i="29"/>
  <c r="H31" i="29"/>
  <c r="E31" i="29"/>
  <c r="M30" i="29"/>
  <c r="L30" i="29"/>
  <c r="K30" i="29"/>
  <c r="J30" i="29"/>
  <c r="I30" i="29"/>
  <c r="H30" i="29"/>
  <c r="E30" i="29"/>
  <c r="M29" i="29"/>
  <c r="L29" i="29"/>
  <c r="K29" i="29"/>
  <c r="J29" i="29"/>
  <c r="I29" i="29"/>
  <c r="H29" i="29"/>
  <c r="E29" i="29"/>
  <c r="M28" i="29"/>
  <c r="L28" i="29"/>
  <c r="K28" i="29"/>
  <c r="J28" i="29"/>
  <c r="I28" i="29"/>
  <c r="H28" i="29"/>
  <c r="E28" i="29"/>
  <c r="M27" i="29"/>
  <c r="L27" i="29"/>
  <c r="K27" i="29"/>
  <c r="J27" i="29"/>
  <c r="I27" i="29"/>
  <c r="H27" i="29"/>
  <c r="E27" i="29"/>
  <c r="M26" i="29"/>
  <c r="L26" i="29"/>
  <c r="K26" i="29"/>
  <c r="J26" i="29"/>
  <c r="I26" i="29"/>
  <c r="H26" i="29"/>
  <c r="E26" i="29"/>
  <c r="M25" i="29"/>
  <c r="L25" i="29"/>
  <c r="K25" i="29"/>
  <c r="J25" i="29"/>
  <c r="I25" i="29"/>
  <c r="H25" i="29"/>
  <c r="E25" i="29"/>
  <c r="M24" i="29"/>
  <c r="L24" i="29"/>
  <c r="K24" i="29"/>
  <c r="J24" i="29"/>
  <c r="I24" i="29"/>
  <c r="H24" i="29"/>
  <c r="E24" i="29"/>
  <c r="M23" i="29"/>
  <c r="L23" i="29"/>
  <c r="K23" i="29"/>
  <c r="J23" i="29"/>
  <c r="I23" i="29"/>
  <c r="H23" i="29"/>
  <c r="E23" i="29"/>
  <c r="M22" i="29"/>
  <c r="L22" i="29"/>
  <c r="K22" i="29"/>
  <c r="J22" i="29"/>
  <c r="I22" i="29"/>
  <c r="H22" i="29"/>
  <c r="E22" i="29"/>
  <c r="M21" i="29"/>
  <c r="L21" i="29"/>
  <c r="K21" i="29"/>
  <c r="J21" i="29"/>
  <c r="I21" i="29"/>
  <c r="H21" i="29"/>
  <c r="E21" i="29"/>
  <c r="M20" i="29"/>
  <c r="L20" i="29"/>
  <c r="K20" i="29"/>
  <c r="J20" i="29"/>
  <c r="I20" i="29"/>
  <c r="H20" i="29"/>
  <c r="E20" i="29"/>
  <c r="M19" i="29"/>
  <c r="L19" i="29"/>
  <c r="K19" i="29"/>
  <c r="J19" i="29"/>
  <c r="I19" i="29"/>
  <c r="H19" i="29"/>
  <c r="E19" i="29"/>
  <c r="M18" i="29"/>
  <c r="L18" i="29"/>
  <c r="K18" i="29"/>
  <c r="J18" i="29"/>
  <c r="I18" i="29"/>
  <c r="H18" i="29"/>
  <c r="E18" i="29"/>
  <c r="M17" i="29"/>
  <c r="L17" i="29"/>
  <c r="K17" i="29"/>
  <c r="J17" i="29"/>
  <c r="I17" i="29"/>
  <c r="H17" i="29"/>
  <c r="E17" i="29"/>
  <c r="M16" i="29"/>
  <c r="L16" i="29"/>
  <c r="K16" i="29"/>
  <c r="J16" i="29"/>
  <c r="I16" i="29"/>
  <c r="H16" i="29"/>
  <c r="E16" i="29"/>
  <c r="M15" i="29"/>
  <c r="L15" i="29"/>
  <c r="K15" i="29"/>
  <c r="J15" i="29"/>
  <c r="I15" i="29"/>
  <c r="H15" i="29"/>
  <c r="E15" i="29"/>
  <c r="M14" i="29"/>
  <c r="L14" i="29"/>
  <c r="K14" i="29"/>
  <c r="J14" i="29"/>
  <c r="I14" i="29"/>
  <c r="H14" i="29"/>
  <c r="E14" i="29"/>
  <c r="M13" i="29"/>
  <c r="L13" i="29"/>
  <c r="K13" i="29"/>
  <c r="J13" i="29"/>
  <c r="I13" i="29"/>
  <c r="H13" i="29"/>
  <c r="E13" i="29"/>
  <c r="M12" i="29"/>
  <c r="L12" i="29"/>
  <c r="K12" i="29"/>
  <c r="J12" i="29"/>
  <c r="I12" i="29"/>
  <c r="H12" i="29"/>
  <c r="E12" i="29"/>
  <c r="M11" i="29"/>
  <c r="L11" i="29"/>
  <c r="K11" i="29"/>
  <c r="J11" i="29"/>
  <c r="I11" i="29"/>
  <c r="H11" i="29"/>
  <c r="E11" i="29"/>
  <c r="M10" i="29"/>
  <c r="L10" i="29"/>
  <c r="K10" i="29"/>
  <c r="J10" i="29"/>
  <c r="I10" i="29"/>
  <c r="H10" i="29"/>
  <c r="E10" i="29"/>
  <c r="M9" i="29"/>
  <c r="L9" i="29"/>
  <c r="K9" i="29"/>
  <c r="J9" i="29"/>
  <c r="I9" i="29"/>
  <c r="H9" i="29"/>
  <c r="E9" i="29"/>
  <c r="M8" i="29"/>
  <c r="L8" i="29"/>
  <c r="K8" i="29"/>
  <c r="J8" i="29"/>
  <c r="I8" i="29"/>
  <c r="H8" i="29"/>
  <c r="E8" i="29"/>
  <c r="M7" i="29"/>
  <c r="L7" i="29"/>
  <c r="K7" i="29"/>
  <c r="J7" i="29"/>
  <c r="I7" i="29"/>
  <c r="H7" i="29"/>
  <c r="E7" i="29"/>
  <c r="M5" i="29"/>
  <c r="L5" i="29"/>
  <c r="K5" i="29"/>
  <c r="J5" i="29"/>
  <c r="I5" i="29"/>
  <c r="H5" i="29"/>
  <c r="E5" i="29"/>
  <c r="M103" i="28"/>
  <c r="L103" i="28"/>
  <c r="K103" i="28"/>
  <c r="J103" i="28"/>
  <c r="I103" i="28"/>
  <c r="H103" i="28"/>
  <c r="E103" i="28"/>
  <c r="M102" i="28"/>
  <c r="L102" i="28"/>
  <c r="K102" i="28"/>
  <c r="J102" i="28"/>
  <c r="I102" i="28"/>
  <c r="H102" i="28"/>
  <c r="E102" i="28"/>
  <c r="M101" i="28"/>
  <c r="L101" i="28"/>
  <c r="K101" i="28"/>
  <c r="J101" i="28"/>
  <c r="I101" i="28"/>
  <c r="H101" i="28"/>
  <c r="E101" i="28"/>
  <c r="M100" i="28"/>
  <c r="L100" i="28"/>
  <c r="K100" i="28"/>
  <c r="J100" i="28"/>
  <c r="I100" i="28"/>
  <c r="H100" i="28"/>
  <c r="E100" i="28"/>
  <c r="M99" i="28"/>
  <c r="L99" i="28"/>
  <c r="K99" i="28"/>
  <c r="J99" i="28"/>
  <c r="I99" i="28"/>
  <c r="H99" i="28"/>
  <c r="E99" i="28"/>
  <c r="M98" i="28"/>
  <c r="L98" i="28"/>
  <c r="K98" i="28"/>
  <c r="J98" i="28"/>
  <c r="I98" i="28"/>
  <c r="H98" i="28"/>
  <c r="E98" i="28"/>
  <c r="M97" i="28"/>
  <c r="L97" i="28"/>
  <c r="K97" i="28"/>
  <c r="J97" i="28"/>
  <c r="I97" i="28"/>
  <c r="H97" i="28"/>
  <c r="E97" i="28"/>
  <c r="M96" i="28"/>
  <c r="L96" i="28"/>
  <c r="K96" i="28"/>
  <c r="J96" i="28"/>
  <c r="I96" i="28"/>
  <c r="H96" i="28"/>
  <c r="E96" i="28"/>
  <c r="M95" i="28"/>
  <c r="L95" i="28"/>
  <c r="K95" i="28"/>
  <c r="J95" i="28"/>
  <c r="I95" i="28"/>
  <c r="H95" i="28"/>
  <c r="E95" i="28"/>
  <c r="M94" i="28"/>
  <c r="L94" i="28"/>
  <c r="K94" i="28"/>
  <c r="J94" i="28"/>
  <c r="I94" i="28"/>
  <c r="H94" i="28"/>
  <c r="E94" i="28"/>
  <c r="M93" i="28"/>
  <c r="L93" i="28"/>
  <c r="K93" i="28"/>
  <c r="J93" i="28"/>
  <c r="I93" i="28"/>
  <c r="H93" i="28"/>
  <c r="E93" i="28"/>
  <c r="M92" i="28"/>
  <c r="L92" i="28"/>
  <c r="K92" i="28"/>
  <c r="J92" i="28"/>
  <c r="I92" i="28"/>
  <c r="H92" i="28"/>
  <c r="E92" i="28"/>
  <c r="M91" i="28"/>
  <c r="L91" i="28"/>
  <c r="K91" i="28"/>
  <c r="J91" i="28"/>
  <c r="I91" i="28"/>
  <c r="H91" i="28"/>
  <c r="E91" i="28"/>
  <c r="M90" i="28"/>
  <c r="L90" i="28"/>
  <c r="K90" i="28"/>
  <c r="J90" i="28"/>
  <c r="I90" i="28"/>
  <c r="H90" i="28"/>
  <c r="E90" i="28"/>
  <c r="M89" i="28"/>
  <c r="L89" i="28"/>
  <c r="K89" i="28"/>
  <c r="J89" i="28"/>
  <c r="I89" i="28"/>
  <c r="H89" i="28"/>
  <c r="E89" i="28"/>
  <c r="M88" i="28"/>
  <c r="L88" i="28"/>
  <c r="K88" i="28"/>
  <c r="J88" i="28"/>
  <c r="I88" i="28"/>
  <c r="H88" i="28"/>
  <c r="E88" i="28"/>
  <c r="M87" i="28"/>
  <c r="L87" i="28"/>
  <c r="K87" i="28"/>
  <c r="J87" i="28"/>
  <c r="I87" i="28"/>
  <c r="H87" i="28"/>
  <c r="E87" i="28"/>
  <c r="M86" i="28"/>
  <c r="L86" i="28"/>
  <c r="K86" i="28"/>
  <c r="J86" i="28"/>
  <c r="I86" i="28"/>
  <c r="H86" i="28"/>
  <c r="E86" i="28"/>
  <c r="M85" i="28"/>
  <c r="L85" i="28"/>
  <c r="K85" i="28"/>
  <c r="J85" i="28"/>
  <c r="I85" i="28"/>
  <c r="H85" i="28"/>
  <c r="E85" i="28"/>
  <c r="M84" i="28"/>
  <c r="L84" i="28"/>
  <c r="K84" i="28"/>
  <c r="J84" i="28"/>
  <c r="I84" i="28"/>
  <c r="H84" i="28"/>
  <c r="E84" i="28"/>
  <c r="M83" i="28"/>
  <c r="L83" i="28"/>
  <c r="K83" i="28"/>
  <c r="J83" i="28"/>
  <c r="I83" i="28"/>
  <c r="H83" i="28"/>
  <c r="E83" i="28"/>
  <c r="M82" i="28"/>
  <c r="L82" i="28"/>
  <c r="K82" i="28"/>
  <c r="J82" i="28"/>
  <c r="I82" i="28"/>
  <c r="H82" i="28"/>
  <c r="E82" i="28"/>
  <c r="M81" i="28"/>
  <c r="L81" i="28"/>
  <c r="K81" i="28"/>
  <c r="J81" i="28"/>
  <c r="I81" i="28"/>
  <c r="H81" i="28"/>
  <c r="E81" i="28"/>
  <c r="M80" i="28"/>
  <c r="L80" i="28"/>
  <c r="K80" i="28"/>
  <c r="J80" i="28"/>
  <c r="I80" i="28"/>
  <c r="H80" i="28"/>
  <c r="E80" i="28"/>
  <c r="M79" i="28"/>
  <c r="L79" i="28"/>
  <c r="K79" i="28"/>
  <c r="J79" i="28"/>
  <c r="I79" i="28"/>
  <c r="H79" i="28"/>
  <c r="E79" i="28"/>
  <c r="M78" i="28"/>
  <c r="L78" i="28"/>
  <c r="K78" i="28"/>
  <c r="J78" i="28"/>
  <c r="I78" i="28"/>
  <c r="H78" i="28"/>
  <c r="E78" i="28"/>
  <c r="M77" i="28"/>
  <c r="L77" i="28"/>
  <c r="K77" i="28"/>
  <c r="J77" i="28"/>
  <c r="I77" i="28"/>
  <c r="H77" i="28"/>
  <c r="E77" i="28"/>
  <c r="M76" i="28"/>
  <c r="L76" i="28"/>
  <c r="K76" i="28"/>
  <c r="J76" i="28"/>
  <c r="I76" i="28"/>
  <c r="H76" i="28"/>
  <c r="E76" i="28"/>
  <c r="M75" i="28"/>
  <c r="L75" i="28"/>
  <c r="K75" i="28"/>
  <c r="J75" i="28"/>
  <c r="I75" i="28"/>
  <c r="H75" i="28"/>
  <c r="E75" i="28"/>
  <c r="M74" i="28"/>
  <c r="L74" i="28"/>
  <c r="K74" i="28"/>
  <c r="J74" i="28"/>
  <c r="I74" i="28"/>
  <c r="H74" i="28"/>
  <c r="E74" i="28"/>
  <c r="M73" i="28"/>
  <c r="L73" i="28"/>
  <c r="K73" i="28"/>
  <c r="J73" i="28"/>
  <c r="I73" i="28"/>
  <c r="H73" i="28"/>
  <c r="E73" i="28"/>
  <c r="M72" i="28"/>
  <c r="L72" i="28"/>
  <c r="K72" i="28"/>
  <c r="J72" i="28"/>
  <c r="I72" i="28"/>
  <c r="H72" i="28"/>
  <c r="E72" i="28"/>
  <c r="M71" i="28"/>
  <c r="L71" i="28"/>
  <c r="K71" i="28"/>
  <c r="J71" i="28"/>
  <c r="I71" i="28"/>
  <c r="H71" i="28"/>
  <c r="E71" i="28"/>
  <c r="M70" i="28"/>
  <c r="L70" i="28"/>
  <c r="K70" i="28"/>
  <c r="J70" i="28"/>
  <c r="I70" i="28"/>
  <c r="H70" i="28"/>
  <c r="E70" i="28"/>
  <c r="M69" i="28"/>
  <c r="L69" i="28"/>
  <c r="K69" i="28"/>
  <c r="J69" i="28"/>
  <c r="I69" i="28"/>
  <c r="H69" i="28"/>
  <c r="E69" i="28"/>
  <c r="M68" i="28"/>
  <c r="L68" i="28"/>
  <c r="K68" i="28"/>
  <c r="J68" i="28"/>
  <c r="I68" i="28"/>
  <c r="H68" i="28"/>
  <c r="E68" i="28"/>
  <c r="M67" i="28"/>
  <c r="L67" i="28"/>
  <c r="K67" i="28"/>
  <c r="J67" i="28"/>
  <c r="I67" i="28"/>
  <c r="H67" i="28"/>
  <c r="E67" i="28"/>
  <c r="M66" i="28"/>
  <c r="L66" i="28"/>
  <c r="K66" i="28"/>
  <c r="J66" i="28"/>
  <c r="I66" i="28"/>
  <c r="H66" i="28"/>
  <c r="E66" i="28"/>
  <c r="M65" i="28"/>
  <c r="L65" i="28"/>
  <c r="K65" i="28"/>
  <c r="J65" i="28"/>
  <c r="I65" i="28"/>
  <c r="H65" i="28"/>
  <c r="E65" i="28"/>
  <c r="M64" i="28"/>
  <c r="L64" i="28"/>
  <c r="K64" i="28"/>
  <c r="J64" i="28"/>
  <c r="I64" i="28"/>
  <c r="H64" i="28"/>
  <c r="E64" i="28"/>
  <c r="M63" i="28"/>
  <c r="L63" i="28"/>
  <c r="K63" i="28"/>
  <c r="J63" i="28"/>
  <c r="I63" i="28"/>
  <c r="H63" i="28"/>
  <c r="E63" i="28"/>
  <c r="M62" i="28"/>
  <c r="L62" i="28"/>
  <c r="K62" i="28"/>
  <c r="J62" i="28"/>
  <c r="I62" i="28"/>
  <c r="H62" i="28"/>
  <c r="E62" i="28"/>
  <c r="M61" i="28"/>
  <c r="L61" i="28"/>
  <c r="K61" i="28"/>
  <c r="J61" i="28"/>
  <c r="I61" i="28"/>
  <c r="H61" i="28"/>
  <c r="E61" i="28"/>
  <c r="M60" i="28"/>
  <c r="L60" i="28"/>
  <c r="K60" i="28"/>
  <c r="J60" i="28"/>
  <c r="I60" i="28"/>
  <c r="H60" i="28"/>
  <c r="E60" i="28"/>
  <c r="M59" i="28"/>
  <c r="L59" i="28"/>
  <c r="K59" i="28"/>
  <c r="J59" i="28"/>
  <c r="I59" i="28"/>
  <c r="H59" i="28"/>
  <c r="E59" i="28"/>
  <c r="M58" i="28"/>
  <c r="L58" i="28"/>
  <c r="K58" i="28"/>
  <c r="J58" i="28"/>
  <c r="I58" i="28"/>
  <c r="H58" i="28"/>
  <c r="E58" i="28"/>
  <c r="M57" i="28"/>
  <c r="L57" i="28"/>
  <c r="K57" i="28"/>
  <c r="J57" i="28"/>
  <c r="I57" i="28"/>
  <c r="H57" i="28"/>
  <c r="E57" i="28"/>
  <c r="M56" i="28"/>
  <c r="L56" i="28"/>
  <c r="K56" i="28"/>
  <c r="J56" i="28"/>
  <c r="I56" i="28"/>
  <c r="H56" i="28"/>
  <c r="E56" i="28"/>
  <c r="M55" i="28"/>
  <c r="L55" i="28"/>
  <c r="K55" i="28"/>
  <c r="J55" i="28"/>
  <c r="I55" i="28"/>
  <c r="H55" i="28"/>
  <c r="E55" i="28"/>
  <c r="M54" i="28"/>
  <c r="L54" i="28"/>
  <c r="K54" i="28"/>
  <c r="J54" i="28"/>
  <c r="I54" i="28"/>
  <c r="H54" i="28"/>
  <c r="E54" i="28"/>
  <c r="M53" i="28"/>
  <c r="L53" i="28"/>
  <c r="K53" i="28"/>
  <c r="J53" i="28"/>
  <c r="I53" i="28"/>
  <c r="H53" i="28"/>
  <c r="E53" i="28"/>
  <c r="M52" i="28"/>
  <c r="L52" i="28"/>
  <c r="K52" i="28"/>
  <c r="J52" i="28"/>
  <c r="I52" i="28"/>
  <c r="H52" i="28"/>
  <c r="E52" i="28"/>
  <c r="M51" i="28"/>
  <c r="L51" i="28"/>
  <c r="K51" i="28"/>
  <c r="J51" i="28"/>
  <c r="I51" i="28"/>
  <c r="H51" i="28"/>
  <c r="E51" i="28"/>
  <c r="M50" i="28"/>
  <c r="L50" i="28"/>
  <c r="K50" i="28"/>
  <c r="J50" i="28"/>
  <c r="I50" i="28"/>
  <c r="H50" i="28"/>
  <c r="E50" i="28"/>
  <c r="M49" i="28"/>
  <c r="L49" i="28"/>
  <c r="K49" i="28"/>
  <c r="J49" i="28"/>
  <c r="I49" i="28"/>
  <c r="H49" i="28"/>
  <c r="E49" i="28"/>
  <c r="M48" i="28"/>
  <c r="L48" i="28"/>
  <c r="K48" i="28"/>
  <c r="J48" i="28"/>
  <c r="I48" i="28"/>
  <c r="H48" i="28"/>
  <c r="E48" i="28"/>
  <c r="M47" i="28"/>
  <c r="L47" i="28"/>
  <c r="K47" i="28"/>
  <c r="J47" i="28"/>
  <c r="I47" i="28"/>
  <c r="H47" i="28"/>
  <c r="E47" i="28"/>
  <c r="M46" i="28"/>
  <c r="L46" i="28"/>
  <c r="K46" i="28"/>
  <c r="J46" i="28"/>
  <c r="I46" i="28"/>
  <c r="H46" i="28"/>
  <c r="E46" i="28"/>
  <c r="M45" i="28"/>
  <c r="L45" i="28"/>
  <c r="K45" i="28"/>
  <c r="J45" i="28"/>
  <c r="I45" i="28"/>
  <c r="H45" i="28"/>
  <c r="E45" i="28"/>
  <c r="M44" i="28"/>
  <c r="L44" i="28"/>
  <c r="K44" i="28"/>
  <c r="J44" i="28"/>
  <c r="I44" i="28"/>
  <c r="H44" i="28"/>
  <c r="E44" i="28"/>
  <c r="M43" i="28"/>
  <c r="L43" i="28"/>
  <c r="K43" i="28"/>
  <c r="J43" i="28"/>
  <c r="I43" i="28"/>
  <c r="H43" i="28"/>
  <c r="E43" i="28"/>
  <c r="M42" i="28"/>
  <c r="L42" i="28"/>
  <c r="K42" i="28"/>
  <c r="J42" i="28"/>
  <c r="I42" i="28"/>
  <c r="H42" i="28"/>
  <c r="E42" i="28"/>
  <c r="M41" i="28"/>
  <c r="L41" i="28"/>
  <c r="K41" i="28"/>
  <c r="J41" i="28"/>
  <c r="I41" i="28"/>
  <c r="H41" i="28"/>
  <c r="E41" i="28"/>
  <c r="M40" i="28"/>
  <c r="L40" i="28"/>
  <c r="K40" i="28"/>
  <c r="J40" i="28"/>
  <c r="I40" i="28"/>
  <c r="H40" i="28"/>
  <c r="E40" i="28"/>
  <c r="M39" i="28"/>
  <c r="L39" i="28"/>
  <c r="K39" i="28"/>
  <c r="J39" i="28"/>
  <c r="I39" i="28"/>
  <c r="H39" i="28"/>
  <c r="E39" i="28"/>
  <c r="M38" i="28"/>
  <c r="L38" i="28"/>
  <c r="K38" i="28"/>
  <c r="J38" i="28"/>
  <c r="I38" i="28"/>
  <c r="H38" i="28"/>
  <c r="E38" i="28"/>
  <c r="M37" i="28"/>
  <c r="L37" i="28"/>
  <c r="K37" i="28"/>
  <c r="J37" i="28"/>
  <c r="I37" i="28"/>
  <c r="H37" i="28"/>
  <c r="E37" i="28"/>
  <c r="M36" i="28"/>
  <c r="L36" i="28"/>
  <c r="K36" i="28"/>
  <c r="J36" i="28"/>
  <c r="I36" i="28"/>
  <c r="H36" i="28"/>
  <c r="E36" i="28"/>
  <c r="M35" i="28"/>
  <c r="L35" i="28"/>
  <c r="K35" i="28"/>
  <c r="J35" i="28"/>
  <c r="I35" i="28"/>
  <c r="H35" i="28"/>
  <c r="E35" i="28"/>
  <c r="M34" i="28"/>
  <c r="L34" i="28"/>
  <c r="K34" i="28"/>
  <c r="J34" i="28"/>
  <c r="I34" i="28"/>
  <c r="H34" i="28"/>
  <c r="E34" i="28"/>
  <c r="M33" i="28"/>
  <c r="L33" i="28"/>
  <c r="K33" i="28"/>
  <c r="J33" i="28"/>
  <c r="I33" i="28"/>
  <c r="H33" i="28"/>
  <c r="E33" i="28"/>
  <c r="M32" i="28"/>
  <c r="L32" i="28"/>
  <c r="K32" i="28"/>
  <c r="J32" i="28"/>
  <c r="I32" i="28"/>
  <c r="H32" i="28"/>
  <c r="E32" i="28"/>
  <c r="M31" i="28"/>
  <c r="L31" i="28"/>
  <c r="K31" i="28"/>
  <c r="J31" i="28"/>
  <c r="I31" i="28"/>
  <c r="H31" i="28"/>
  <c r="E31" i="28"/>
  <c r="M30" i="28"/>
  <c r="L30" i="28"/>
  <c r="K30" i="28"/>
  <c r="J30" i="28"/>
  <c r="I30" i="28"/>
  <c r="H30" i="28"/>
  <c r="E30" i="28"/>
  <c r="M29" i="28"/>
  <c r="L29" i="28"/>
  <c r="K29" i="28"/>
  <c r="J29" i="28"/>
  <c r="I29" i="28"/>
  <c r="H29" i="28"/>
  <c r="E29" i="28"/>
  <c r="M28" i="28"/>
  <c r="L28" i="28"/>
  <c r="K28" i="28"/>
  <c r="J28" i="28"/>
  <c r="I28" i="28"/>
  <c r="H28" i="28"/>
  <c r="E28" i="28"/>
  <c r="M27" i="28"/>
  <c r="L27" i="28"/>
  <c r="K27" i="28"/>
  <c r="J27" i="28"/>
  <c r="I27" i="28"/>
  <c r="H27" i="28"/>
  <c r="E27" i="28"/>
  <c r="M26" i="28"/>
  <c r="L26" i="28"/>
  <c r="K26" i="28"/>
  <c r="J26" i="28"/>
  <c r="I26" i="28"/>
  <c r="H26" i="28"/>
  <c r="E26" i="28"/>
  <c r="M25" i="28"/>
  <c r="L25" i="28"/>
  <c r="K25" i="28"/>
  <c r="J25" i="28"/>
  <c r="I25" i="28"/>
  <c r="H25" i="28"/>
  <c r="E25" i="28"/>
  <c r="M24" i="28"/>
  <c r="L24" i="28"/>
  <c r="K24" i="28"/>
  <c r="J24" i="28"/>
  <c r="I24" i="28"/>
  <c r="H24" i="28"/>
  <c r="E24" i="28"/>
  <c r="M23" i="28"/>
  <c r="L23" i="28"/>
  <c r="K23" i="28"/>
  <c r="J23" i="28"/>
  <c r="I23" i="28"/>
  <c r="H23" i="28"/>
  <c r="E23" i="28"/>
  <c r="M22" i="28"/>
  <c r="L22" i="28"/>
  <c r="K22" i="28"/>
  <c r="J22" i="28"/>
  <c r="I22" i="28"/>
  <c r="H22" i="28"/>
  <c r="E22" i="28"/>
  <c r="M21" i="28"/>
  <c r="L21" i="28"/>
  <c r="K21" i="28"/>
  <c r="J21" i="28"/>
  <c r="I21" i="28"/>
  <c r="H21" i="28"/>
  <c r="E21" i="28"/>
  <c r="M20" i="28"/>
  <c r="L20" i="28"/>
  <c r="K20" i="28"/>
  <c r="J20" i="28"/>
  <c r="I20" i="28"/>
  <c r="H20" i="28"/>
  <c r="E20" i="28"/>
  <c r="M19" i="28"/>
  <c r="L19" i="28"/>
  <c r="K19" i="28"/>
  <c r="J19" i="28"/>
  <c r="I19" i="28"/>
  <c r="H19" i="28"/>
  <c r="E19" i="28"/>
  <c r="M18" i="28"/>
  <c r="L18" i="28"/>
  <c r="K18" i="28"/>
  <c r="J18" i="28"/>
  <c r="I18" i="28"/>
  <c r="H18" i="28"/>
  <c r="E18" i="28"/>
  <c r="M17" i="28"/>
  <c r="L17" i="28"/>
  <c r="K17" i="28"/>
  <c r="J17" i="28"/>
  <c r="I17" i="28"/>
  <c r="H17" i="28"/>
  <c r="E17" i="28"/>
  <c r="M16" i="28"/>
  <c r="L16" i="28"/>
  <c r="K16" i="28"/>
  <c r="J16" i="28"/>
  <c r="I16" i="28"/>
  <c r="H16" i="28"/>
  <c r="E16" i="28"/>
  <c r="M15" i="28"/>
  <c r="L15" i="28"/>
  <c r="K15" i="28"/>
  <c r="J15" i="28"/>
  <c r="I15" i="28"/>
  <c r="H15" i="28"/>
  <c r="E15" i="28"/>
  <c r="M14" i="28"/>
  <c r="L14" i="28"/>
  <c r="K14" i="28"/>
  <c r="J14" i="28"/>
  <c r="I14" i="28"/>
  <c r="H14" i="28"/>
  <c r="E14" i="28"/>
  <c r="M13" i="28"/>
  <c r="L13" i="28"/>
  <c r="K13" i="28"/>
  <c r="J13" i="28"/>
  <c r="I13" i="28"/>
  <c r="H13" i="28"/>
  <c r="E13" i="28"/>
  <c r="M12" i="28"/>
  <c r="L12" i="28"/>
  <c r="K12" i="28"/>
  <c r="J12" i="28"/>
  <c r="I12" i="28"/>
  <c r="H12" i="28"/>
  <c r="E12" i="28"/>
  <c r="M11" i="28"/>
  <c r="L11" i="28"/>
  <c r="K11" i="28"/>
  <c r="J11" i="28"/>
  <c r="I11" i="28"/>
  <c r="H11" i="28"/>
  <c r="E11" i="28"/>
  <c r="M10" i="28"/>
  <c r="L10" i="28"/>
  <c r="K10" i="28"/>
  <c r="J10" i="28"/>
  <c r="I10" i="28"/>
  <c r="H10" i="28"/>
  <c r="E10" i="28"/>
  <c r="M9" i="28"/>
  <c r="L9" i="28"/>
  <c r="K9" i="28"/>
  <c r="J9" i="28"/>
  <c r="I9" i="28"/>
  <c r="H9" i="28"/>
  <c r="E9" i="28"/>
  <c r="M8" i="28"/>
  <c r="L8" i="28"/>
  <c r="K8" i="28"/>
  <c r="J8" i="28"/>
  <c r="I8" i="28"/>
  <c r="H8" i="28"/>
  <c r="E8" i="28"/>
  <c r="M7" i="28"/>
  <c r="L7" i="28"/>
  <c r="K7" i="28"/>
  <c r="J7" i="28"/>
  <c r="I7" i="28"/>
  <c r="H7" i="28"/>
  <c r="E7" i="28"/>
  <c r="M5" i="28"/>
  <c r="L5" i="28"/>
  <c r="K5" i="28"/>
  <c r="J5" i="28"/>
  <c r="I5" i="28"/>
  <c r="H5" i="28"/>
  <c r="E5" i="28"/>
  <c r="M103" i="27"/>
  <c r="L103" i="27"/>
  <c r="K103" i="27"/>
  <c r="J103" i="27"/>
  <c r="I103" i="27"/>
  <c r="H103" i="27"/>
  <c r="E103" i="27"/>
  <c r="M102" i="27"/>
  <c r="L102" i="27"/>
  <c r="K102" i="27"/>
  <c r="J102" i="27"/>
  <c r="I102" i="27"/>
  <c r="H102" i="27"/>
  <c r="E102" i="27"/>
  <c r="M101" i="27"/>
  <c r="L101" i="27"/>
  <c r="K101" i="27"/>
  <c r="J101" i="27"/>
  <c r="I101" i="27"/>
  <c r="H101" i="27"/>
  <c r="E101" i="27"/>
  <c r="M100" i="27"/>
  <c r="L100" i="27"/>
  <c r="K100" i="27"/>
  <c r="J100" i="27"/>
  <c r="I100" i="27"/>
  <c r="H100" i="27"/>
  <c r="E100" i="27"/>
  <c r="M99" i="27"/>
  <c r="L99" i="27"/>
  <c r="K99" i="27"/>
  <c r="J99" i="27"/>
  <c r="I99" i="27"/>
  <c r="H99" i="27"/>
  <c r="E99" i="27"/>
  <c r="M98" i="27"/>
  <c r="L98" i="27"/>
  <c r="K98" i="27"/>
  <c r="J98" i="27"/>
  <c r="I98" i="27"/>
  <c r="H98" i="27"/>
  <c r="E98" i="27"/>
  <c r="M97" i="27"/>
  <c r="L97" i="27"/>
  <c r="K97" i="27"/>
  <c r="J97" i="27"/>
  <c r="I97" i="27"/>
  <c r="H97" i="27"/>
  <c r="E97" i="27"/>
  <c r="M96" i="27"/>
  <c r="L96" i="27"/>
  <c r="K96" i="27"/>
  <c r="J96" i="27"/>
  <c r="I96" i="27"/>
  <c r="H96" i="27"/>
  <c r="E96" i="27"/>
  <c r="M95" i="27"/>
  <c r="L95" i="27"/>
  <c r="K95" i="27"/>
  <c r="J95" i="27"/>
  <c r="I95" i="27"/>
  <c r="H95" i="27"/>
  <c r="E95" i="27"/>
  <c r="M94" i="27"/>
  <c r="L94" i="27"/>
  <c r="K94" i="27"/>
  <c r="J94" i="27"/>
  <c r="I94" i="27"/>
  <c r="H94" i="27"/>
  <c r="E94" i="27"/>
  <c r="M93" i="27"/>
  <c r="L93" i="27"/>
  <c r="K93" i="27"/>
  <c r="J93" i="27"/>
  <c r="I93" i="27"/>
  <c r="H93" i="27"/>
  <c r="E93" i="27"/>
  <c r="M92" i="27"/>
  <c r="L92" i="27"/>
  <c r="K92" i="27"/>
  <c r="J92" i="27"/>
  <c r="I92" i="27"/>
  <c r="H92" i="27"/>
  <c r="E92" i="27"/>
  <c r="M91" i="27"/>
  <c r="L91" i="27"/>
  <c r="K91" i="27"/>
  <c r="J91" i="27"/>
  <c r="I91" i="27"/>
  <c r="H91" i="27"/>
  <c r="E91" i="27"/>
  <c r="M90" i="27"/>
  <c r="L90" i="27"/>
  <c r="K90" i="27"/>
  <c r="J90" i="27"/>
  <c r="I90" i="27"/>
  <c r="H90" i="27"/>
  <c r="E90" i="27"/>
  <c r="M89" i="27"/>
  <c r="L89" i="27"/>
  <c r="K89" i="27"/>
  <c r="J89" i="27"/>
  <c r="I89" i="27"/>
  <c r="H89" i="27"/>
  <c r="E89" i="27"/>
  <c r="M88" i="27"/>
  <c r="L88" i="27"/>
  <c r="K88" i="27"/>
  <c r="J88" i="27"/>
  <c r="I88" i="27"/>
  <c r="H88" i="27"/>
  <c r="E88" i="27"/>
  <c r="M87" i="27"/>
  <c r="L87" i="27"/>
  <c r="K87" i="27"/>
  <c r="J87" i="27"/>
  <c r="I87" i="27"/>
  <c r="H87" i="27"/>
  <c r="E87" i="27"/>
  <c r="M86" i="27"/>
  <c r="L86" i="27"/>
  <c r="K86" i="27"/>
  <c r="J86" i="27"/>
  <c r="I86" i="27"/>
  <c r="H86" i="27"/>
  <c r="E86" i="27"/>
  <c r="M85" i="27"/>
  <c r="L85" i="27"/>
  <c r="K85" i="27"/>
  <c r="J85" i="27"/>
  <c r="I85" i="27"/>
  <c r="H85" i="27"/>
  <c r="E85" i="27"/>
  <c r="M84" i="27"/>
  <c r="L84" i="27"/>
  <c r="K84" i="27"/>
  <c r="J84" i="27"/>
  <c r="I84" i="27"/>
  <c r="H84" i="27"/>
  <c r="E84" i="27"/>
  <c r="M83" i="27"/>
  <c r="L83" i="27"/>
  <c r="K83" i="27"/>
  <c r="J83" i="27"/>
  <c r="I83" i="27"/>
  <c r="H83" i="27"/>
  <c r="E83" i="27"/>
  <c r="M82" i="27"/>
  <c r="L82" i="27"/>
  <c r="K82" i="27"/>
  <c r="J82" i="27"/>
  <c r="I82" i="27"/>
  <c r="H82" i="27"/>
  <c r="E82" i="27"/>
  <c r="M81" i="27"/>
  <c r="L81" i="27"/>
  <c r="K81" i="27"/>
  <c r="J81" i="27"/>
  <c r="I81" i="27"/>
  <c r="H81" i="27"/>
  <c r="E81" i="27"/>
  <c r="M80" i="27"/>
  <c r="L80" i="27"/>
  <c r="K80" i="27"/>
  <c r="J80" i="27"/>
  <c r="I80" i="27"/>
  <c r="H80" i="27"/>
  <c r="E80" i="27"/>
  <c r="M79" i="27"/>
  <c r="L79" i="27"/>
  <c r="K79" i="27"/>
  <c r="J79" i="27"/>
  <c r="I79" i="27"/>
  <c r="H79" i="27"/>
  <c r="E79" i="27"/>
  <c r="M78" i="27"/>
  <c r="L78" i="27"/>
  <c r="K78" i="27"/>
  <c r="J78" i="27"/>
  <c r="I78" i="27"/>
  <c r="H78" i="27"/>
  <c r="E78" i="27"/>
  <c r="M77" i="27"/>
  <c r="L77" i="27"/>
  <c r="K77" i="27"/>
  <c r="J77" i="27"/>
  <c r="I77" i="27"/>
  <c r="H77" i="27"/>
  <c r="E77" i="27"/>
  <c r="M76" i="27"/>
  <c r="L76" i="27"/>
  <c r="K76" i="27"/>
  <c r="J76" i="27"/>
  <c r="I76" i="27"/>
  <c r="H76" i="27"/>
  <c r="E76" i="27"/>
  <c r="M75" i="27"/>
  <c r="L75" i="27"/>
  <c r="K75" i="27"/>
  <c r="J75" i="27"/>
  <c r="I75" i="27"/>
  <c r="H75" i="27"/>
  <c r="E75" i="27"/>
  <c r="M74" i="27"/>
  <c r="L74" i="27"/>
  <c r="K74" i="27"/>
  <c r="J74" i="27"/>
  <c r="I74" i="27"/>
  <c r="H74" i="27"/>
  <c r="E74" i="27"/>
  <c r="M73" i="27"/>
  <c r="L73" i="27"/>
  <c r="K73" i="27"/>
  <c r="J73" i="27"/>
  <c r="I73" i="27"/>
  <c r="H73" i="27"/>
  <c r="E73" i="27"/>
  <c r="M72" i="27"/>
  <c r="L72" i="27"/>
  <c r="K72" i="27"/>
  <c r="J72" i="27"/>
  <c r="I72" i="27"/>
  <c r="H72" i="27"/>
  <c r="E72" i="27"/>
  <c r="M71" i="27"/>
  <c r="L71" i="27"/>
  <c r="K71" i="27"/>
  <c r="J71" i="27"/>
  <c r="I71" i="27"/>
  <c r="H71" i="27"/>
  <c r="E71" i="27"/>
  <c r="M70" i="27"/>
  <c r="L70" i="27"/>
  <c r="K70" i="27"/>
  <c r="J70" i="27"/>
  <c r="I70" i="27"/>
  <c r="H70" i="27"/>
  <c r="E70" i="27"/>
  <c r="M69" i="27"/>
  <c r="L69" i="27"/>
  <c r="K69" i="27"/>
  <c r="J69" i="27"/>
  <c r="I69" i="27"/>
  <c r="H69" i="27"/>
  <c r="E69" i="27"/>
  <c r="M68" i="27"/>
  <c r="L68" i="27"/>
  <c r="K68" i="27"/>
  <c r="J68" i="27"/>
  <c r="I68" i="27"/>
  <c r="H68" i="27"/>
  <c r="E68" i="27"/>
  <c r="M67" i="27"/>
  <c r="L67" i="27"/>
  <c r="K67" i="27"/>
  <c r="J67" i="27"/>
  <c r="I67" i="27"/>
  <c r="H67" i="27"/>
  <c r="E67" i="27"/>
  <c r="M66" i="27"/>
  <c r="L66" i="27"/>
  <c r="K66" i="27"/>
  <c r="J66" i="27"/>
  <c r="I66" i="27"/>
  <c r="H66" i="27"/>
  <c r="E66" i="27"/>
  <c r="M65" i="27"/>
  <c r="L65" i="27"/>
  <c r="K65" i="27"/>
  <c r="J65" i="27"/>
  <c r="I65" i="27"/>
  <c r="H65" i="27"/>
  <c r="E65" i="27"/>
  <c r="M64" i="27"/>
  <c r="L64" i="27"/>
  <c r="K64" i="27"/>
  <c r="J64" i="27"/>
  <c r="I64" i="27"/>
  <c r="H64" i="27"/>
  <c r="E64" i="27"/>
  <c r="M63" i="27"/>
  <c r="L63" i="27"/>
  <c r="K63" i="27"/>
  <c r="J63" i="27"/>
  <c r="I63" i="27"/>
  <c r="H63" i="27"/>
  <c r="E63" i="27"/>
  <c r="M62" i="27"/>
  <c r="L62" i="27"/>
  <c r="K62" i="27"/>
  <c r="J62" i="27"/>
  <c r="I62" i="27"/>
  <c r="H62" i="27"/>
  <c r="E62" i="27"/>
  <c r="M61" i="27"/>
  <c r="L61" i="27"/>
  <c r="K61" i="27"/>
  <c r="J61" i="27"/>
  <c r="I61" i="27"/>
  <c r="H61" i="27"/>
  <c r="E61" i="27"/>
  <c r="M60" i="27"/>
  <c r="L60" i="27"/>
  <c r="K60" i="27"/>
  <c r="J60" i="27"/>
  <c r="I60" i="27"/>
  <c r="H60" i="27"/>
  <c r="E60" i="27"/>
  <c r="M59" i="27"/>
  <c r="L59" i="27"/>
  <c r="K59" i="27"/>
  <c r="J59" i="27"/>
  <c r="I59" i="27"/>
  <c r="H59" i="27"/>
  <c r="E59" i="27"/>
  <c r="M58" i="27"/>
  <c r="L58" i="27"/>
  <c r="K58" i="27"/>
  <c r="J58" i="27"/>
  <c r="I58" i="27"/>
  <c r="H58" i="27"/>
  <c r="E58" i="27"/>
  <c r="M57" i="27"/>
  <c r="L57" i="27"/>
  <c r="K57" i="27"/>
  <c r="J57" i="27"/>
  <c r="I57" i="27"/>
  <c r="H57" i="27"/>
  <c r="E57" i="27"/>
  <c r="M56" i="27"/>
  <c r="L56" i="27"/>
  <c r="K56" i="27"/>
  <c r="J56" i="27"/>
  <c r="I56" i="27"/>
  <c r="H56" i="27"/>
  <c r="E56" i="27"/>
  <c r="M55" i="27"/>
  <c r="L55" i="27"/>
  <c r="K55" i="27"/>
  <c r="J55" i="27"/>
  <c r="I55" i="27"/>
  <c r="H55" i="27"/>
  <c r="E55" i="27"/>
  <c r="M54" i="27"/>
  <c r="L54" i="27"/>
  <c r="K54" i="27"/>
  <c r="J54" i="27"/>
  <c r="I54" i="27"/>
  <c r="H54" i="27"/>
  <c r="E54" i="27"/>
  <c r="M53" i="27"/>
  <c r="L53" i="27"/>
  <c r="K53" i="27"/>
  <c r="J53" i="27"/>
  <c r="I53" i="27"/>
  <c r="H53" i="27"/>
  <c r="E53" i="27"/>
  <c r="M52" i="27"/>
  <c r="L52" i="27"/>
  <c r="K52" i="27"/>
  <c r="J52" i="27"/>
  <c r="I52" i="27"/>
  <c r="H52" i="27"/>
  <c r="E52" i="27"/>
  <c r="M51" i="27"/>
  <c r="L51" i="27"/>
  <c r="K51" i="27"/>
  <c r="J51" i="27"/>
  <c r="I51" i="27"/>
  <c r="H51" i="27"/>
  <c r="E51" i="27"/>
  <c r="M50" i="27"/>
  <c r="L50" i="27"/>
  <c r="K50" i="27"/>
  <c r="J50" i="27"/>
  <c r="I50" i="27"/>
  <c r="H50" i="27"/>
  <c r="E50" i="27"/>
  <c r="M49" i="27"/>
  <c r="L49" i="27"/>
  <c r="K49" i="27"/>
  <c r="J49" i="27"/>
  <c r="I49" i="27"/>
  <c r="H49" i="27"/>
  <c r="E49" i="27"/>
  <c r="M48" i="27"/>
  <c r="L48" i="27"/>
  <c r="K48" i="27"/>
  <c r="J48" i="27"/>
  <c r="I48" i="27"/>
  <c r="H48" i="27"/>
  <c r="E48" i="27"/>
  <c r="M47" i="27"/>
  <c r="L47" i="27"/>
  <c r="K47" i="27"/>
  <c r="J47" i="27"/>
  <c r="I47" i="27"/>
  <c r="H47" i="27"/>
  <c r="E47" i="27"/>
  <c r="M46" i="27"/>
  <c r="L46" i="27"/>
  <c r="K46" i="27"/>
  <c r="J46" i="27"/>
  <c r="I46" i="27"/>
  <c r="H46" i="27"/>
  <c r="E46" i="27"/>
  <c r="M45" i="27"/>
  <c r="L45" i="27"/>
  <c r="K45" i="27"/>
  <c r="J45" i="27"/>
  <c r="I45" i="27"/>
  <c r="H45" i="27"/>
  <c r="E45" i="27"/>
  <c r="M44" i="27"/>
  <c r="L44" i="27"/>
  <c r="K44" i="27"/>
  <c r="J44" i="27"/>
  <c r="I44" i="27"/>
  <c r="H44" i="27"/>
  <c r="E44" i="27"/>
  <c r="M43" i="27"/>
  <c r="L43" i="27"/>
  <c r="K43" i="27"/>
  <c r="J43" i="27"/>
  <c r="I43" i="27"/>
  <c r="H43" i="27"/>
  <c r="E43" i="27"/>
  <c r="M42" i="27"/>
  <c r="L42" i="27"/>
  <c r="K42" i="27"/>
  <c r="J42" i="27"/>
  <c r="I42" i="27"/>
  <c r="H42" i="27"/>
  <c r="E42" i="27"/>
  <c r="M41" i="27"/>
  <c r="L41" i="27"/>
  <c r="K41" i="27"/>
  <c r="J41" i="27"/>
  <c r="I41" i="27"/>
  <c r="H41" i="27"/>
  <c r="E41" i="27"/>
  <c r="M40" i="27"/>
  <c r="L40" i="27"/>
  <c r="K40" i="27"/>
  <c r="J40" i="27"/>
  <c r="I40" i="27"/>
  <c r="H40" i="27"/>
  <c r="E40" i="27"/>
  <c r="M39" i="27"/>
  <c r="L39" i="27"/>
  <c r="K39" i="27"/>
  <c r="J39" i="27"/>
  <c r="I39" i="27"/>
  <c r="H39" i="27"/>
  <c r="E39" i="27"/>
  <c r="M38" i="27"/>
  <c r="L38" i="27"/>
  <c r="K38" i="27"/>
  <c r="J38" i="27"/>
  <c r="I38" i="27"/>
  <c r="H38" i="27"/>
  <c r="E38" i="27"/>
  <c r="M37" i="27"/>
  <c r="L37" i="27"/>
  <c r="K37" i="27"/>
  <c r="J37" i="27"/>
  <c r="I37" i="27"/>
  <c r="H37" i="27"/>
  <c r="E37" i="27"/>
  <c r="M36" i="27"/>
  <c r="L36" i="27"/>
  <c r="K36" i="27"/>
  <c r="J36" i="27"/>
  <c r="I36" i="27"/>
  <c r="H36" i="27"/>
  <c r="E36" i="27"/>
  <c r="M35" i="27"/>
  <c r="L35" i="27"/>
  <c r="K35" i="27"/>
  <c r="J35" i="27"/>
  <c r="I35" i="27"/>
  <c r="H35" i="27"/>
  <c r="E35" i="27"/>
  <c r="M34" i="27"/>
  <c r="L34" i="27"/>
  <c r="K34" i="27"/>
  <c r="J34" i="27"/>
  <c r="I34" i="27"/>
  <c r="H34" i="27"/>
  <c r="E34" i="27"/>
  <c r="M33" i="27"/>
  <c r="L33" i="27"/>
  <c r="K33" i="27"/>
  <c r="J33" i="27"/>
  <c r="I33" i="27"/>
  <c r="H33" i="27"/>
  <c r="E33" i="27"/>
  <c r="M32" i="27"/>
  <c r="L32" i="27"/>
  <c r="K32" i="27"/>
  <c r="J32" i="27"/>
  <c r="I32" i="27"/>
  <c r="H32" i="27"/>
  <c r="E32" i="27"/>
  <c r="M31" i="27"/>
  <c r="L31" i="27"/>
  <c r="K31" i="27"/>
  <c r="J31" i="27"/>
  <c r="I31" i="27"/>
  <c r="H31" i="27"/>
  <c r="E31" i="27"/>
  <c r="M30" i="27"/>
  <c r="L30" i="27"/>
  <c r="K30" i="27"/>
  <c r="J30" i="27"/>
  <c r="I30" i="27"/>
  <c r="H30" i="27"/>
  <c r="E30" i="27"/>
  <c r="M29" i="27"/>
  <c r="L29" i="27"/>
  <c r="K29" i="27"/>
  <c r="J29" i="27"/>
  <c r="I29" i="27"/>
  <c r="H29" i="27"/>
  <c r="E29" i="27"/>
  <c r="M28" i="27"/>
  <c r="L28" i="27"/>
  <c r="K28" i="27"/>
  <c r="J28" i="27"/>
  <c r="I28" i="27"/>
  <c r="H28" i="27"/>
  <c r="E28" i="27"/>
  <c r="M27" i="27"/>
  <c r="L27" i="27"/>
  <c r="K27" i="27"/>
  <c r="J27" i="27"/>
  <c r="I27" i="27"/>
  <c r="H27" i="27"/>
  <c r="E27" i="27"/>
  <c r="M26" i="27"/>
  <c r="L26" i="27"/>
  <c r="K26" i="27"/>
  <c r="J26" i="27"/>
  <c r="I26" i="27"/>
  <c r="H26" i="27"/>
  <c r="E26" i="27"/>
  <c r="M25" i="27"/>
  <c r="L25" i="27"/>
  <c r="K25" i="27"/>
  <c r="J25" i="27"/>
  <c r="I25" i="27"/>
  <c r="H25" i="27"/>
  <c r="E25" i="27"/>
  <c r="M24" i="27"/>
  <c r="L24" i="27"/>
  <c r="K24" i="27"/>
  <c r="J24" i="27"/>
  <c r="I24" i="27"/>
  <c r="H24" i="27"/>
  <c r="E24" i="27"/>
  <c r="M23" i="27"/>
  <c r="L23" i="27"/>
  <c r="K23" i="27"/>
  <c r="J23" i="27"/>
  <c r="I23" i="27"/>
  <c r="H23" i="27"/>
  <c r="E23" i="27"/>
  <c r="M22" i="27"/>
  <c r="L22" i="27"/>
  <c r="K22" i="27"/>
  <c r="J22" i="27"/>
  <c r="I22" i="27"/>
  <c r="H22" i="27"/>
  <c r="E22" i="27"/>
  <c r="M21" i="27"/>
  <c r="L21" i="27"/>
  <c r="K21" i="27"/>
  <c r="J21" i="27"/>
  <c r="I21" i="27"/>
  <c r="H21" i="27"/>
  <c r="E21" i="27"/>
  <c r="M20" i="27"/>
  <c r="L20" i="27"/>
  <c r="K20" i="27"/>
  <c r="J20" i="27"/>
  <c r="I20" i="27"/>
  <c r="H20" i="27"/>
  <c r="E20" i="27"/>
  <c r="M19" i="27"/>
  <c r="L19" i="27"/>
  <c r="K19" i="27"/>
  <c r="J19" i="27"/>
  <c r="I19" i="27"/>
  <c r="H19" i="27"/>
  <c r="E19" i="27"/>
  <c r="M18" i="27"/>
  <c r="L18" i="27"/>
  <c r="K18" i="27"/>
  <c r="J18" i="27"/>
  <c r="I18" i="27"/>
  <c r="H18" i="27"/>
  <c r="E18" i="27"/>
  <c r="M17" i="27"/>
  <c r="L17" i="27"/>
  <c r="K17" i="27"/>
  <c r="J17" i="27"/>
  <c r="I17" i="27"/>
  <c r="H17" i="27"/>
  <c r="E17" i="27"/>
  <c r="M16" i="27"/>
  <c r="L16" i="27"/>
  <c r="K16" i="27"/>
  <c r="J16" i="27"/>
  <c r="I16" i="27"/>
  <c r="H16" i="27"/>
  <c r="E16" i="27"/>
  <c r="M15" i="27"/>
  <c r="L15" i="27"/>
  <c r="K15" i="27"/>
  <c r="J15" i="27"/>
  <c r="I15" i="27"/>
  <c r="H15" i="27"/>
  <c r="E15" i="27"/>
  <c r="M14" i="27"/>
  <c r="L14" i="27"/>
  <c r="K14" i="27"/>
  <c r="J14" i="27"/>
  <c r="I14" i="27"/>
  <c r="H14" i="27"/>
  <c r="E14" i="27"/>
  <c r="M13" i="27"/>
  <c r="L13" i="27"/>
  <c r="K13" i="27"/>
  <c r="J13" i="27"/>
  <c r="I13" i="27"/>
  <c r="H13" i="27"/>
  <c r="E13" i="27"/>
  <c r="M12" i="27"/>
  <c r="L12" i="27"/>
  <c r="K12" i="27"/>
  <c r="J12" i="27"/>
  <c r="I12" i="27"/>
  <c r="H12" i="27"/>
  <c r="E12" i="27"/>
  <c r="M11" i="27"/>
  <c r="L11" i="27"/>
  <c r="K11" i="27"/>
  <c r="J11" i="27"/>
  <c r="I11" i="27"/>
  <c r="H11" i="27"/>
  <c r="E11" i="27"/>
  <c r="M10" i="27"/>
  <c r="L10" i="27"/>
  <c r="K10" i="27"/>
  <c r="J10" i="27"/>
  <c r="I10" i="27"/>
  <c r="H10" i="27"/>
  <c r="E10" i="27"/>
  <c r="M9" i="27"/>
  <c r="L9" i="27"/>
  <c r="K9" i="27"/>
  <c r="J9" i="27"/>
  <c r="I9" i="27"/>
  <c r="H9" i="27"/>
  <c r="E9" i="27"/>
  <c r="M8" i="27"/>
  <c r="L8" i="27"/>
  <c r="K8" i="27"/>
  <c r="J8" i="27"/>
  <c r="I8" i="27"/>
  <c r="H8" i="27"/>
  <c r="E8" i="27"/>
  <c r="M7" i="27"/>
  <c r="L7" i="27"/>
  <c r="K7" i="27"/>
  <c r="J7" i="27"/>
  <c r="I7" i="27"/>
  <c r="H7" i="27"/>
  <c r="E7" i="27"/>
  <c r="M5" i="27"/>
  <c r="L5" i="27"/>
  <c r="K5" i="27"/>
  <c r="J5" i="27"/>
  <c r="I5" i="27"/>
  <c r="H5" i="27"/>
  <c r="E5" i="27"/>
  <c r="M103" i="26"/>
  <c r="L103" i="26"/>
  <c r="K103" i="26"/>
  <c r="J103" i="26"/>
  <c r="I103" i="26"/>
  <c r="H103" i="26"/>
  <c r="E103" i="26"/>
  <c r="M102" i="26"/>
  <c r="L102" i="26"/>
  <c r="K102" i="26"/>
  <c r="J102" i="26"/>
  <c r="I102" i="26"/>
  <c r="H102" i="26"/>
  <c r="E102" i="26"/>
  <c r="M101" i="26"/>
  <c r="L101" i="26"/>
  <c r="K101" i="26"/>
  <c r="J101" i="26"/>
  <c r="I101" i="26"/>
  <c r="H101" i="26"/>
  <c r="E101" i="26"/>
  <c r="M100" i="26"/>
  <c r="L100" i="26"/>
  <c r="K100" i="26"/>
  <c r="J100" i="26"/>
  <c r="I100" i="26"/>
  <c r="H100" i="26"/>
  <c r="E100" i="26"/>
  <c r="M99" i="26"/>
  <c r="L99" i="26"/>
  <c r="K99" i="26"/>
  <c r="J99" i="26"/>
  <c r="I99" i="26"/>
  <c r="H99" i="26"/>
  <c r="E99" i="26"/>
  <c r="M98" i="26"/>
  <c r="L98" i="26"/>
  <c r="K98" i="26"/>
  <c r="J98" i="26"/>
  <c r="I98" i="26"/>
  <c r="H98" i="26"/>
  <c r="E98" i="26"/>
  <c r="M97" i="26"/>
  <c r="L97" i="26"/>
  <c r="K97" i="26"/>
  <c r="J97" i="26"/>
  <c r="I97" i="26"/>
  <c r="H97" i="26"/>
  <c r="E97" i="26"/>
  <c r="M96" i="26"/>
  <c r="L96" i="26"/>
  <c r="K96" i="26"/>
  <c r="J96" i="26"/>
  <c r="I96" i="26"/>
  <c r="H96" i="26"/>
  <c r="E96" i="26"/>
  <c r="M95" i="26"/>
  <c r="L95" i="26"/>
  <c r="K95" i="26"/>
  <c r="J95" i="26"/>
  <c r="I95" i="26"/>
  <c r="H95" i="26"/>
  <c r="E95" i="26"/>
  <c r="M94" i="26"/>
  <c r="L94" i="26"/>
  <c r="K94" i="26"/>
  <c r="J94" i="26"/>
  <c r="I94" i="26"/>
  <c r="H94" i="26"/>
  <c r="E94" i="26"/>
  <c r="M93" i="26"/>
  <c r="L93" i="26"/>
  <c r="K93" i="26"/>
  <c r="J93" i="26"/>
  <c r="I93" i="26"/>
  <c r="H93" i="26"/>
  <c r="E93" i="26"/>
  <c r="M92" i="26"/>
  <c r="L92" i="26"/>
  <c r="K92" i="26"/>
  <c r="J92" i="26"/>
  <c r="I92" i="26"/>
  <c r="H92" i="26"/>
  <c r="E92" i="26"/>
  <c r="M91" i="26"/>
  <c r="L91" i="26"/>
  <c r="K91" i="26"/>
  <c r="J91" i="26"/>
  <c r="I91" i="26"/>
  <c r="H91" i="26"/>
  <c r="E91" i="26"/>
  <c r="M90" i="26"/>
  <c r="L90" i="26"/>
  <c r="K90" i="26"/>
  <c r="J90" i="26"/>
  <c r="I90" i="26"/>
  <c r="H90" i="26"/>
  <c r="E90" i="26"/>
  <c r="M89" i="26"/>
  <c r="L89" i="26"/>
  <c r="K89" i="26"/>
  <c r="J89" i="26"/>
  <c r="I89" i="26"/>
  <c r="H89" i="26"/>
  <c r="E89" i="26"/>
  <c r="M88" i="26"/>
  <c r="L88" i="26"/>
  <c r="K88" i="26"/>
  <c r="J88" i="26"/>
  <c r="I88" i="26"/>
  <c r="H88" i="26"/>
  <c r="E88" i="26"/>
  <c r="M87" i="26"/>
  <c r="L87" i="26"/>
  <c r="K87" i="26"/>
  <c r="J87" i="26"/>
  <c r="I87" i="26"/>
  <c r="H87" i="26"/>
  <c r="E87" i="26"/>
  <c r="M86" i="26"/>
  <c r="L86" i="26"/>
  <c r="K86" i="26"/>
  <c r="J86" i="26"/>
  <c r="I86" i="26"/>
  <c r="H86" i="26"/>
  <c r="E86" i="26"/>
  <c r="M85" i="26"/>
  <c r="L85" i="26"/>
  <c r="K85" i="26"/>
  <c r="J85" i="26"/>
  <c r="I85" i="26"/>
  <c r="H85" i="26"/>
  <c r="E85" i="26"/>
  <c r="M84" i="26"/>
  <c r="L84" i="26"/>
  <c r="K84" i="26"/>
  <c r="J84" i="26"/>
  <c r="I84" i="26"/>
  <c r="H84" i="26"/>
  <c r="E84" i="26"/>
  <c r="M83" i="26"/>
  <c r="L83" i="26"/>
  <c r="K83" i="26"/>
  <c r="J83" i="26"/>
  <c r="I83" i="26"/>
  <c r="H83" i="26"/>
  <c r="E83" i="26"/>
  <c r="M82" i="26"/>
  <c r="L82" i="26"/>
  <c r="K82" i="26"/>
  <c r="J82" i="26"/>
  <c r="I82" i="26"/>
  <c r="H82" i="26"/>
  <c r="E82" i="26"/>
  <c r="M81" i="26"/>
  <c r="L81" i="26"/>
  <c r="K81" i="26"/>
  <c r="J81" i="26"/>
  <c r="I81" i="26"/>
  <c r="H81" i="26"/>
  <c r="E81" i="26"/>
  <c r="M80" i="26"/>
  <c r="L80" i="26"/>
  <c r="K80" i="26"/>
  <c r="J80" i="26"/>
  <c r="I80" i="26"/>
  <c r="H80" i="26"/>
  <c r="E80" i="26"/>
  <c r="M79" i="26"/>
  <c r="L79" i="26"/>
  <c r="K79" i="26"/>
  <c r="J79" i="26"/>
  <c r="I79" i="26"/>
  <c r="H79" i="26"/>
  <c r="E79" i="26"/>
  <c r="M78" i="26"/>
  <c r="L78" i="26"/>
  <c r="K78" i="26"/>
  <c r="J78" i="26"/>
  <c r="I78" i="26"/>
  <c r="H78" i="26"/>
  <c r="E78" i="26"/>
  <c r="M77" i="26"/>
  <c r="L77" i="26"/>
  <c r="K77" i="26"/>
  <c r="J77" i="26"/>
  <c r="I77" i="26"/>
  <c r="H77" i="26"/>
  <c r="E77" i="26"/>
  <c r="M76" i="26"/>
  <c r="L76" i="26"/>
  <c r="K76" i="26"/>
  <c r="J76" i="26"/>
  <c r="I76" i="26"/>
  <c r="H76" i="26"/>
  <c r="E76" i="26"/>
  <c r="M75" i="26"/>
  <c r="L75" i="26"/>
  <c r="K75" i="26"/>
  <c r="J75" i="26"/>
  <c r="I75" i="26"/>
  <c r="H75" i="26"/>
  <c r="E75" i="26"/>
  <c r="M74" i="26"/>
  <c r="L74" i="26"/>
  <c r="K74" i="26"/>
  <c r="J74" i="26"/>
  <c r="I74" i="26"/>
  <c r="H74" i="26"/>
  <c r="E74" i="26"/>
  <c r="M73" i="26"/>
  <c r="L73" i="26"/>
  <c r="K73" i="26"/>
  <c r="J73" i="26"/>
  <c r="I73" i="26"/>
  <c r="H73" i="26"/>
  <c r="E73" i="26"/>
  <c r="M72" i="26"/>
  <c r="L72" i="26"/>
  <c r="K72" i="26"/>
  <c r="J72" i="26"/>
  <c r="I72" i="26"/>
  <c r="H72" i="26"/>
  <c r="E72" i="26"/>
  <c r="M71" i="26"/>
  <c r="L71" i="26"/>
  <c r="K71" i="26"/>
  <c r="J71" i="26"/>
  <c r="I71" i="26"/>
  <c r="H71" i="26"/>
  <c r="E71" i="26"/>
  <c r="M70" i="26"/>
  <c r="L70" i="26"/>
  <c r="K70" i="26"/>
  <c r="J70" i="26"/>
  <c r="I70" i="26"/>
  <c r="H70" i="26"/>
  <c r="E70" i="26"/>
  <c r="M69" i="26"/>
  <c r="L69" i="26"/>
  <c r="K69" i="26"/>
  <c r="J69" i="26"/>
  <c r="I69" i="26"/>
  <c r="H69" i="26"/>
  <c r="E69" i="26"/>
  <c r="M68" i="26"/>
  <c r="L68" i="26"/>
  <c r="K68" i="26"/>
  <c r="J68" i="26"/>
  <c r="I68" i="26"/>
  <c r="H68" i="26"/>
  <c r="E68" i="26"/>
  <c r="M67" i="26"/>
  <c r="L67" i="26"/>
  <c r="K67" i="26"/>
  <c r="J67" i="26"/>
  <c r="I67" i="26"/>
  <c r="H67" i="26"/>
  <c r="E67" i="26"/>
  <c r="M66" i="26"/>
  <c r="L66" i="26"/>
  <c r="K66" i="26"/>
  <c r="J66" i="26"/>
  <c r="I66" i="26"/>
  <c r="H66" i="26"/>
  <c r="E66" i="26"/>
  <c r="M65" i="26"/>
  <c r="L65" i="26"/>
  <c r="K65" i="26"/>
  <c r="J65" i="26"/>
  <c r="I65" i="26"/>
  <c r="H65" i="26"/>
  <c r="E65" i="26"/>
  <c r="M64" i="26"/>
  <c r="L64" i="26"/>
  <c r="K64" i="26"/>
  <c r="J64" i="26"/>
  <c r="I64" i="26"/>
  <c r="H64" i="26"/>
  <c r="E64" i="26"/>
  <c r="M63" i="26"/>
  <c r="L63" i="26"/>
  <c r="K63" i="26"/>
  <c r="J63" i="26"/>
  <c r="I63" i="26"/>
  <c r="H63" i="26"/>
  <c r="E63" i="26"/>
  <c r="M62" i="26"/>
  <c r="L62" i="26"/>
  <c r="K62" i="26"/>
  <c r="J62" i="26"/>
  <c r="I62" i="26"/>
  <c r="H62" i="26"/>
  <c r="E62" i="26"/>
  <c r="M61" i="26"/>
  <c r="L61" i="26"/>
  <c r="K61" i="26"/>
  <c r="J61" i="26"/>
  <c r="I61" i="26"/>
  <c r="H61" i="26"/>
  <c r="E61" i="26"/>
  <c r="M60" i="26"/>
  <c r="L60" i="26"/>
  <c r="K60" i="26"/>
  <c r="J60" i="26"/>
  <c r="I60" i="26"/>
  <c r="H60" i="26"/>
  <c r="E60" i="26"/>
  <c r="M59" i="26"/>
  <c r="L59" i="26"/>
  <c r="K59" i="26"/>
  <c r="J59" i="26"/>
  <c r="I59" i="26"/>
  <c r="H59" i="26"/>
  <c r="E59" i="26"/>
  <c r="M58" i="26"/>
  <c r="L58" i="26"/>
  <c r="K58" i="26"/>
  <c r="J58" i="26"/>
  <c r="I58" i="26"/>
  <c r="H58" i="26"/>
  <c r="E58" i="26"/>
  <c r="M57" i="26"/>
  <c r="L57" i="26"/>
  <c r="K57" i="26"/>
  <c r="J57" i="26"/>
  <c r="I57" i="26"/>
  <c r="H57" i="26"/>
  <c r="E57" i="26"/>
  <c r="M56" i="26"/>
  <c r="L56" i="26"/>
  <c r="K56" i="26"/>
  <c r="J56" i="26"/>
  <c r="I56" i="26"/>
  <c r="H56" i="26"/>
  <c r="E56" i="26"/>
  <c r="M55" i="26"/>
  <c r="L55" i="26"/>
  <c r="K55" i="26"/>
  <c r="J55" i="26"/>
  <c r="I55" i="26"/>
  <c r="H55" i="26"/>
  <c r="E55" i="26"/>
  <c r="M54" i="26"/>
  <c r="L54" i="26"/>
  <c r="K54" i="26"/>
  <c r="J54" i="26"/>
  <c r="I54" i="26"/>
  <c r="H54" i="26"/>
  <c r="E54" i="26"/>
  <c r="M53" i="26"/>
  <c r="L53" i="26"/>
  <c r="K53" i="26"/>
  <c r="J53" i="26"/>
  <c r="I53" i="26"/>
  <c r="H53" i="26"/>
  <c r="E53" i="26"/>
  <c r="M52" i="26"/>
  <c r="L52" i="26"/>
  <c r="K52" i="26"/>
  <c r="J52" i="26"/>
  <c r="I52" i="26"/>
  <c r="H52" i="26"/>
  <c r="E52" i="26"/>
  <c r="M51" i="26"/>
  <c r="L51" i="26"/>
  <c r="K51" i="26"/>
  <c r="J51" i="26"/>
  <c r="I51" i="26"/>
  <c r="H51" i="26"/>
  <c r="E51" i="26"/>
  <c r="M50" i="26"/>
  <c r="L50" i="26"/>
  <c r="K50" i="26"/>
  <c r="J50" i="26"/>
  <c r="I50" i="26"/>
  <c r="H50" i="26"/>
  <c r="E50" i="26"/>
  <c r="M49" i="26"/>
  <c r="L49" i="26"/>
  <c r="K49" i="26"/>
  <c r="J49" i="26"/>
  <c r="I49" i="26"/>
  <c r="H49" i="26"/>
  <c r="E49" i="26"/>
  <c r="M48" i="26"/>
  <c r="L48" i="26"/>
  <c r="K48" i="26"/>
  <c r="J48" i="26"/>
  <c r="I48" i="26"/>
  <c r="H48" i="26"/>
  <c r="E48" i="26"/>
  <c r="M47" i="26"/>
  <c r="L47" i="26"/>
  <c r="K47" i="26"/>
  <c r="J47" i="26"/>
  <c r="I47" i="26"/>
  <c r="H47" i="26"/>
  <c r="E47" i="26"/>
  <c r="M46" i="26"/>
  <c r="L46" i="26"/>
  <c r="K46" i="26"/>
  <c r="J46" i="26"/>
  <c r="I46" i="26"/>
  <c r="H46" i="26"/>
  <c r="E46" i="26"/>
  <c r="M45" i="26"/>
  <c r="L45" i="26"/>
  <c r="K45" i="26"/>
  <c r="J45" i="26"/>
  <c r="I45" i="26"/>
  <c r="H45" i="26"/>
  <c r="E45" i="26"/>
  <c r="M44" i="26"/>
  <c r="L44" i="26"/>
  <c r="K44" i="26"/>
  <c r="J44" i="26"/>
  <c r="I44" i="26"/>
  <c r="H44" i="26"/>
  <c r="E44" i="26"/>
  <c r="M43" i="26"/>
  <c r="L43" i="26"/>
  <c r="K43" i="26"/>
  <c r="J43" i="26"/>
  <c r="I43" i="26"/>
  <c r="H43" i="26"/>
  <c r="E43" i="26"/>
  <c r="M42" i="26"/>
  <c r="L42" i="26"/>
  <c r="K42" i="26"/>
  <c r="J42" i="26"/>
  <c r="I42" i="26"/>
  <c r="H42" i="26"/>
  <c r="E42" i="26"/>
  <c r="M41" i="26"/>
  <c r="L41" i="26"/>
  <c r="K41" i="26"/>
  <c r="J41" i="26"/>
  <c r="I41" i="26"/>
  <c r="H41" i="26"/>
  <c r="E41" i="26"/>
  <c r="M40" i="26"/>
  <c r="L40" i="26"/>
  <c r="K40" i="26"/>
  <c r="J40" i="26"/>
  <c r="I40" i="26"/>
  <c r="H40" i="26"/>
  <c r="E40" i="26"/>
  <c r="M39" i="26"/>
  <c r="L39" i="26"/>
  <c r="K39" i="26"/>
  <c r="J39" i="26"/>
  <c r="I39" i="26"/>
  <c r="H39" i="26"/>
  <c r="E39" i="26"/>
  <c r="M38" i="26"/>
  <c r="L38" i="26"/>
  <c r="K38" i="26"/>
  <c r="J38" i="26"/>
  <c r="I38" i="26"/>
  <c r="H38" i="26"/>
  <c r="E38" i="26"/>
  <c r="M37" i="26"/>
  <c r="L37" i="26"/>
  <c r="K37" i="26"/>
  <c r="J37" i="26"/>
  <c r="I37" i="26"/>
  <c r="H37" i="26"/>
  <c r="E37" i="26"/>
  <c r="M36" i="26"/>
  <c r="L36" i="26"/>
  <c r="K36" i="26"/>
  <c r="J36" i="26"/>
  <c r="I36" i="26"/>
  <c r="H36" i="26"/>
  <c r="E36" i="26"/>
  <c r="M35" i="26"/>
  <c r="L35" i="26"/>
  <c r="K35" i="26"/>
  <c r="J35" i="26"/>
  <c r="I35" i="26"/>
  <c r="H35" i="26"/>
  <c r="E35" i="26"/>
  <c r="M34" i="26"/>
  <c r="L34" i="26"/>
  <c r="K34" i="26"/>
  <c r="J34" i="26"/>
  <c r="I34" i="26"/>
  <c r="H34" i="26"/>
  <c r="E34" i="26"/>
  <c r="M33" i="26"/>
  <c r="L33" i="26"/>
  <c r="K33" i="26"/>
  <c r="J33" i="26"/>
  <c r="I33" i="26"/>
  <c r="H33" i="26"/>
  <c r="E33" i="26"/>
  <c r="M32" i="26"/>
  <c r="L32" i="26"/>
  <c r="K32" i="26"/>
  <c r="J32" i="26"/>
  <c r="I32" i="26"/>
  <c r="H32" i="26"/>
  <c r="E32" i="26"/>
  <c r="M31" i="26"/>
  <c r="L31" i="26"/>
  <c r="K31" i="26"/>
  <c r="J31" i="26"/>
  <c r="I31" i="26"/>
  <c r="H31" i="26"/>
  <c r="E31" i="26"/>
  <c r="M30" i="26"/>
  <c r="L30" i="26"/>
  <c r="K30" i="26"/>
  <c r="J30" i="26"/>
  <c r="I30" i="26"/>
  <c r="H30" i="26"/>
  <c r="E30" i="26"/>
  <c r="M29" i="26"/>
  <c r="L29" i="26"/>
  <c r="K29" i="26"/>
  <c r="J29" i="26"/>
  <c r="I29" i="26"/>
  <c r="H29" i="26"/>
  <c r="E29" i="26"/>
  <c r="M28" i="26"/>
  <c r="L28" i="26"/>
  <c r="K28" i="26"/>
  <c r="J28" i="26"/>
  <c r="I28" i="26"/>
  <c r="H28" i="26"/>
  <c r="E28" i="26"/>
  <c r="M27" i="26"/>
  <c r="L27" i="26"/>
  <c r="K27" i="26"/>
  <c r="J27" i="26"/>
  <c r="I27" i="26"/>
  <c r="H27" i="26"/>
  <c r="E27" i="26"/>
  <c r="M26" i="26"/>
  <c r="L26" i="26"/>
  <c r="K26" i="26"/>
  <c r="J26" i="26"/>
  <c r="I26" i="26"/>
  <c r="H26" i="26"/>
  <c r="E26" i="26"/>
  <c r="M25" i="26"/>
  <c r="L25" i="26"/>
  <c r="K25" i="26"/>
  <c r="J25" i="26"/>
  <c r="I25" i="26"/>
  <c r="H25" i="26"/>
  <c r="E25" i="26"/>
  <c r="M24" i="26"/>
  <c r="L24" i="26"/>
  <c r="K24" i="26"/>
  <c r="J24" i="26"/>
  <c r="I24" i="26"/>
  <c r="H24" i="26"/>
  <c r="E24" i="26"/>
  <c r="M23" i="26"/>
  <c r="L23" i="26"/>
  <c r="K23" i="26"/>
  <c r="J23" i="26"/>
  <c r="I23" i="26"/>
  <c r="H23" i="26"/>
  <c r="E23" i="26"/>
  <c r="M22" i="26"/>
  <c r="L22" i="26"/>
  <c r="K22" i="26"/>
  <c r="J22" i="26"/>
  <c r="I22" i="26"/>
  <c r="H22" i="26"/>
  <c r="E22" i="26"/>
  <c r="M21" i="26"/>
  <c r="L21" i="26"/>
  <c r="K21" i="26"/>
  <c r="J21" i="26"/>
  <c r="I21" i="26"/>
  <c r="H21" i="26"/>
  <c r="E21" i="26"/>
  <c r="M20" i="26"/>
  <c r="L20" i="26"/>
  <c r="K20" i="26"/>
  <c r="J20" i="26"/>
  <c r="I20" i="26"/>
  <c r="H20" i="26"/>
  <c r="E20" i="26"/>
  <c r="M19" i="26"/>
  <c r="L19" i="26"/>
  <c r="K19" i="26"/>
  <c r="J19" i="26"/>
  <c r="I19" i="26"/>
  <c r="H19" i="26"/>
  <c r="E19" i="26"/>
  <c r="M18" i="26"/>
  <c r="L18" i="26"/>
  <c r="K18" i="26"/>
  <c r="J18" i="26"/>
  <c r="I18" i="26"/>
  <c r="H18" i="26"/>
  <c r="E18" i="26"/>
  <c r="M17" i="26"/>
  <c r="L17" i="26"/>
  <c r="K17" i="26"/>
  <c r="J17" i="26"/>
  <c r="I17" i="26"/>
  <c r="H17" i="26"/>
  <c r="E17" i="26"/>
  <c r="M16" i="26"/>
  <c r="L16" i="26"/>
  <c r="K16" i="26"/>
  <c r="J16" i="26"/>
  <c r="I16" i="26"/>
  <c r="H16" i="26"/>
  <c r="E16" i="26"/>
  <c r="M15" i="26"/>
  <c r="L15" i="26"/>
  <c r="K15" i="26"/>
  <c r="J15" i="26"/>
  <c r="I15" i="26"/>
  <c r="H15" i="26"/>
  <c r="E15" i="26"/>
  <c r="M14" i="26"/>
  <c r="L14" i="26"/>
  <c r="K14" i="26"/>
  <c r="J14" i="26"/>
  <c r="I14" i="26"/>
  <c r="H14" i="26"/>
  <c r="E14" i="26"/>
  <c r="M13" i="26"/>
  <c r="L13" i="26"/>
  <c r="K13" i="26"/>
  <c r="J13" i="26"/>
  <c r="I13" i="26"/>
  <c r="H13" i="26"/>
  <c r="E13" i="26"/>
  <c r="M12" i="26"/>
  <c r="L12" i="26"/>
  <c r="K12" i="26"/>
  <c r="J12" i="26"/>
  <c r="I12" i="26"/>
  <c r="H12" i="26"/>
  <c r="E12" i="26"/>
  <c r="M11" i="26"/>
  <c r="L11" i="26"/>
  <c r="K11" i="26"/>
  <c r="J11" i="26"/>
  <c r="I11" i="26"/>
  <c r="H11" i="26"/>
  <c r="E11" i="26"/>
  <c r="M10" i="26"/>
  <c r="L10" i="26"/>
  <c r="K10" i="26"/>
  <c r="J10" i="26"/>
  <c r="I10" i="26"/>
  <c r="H10" i="26"/>
  <c r="E10" i="26"/>
  <c r="M9" i="26"/>
  <c r="L9" i="26"/>
  <c r="K9" i="26"/>
  <c r="J9" i="26"/>
  <c r="I9" i="26"/>
  <c r="H9" i="26"/>
  <c r="E9" i="26"/>
  <c r="M8" i="26"/>
  <c r="L8" i="26"/>
  <c r="K8" i="26"/>
  <c r="J8" i="26"/>
  <c r="I8" i="26"/>
  <c r="H8" i="26"/>
  <c r="E8" i="26"/>
  <c r="M7" i="26"/>
  <c r="L7" i="26"/>
  <c r="K7" i="26"/>
  <c r="J7" i="26"/>
  <c r="I7" i="26"/>
  <c r="H7" i="26"/>
  <c r="E7" i="26"/>
  <c r="M6" i="26"/>
  <c r="L6" i="26"/>
  <c r="K6" i="26"/>
  <c r="J6" i="26"/>
  <c r="I6" i="26"/>
  <c r="H6" i="26"/>
  <c r="E6" i="26"/>
  <c r="M5" i="26"/>
  <c r="L5" i="26"/>
  <c r="K5" i="26"/>
  <c r="J5" i="26"/>
  <c r="I5" i="26"/>
  <c r="H5" i="26"/>
  <c r="E5" i="26"/>
  <c r="M103" i="25"/>
  <c r="L103" i="25"/>
  <c r="K103" i="25"/>
  <c r="J103" i="25"/>
  <c r="I103" i="25"/>
  <c r="G103" i="25"/>
  <c r="E103" i="25"/>
  <c r="M102" i="25"/>
  <c r="L102" i="25"/>
  <c r="K102" i="25"/>
  <c r="J102" i="25"/>
  <c r="I102" i="25"/>
  <c r="G102" i="25"/>
  <c r="E102" i="25"/>
  <c r="M101" i="25"/>
  <c r="L101" i="25"/>
  <c r="K101" i="25"/>
  <c r="J101" i="25"/>
  <c r="I101" i="25"/>
  <c r="G101" i="25"/>
  <c r="E101" i="25"/>
  <c r="M100" i="25"/>
  <c r="L100" i="25"/>
  <c r="K100" i="25"/>
  <c r="J100" i="25"/>
  <c r="I100" i="25"/>
  <c r="G100" i="25"/>
  <c r="E100" i="25"/>
  <c r="M99" i="25"/>
  <c r="L99" i="25"/>
  <c r="K99" i="25"/>
  <c r="J99" i="25"/>
  <c r="I99" i="25"/>
  <c r="G99" i="25"/>
  <c r="E99" i="25"/>
  <c r="M98" i="25"/>
  <c r="L98" i="25"/>
  <c r="K98" i="25"/>
  <c r="J98" i="25"/>
  <c r="I98" i="25"/>
  <c r="G98" i="25"/>
  <c r="E98" i="25"/>
  <c r="M97" i="25"/>
  <c r="L97" i="25"/>
  <c r="K97" i="25"/>
  <c r="J97" i="25"/>
  <c r="I97" i="25"/>
  <c r="G97" i="25"/>
  <c r="E97" i="25"/>
  <c r="M96" i="25"/>
  <c r="L96" i="25"/>
  <c r="K96" i="25"/>
  <c r="J96" i="25"/>
  <c r="I96" i="25"/>
  <c r="G96" i="25"/>
  <c r="E96" i="25"/>
  <c r="M95" i="25"/>
  <c r="L95" i="25"/>
  <c r="K95" i="25"/>
  <c r="J95" i="25"/>
  <c r="I95" i="25"/>
  <c r="G95" i="25"/>
  <c r="E95" i="25"/>
  <c r="M94" i="25"/>
  <c r="L94" i="25"/>
  <c r="K94" i="25"/>
  <c r="J94" i="25"/>
  <c r="I94" i="25"/>
  <c r="G94" i="25"/>
  <c r="E94" i="25"/>
  <c r="M93" i="25"/>
  <c r="L93" i="25"/>
  <c r="K93" i="25"/>
  <c r="J93" i="25"/>
  <c r="I93" i="25"/>
  <c r="G93" i="25"/>
  <c r="E93" i="25"/>
  <c r="M92" i="25"/>
  <c r="L92" i="25"/>
  <c r="K92" i="25"/>
  <c r="J92" i="25"/>
  <c r="I92" i="25"/>
  <c r="G92" i="25"/>
  <c r="E92" i="25"/>
  <c r="M91" i="25"/>
  <c r="L91" i="25"/>
  <c r="K91" i="25"/>
  <c r="J91" i="25"/>
  <c r="I91" i="25"/>
  <c r="G91" i="25"/>
  <c r="E91" i="25"/>
  <c r="M90" i="25"/>
  <c r="L90" i="25"/>
  <c r="K90" i="25"/>
  <c r="J90" i="25"/>
  <c r="I90" i="25"/>
  <c r="G90" i="25"/>
  <c r="E90" i="25"/>
  <c r="M89" i="25"/>
  <c r="L89" i="25"/>
  <c r="K89" i="25"/>
  <c r="J89" i="25"/>
  <c r="I89" i="25"/>
  <c r="G89" i="25"/>
  <c r="E89" i="25"/>
  <c r="M88" i="25"/>
  <c r="L88" i="25"/>
  <c r="K88" i="25"/>
  <c r="J88" i="25"/>
  <c r="I88" i="25"/>
  <c r="G88" i="25"/>
  <c r="E88" i="25"/>
  <c r="M87" i="25"/>
  <c r="L87" i="25"/>
  <c r="K87" i="25"/>
  <c r="J87" i="25"/>
  <c r="I87" i="25"/>
  <c r="G87" i="25"/>
  <c r="E87" i="25"/>
  <c r="M86" i="25"/>
  <c r="L86" i="25"/>
  <c r="K86" i="25"/>
  <c r="J86" i="25"/>
  <c r="I86" i="25"/>
  <c r="G86" i="25"/>
  <c r="E86" i="25"/>
  <c r="M85" i="25"/>
  <c r="L85" i="25"/>
  <c r="K85" i="25"/>
  <c r="J85" i="25"/>
  <c r="I85" i="25"/>
  <c r="G85" i="25"/>
  <c r="E85" i="25"/>
  <c r="M84" i="25"/>
  <c r="L84" i="25"/>
  <c r="K84" i="25"/>
  <c r="J84" i="25"/>
  <c r="I84" i="25"/>
  <c r="G84" i="25"/>
  <c r="E84" i="25"/>
  <c r="M83" i="25"/>
  <c r="L83" i="25"/>
  <c r="K83" i="25"/>
  <c r="J83" i="25"/>
  <c r="I83" i="25"/>
  <c r="G83" i="25"/>
  <c r="E83" i="25"/>
  <c r="M82" i="25"/>
  <c r="L82" i="25"/>
  <c r="K82" i="25"/>
  <c r="J82" i="25"/>
  <c r="I82" i="25"/>
  <c r="G82" i="25"/>
  <c r="E82" i="25"/>
  <c r="M81" i="25"/>
  <c r="L81" i="25"/>
  <c r="K81" i="25"/>
  <c r="J81" i="25"/>
  <c r="I81" i="25"/>
  <c r="G81" i="25"/>
  <c r="E81" i="25"/>
  <c r="M80" i="25"/>
  <c r="L80" i="25"/>
  <c r="K80" i="25"/>
  <c r="J80" i="25"/>
  <c r="I80" i="25"/>
  <c r="G80" i="25"/>
  <c r="E80" i="25"/>
  <c r="M79" i="25"/>
  <c r="L79" i="25"/>
  <c r="K79" i="25"/>
  <c r="J79" i="25"/>
  <c r="I79" i="25"/>
  <c r="G79" i="25"/>
  <c r="E79" i="25"/>
  <c r="M78" i="25"/>
  <c r="L78" i="25"/>
  <c r="K78" i="25"/>
  <c r="J78" i="25"/>
  <c r="I78" i="25"/>
  <c r="G78" i="25"/>
  <c r="E78" i="25"/>
  <c r="M77" i="25"/>
  <c r="L77" i="25"/>
  <c r="K77" i="25"/>
  <c r="J77" i="25"/>
  <c r="I77" i="25"/>
  <c r="G77" i="25"/>
  <c r="E77" i="25"/>
  <c r="M76" i="25"/>
  <c r="L76" i="25"/>
  <c r="K76" i="25"/>
  <c r="J76" i="25"/>
  <c r="I76" i="25"/>
  <c r="G76" i="25"/>
  <c r="E76" i="25"/>
  <c r="M75" i="25"/>
  <c r="L75" i="25"/>
  <c r="K75" i="25"/>
  <c r="J75" i="25"/>
  <c r="I75" i="25"/>
  <c r="G75" i="25"/>
  <c r="E75" i="25"/>
  <c r="M74" i="25"/>
  <c r="L74" i="25"/>
  <c r="K74" i="25"/>
  <c r="J74" i="25"/>
  <c r="I74" i="25"/>
  <c r="G74" i="25"/>
  <c r="E74" i="25"/>
  <c r="M73" i="25"/>
  <c r="L73" i="25"/>
  <c r="K73" i="25"/>
  <c r="J73" i="25"/>
  <c r="I73" i="25"/>
  <c r="G73" i="25"/>
  <c r="E73" i="25"/>
  <c r="M72" i="25"/>
  <c r="L72" i="25"/>
  <c r="K72" i="25"/>
  <c r="J72" i="25"/>
  <c r="I72" i="25"/>
  <c r="G72" i="25"/>
  <c r="E72" i="25"/>
  <c r="M71" i="25"/>
  <c r="L71" i="25"/>
  <c r="K71" i="25"/>
  <c r="J71" i="25"/>
  <c r="I71" i="25"/>
  <c r="G71" i="25"/>
  <c r="E71" i="25"/>
  <c r="M70" i="25"/>
  <c r="L70" i="25"/>
  <c r="K70" i="25"/>
  <c r="J70" i="25"/>
  <c r="I70" i="25"/>
  <c r="G70" i="25"/>
  <c r="E70" i="25"/>
  <c r="M69" i="25"/>
  <c r="L69" i="25"/>
  <c r="K69" i="25"/>
  <c r="J69" i="25"/>
  <c r="I69" i="25"/>
  <c r="G69" i="25"/>
  <c r="E69" i="25"/>
  <c r="M68" i="25"/>
  <c r="L68" i="25"/>
  <c r="K68" i="25"/>
  <c r="J68" i="25"/>
  <c r="I68" i="25"/>
  <c r="G68" i="25"/>
  <c r="E68" i="25"/>
  <c r="M67" i="25"/>
  <c r="L67" i="25"/>
  <c r="K67" i="25"/>
  <c r="J67" i="25"/>
  <c r="I67" i="25"/>
  <c r="G67" i="25"/>
  <c r="E67" i="25"/>
  <c r="M66" i="25"/>
  <c r="L66" i="25"/>
  <c r="K66" i="25"/>
  <c r="J66" i="25"/>
  <c r="I66" i="25"/>
  <c r="G66" i="25"/>
  <c r="E66" i="25"/>
  <c r="M65" i="25"/>
  <c r="L65" i="25"/>
  <c r="K65" i="25"/>
  <c r="J65" i="25"/>
  <c r="I65" i="25"/>
  <c r="G65" i="25"/>
  <c r="E65" i="25"/>
  <c r="M64" i="25"/>
  <c r="L64" i="25"/>
  <c r="K64" i="25"/>
  <c r="J64" i="25"/>
  <c r="I64" i="25"/>
  <c r="G64" i="25"/>
  <c r="E64" i="25"/>
  <c r="M63" i="25"/>
  <c r="L63" i="25"/>
  <c r="K63" i="25"/>
  <c r="J63" i="25"/>
  <c r="I63" i="25"/>
  <c r="G63" i="25"/>
  <c r="E63" i="25"/>
  <c r="M62" i="25"/>
  <c r="L62" i="25"/>
  <c r="K62" i="25"/>
  <c r="J62" i="25"/>
  <c r="I62" i="25"/>
  <c r="G62" i="25"/>
  <c r="E62" i="25"/>
  <c r="M61" i="25"/>
  <c r="L61" i="25"/>
  <c r="K61" i="25"/>
  <c r="J61" i="25"/>
  <c r="I61" i="25"/>
  <c r="G61" i="25"/>
  <c r="E61" i="25"/>
  <c r="M60" i="25"/>
  <c r="L60" i="25"/>
  <c r="K60" i="25"/>
  <c r="J60" i="25"/>
  <c r="I60" i="25"/>
  <c r="G60" i="25"/>
  <c r="E60" i="25"/>
  <c r="M59" i="25"/>
  <c r="L59" i="25"/>
  <c r="K59" i="25"/>
  <c r="J59" i="25"/>
  <c r="I59" i="25"/>
  <c r="G59" i="25"/>
  <c r="E59" i="25"/>
  <c r="M58" i="25"/>
  <c r="L58" i="25"/>
  <c r="K58" i="25"/>
  <c r="J58" i="25"/>
  <c r="I58" i="25"/>
  <c r="G58" i="25"/>
  <c r="E58" i="25"/>
  <c r="M57" i="25"/>
  <c r="L57" i="25"/>
  <c r="K57" i="25"/>
  <c r="J57" i="25"/>
  <c r="I57" i="25"/>
  <c r="G57" i="25"/>
  <c r="E57" i="25"/>
  <c r="M56" i="25"/>
  <c r="L56" i="25"/>
  <c r="K56" i="25"/>
  <c r="J56" i="25"/>
  <c r="I56" i="25"/>
  <c r="G56" i="25"/>
  <c r="E56" i="25"/>
  <c r="M55" i="25"/>
  <c r="L55" i="25"/>
  <c r="K55" i="25"/>
  <c r="J55" i="25"/>
  <c r="I55" i="25"/>
  <c r="G55" i="25"/>
  <c r="E55" i="25"/>
  <c r="M54" i="25"/>
  <c r="L54" i="25"/>
  <c r="K54" i="25"/>
  <c r="J54" i="25"/>
  <c r="I54" i="25"/>
  <c r="G54" i="25"/>
  <c r="E54" i="25"/>
  <c r="M53" i="25"/>
  <c r="L53" i="25"/>
  <c r="K53" i="25"/>
  <c r="J53" i="25"/>
  <c r="I53" i="25"/>
  <c r="G53" i="25"/>
  <c r="E53" i="25"/>
  <c r="M52" i="25"/>
  <c r="L52" i="25"/>
  <c r="K52" i="25"/>
  <c r="J52" i="25"/>
  <c r="I52" i="25"/>
  <c r="G52" i="25"/>
  <c r="E52" i="25"/>
  <c r="M51" i="25"/>
  <c r="L51" i="25"/>
  <c r="K51" i="25"/>
  <c r="J51" i="25"/>
  <c r="I51" i="25"/>
  <c r="G51" i="25"/>
  <c r="E51" i="25"/>
  <c r="M50" i="25"/>
  <c r="L50" i="25"/>
  <c r="K50" i="25"/>
  <c r="J50" i="25"/>
  <c r="I50" i="25"/>
  <c r="G50" i="25"/>
  <c r="E50" i="25"/>
  <c r="M49" i="25"/>
  <c r="L49" i="25"/>
  <c r="K49" i="25"/>
  <c r="J49" i="25"/>
  <c r="I49" i="25"/>
  <c r="G49" i="25"/>
  <c r="E49" i="25"/>
  <c r="M48" i="25"/>
  <c r="L48" i="25"/>
  <c r="K48" i="25"/>
  <c r="J48" i="25"/>
  <c r="I48" i="25"/>
  <c r="G48" i="25"/>
  <c r="E48" i="25"/>
  <c r="M47" i="25"/>
  <c r="L47" i="25"/>
  <c r="K47" i="25"/>
  <c r="J47" i="25"/>
  <c r="I47" i="25"/>
  <c r="G47" i="25"/>
  <c r="E47" i="25"/>
  <c r="M46" i="25"/>
  <c r="L46" i="25"/>
  <c r="K46" i="25"/>
  <c r="J46" i="25"/>
  <c r="I46" i="25"/>
  <c r="G46" i="25"/>
  <c r="E46" i="25"/>
  <c r="M45" i="25"/>
  <c r="L45" i="25"/>
  <c r="K45" i="25"/>
  <c r="J45" i="25"/>
  <c r="I45" i="25"/>
  <c r="G45" i="25"/>
  <c r="E45" i="25"/>
  <c r="M44" i="25"/>
  <c r="L44" i="25"/>
  <c r="K44" i="25"/>
  <c r="J44" i="25"/>
  <c r="I44" i="25"/>
  <c r="G44" i="25"/>
  <c r="E44" i="25"/>
  <c r="M43" i="25"/>
  <c r="L43" i="25"/>
  <c r="K43" i="25"/>
  <c r="J43" i="25"/>
  <c r="I43" i="25"/>
  <c r="G43" i="25"/>
  <c r="E43" i="25"/>
  <c r="M42" i="25"/>
  <c r="L42" i="25"/>
  <c r="K42" i="25"/>
  <c r="J42" i="25"/>
  <c r="I42" i="25"/>
  <c r="G42" i="25"/>
  <c r="E42" i="25"/>
  <c r="M41" i="25"/>
  <c r="L41" i="25"/>
  <c r="K41" i="25"/>
  <c r="J41" i="25"/>
  <c r="I41" i="25"/>
  <c r="G41" i="25"/>
  <c r="E41" i="25"/>
  <c r="M40" i="25"/>
  <c r="L40" i="25"/>
  <c r="K40" i="25"/>
  <c r="J40" i="25"/>
  <c r="I40" i="25"/>
  <c r="G40" i="25"/>
  <c r="E40" i="25"/>
  <c r="M39" i="25"/>
  <c r="L39" i="25"/>
  <c r="K39" i="25"/>
  <c r="J39" i="25"/>
  <c r="I39" i="25"/>
  <c r="G39" i="25"/>
  <c r="E39" i="25"/>
  <c r="M38" i="25"/>
  <c r="L38" i="25"/>
  <c r="K38" i="25"/>
  <c r="J38" i="25"/>
  <c r="I38" i="25"/>
  <c r="G38" i="25"/>
  <c r="E38" i="25"/>
  <c r="M37" i="25"/>
  <c r="L37" i="25"/>
  <c r="K37" i="25"/>
  <c r="J37" i="25"/>
  <c r="I37" i="25"/>
  <c r="G37" i="25"/>
  <c r="E37" i="25"/>
  <c r="M36" i="25"/>
  <c r="L36" i="25"/>
  <c r="K36" i="25"/>
  <c r="J36" i="25"/>
  <c r="I36" i="25"/>
  <c r="G36" i="25"/>
  <c r="E36" i="25"/>
  <c r="M35" i="25"/>
  <c r="L35" i="25"/>
  <c r="K35" i="25"/>
  <c r="J35" i="25"/>
  <c r="I35" i="25"/>
  <c r="G35" i="25"/>
  <c r="E35" i="25"/>
  <c r="M34" i="25"/>
  <c r="L34" i="25"/>
  <c r="K34" i="25"/>
  <c r="J34" i="25"/>
  <c r="I34" i="25"/>
  <c r="G34" i="25"/>
  <c r="E34" i="25"/>
  <c r="M33" i="25"/>
  <c r="L33" i="25"/>
  <c r="K33" i="25"/>
  <c r="J33" i="25"/>
  <c r="I33" i="25"/>
  <c r="G33" i="25"/>
  <c r="E33" i="25"/>
  <c r="M32" i="25"/>
  <c r="L32" i="25"/>
  <c r="K32" i="25"/>
  <c r="J32" i="25"/>
  <c r="I32" i="25"/>
  <c r="G32" i="25"/>
  <c r="E32" i="25"/>
  <c r="M31" i="25"/>
  <c r="L31" i="25"/>
  <c r="K31" i="25"/>
  <c r="J31" i="25"/>
  <c r="I31" i="25"/>
  <c r="G31" i="25"/>
  <c r="E31" i="25"/>
  <c r="M30" i="25"/>
  <c r="L30" i="25"/>
  <c r="K30" i="25"/>
  <c r="J30" i="25"/>
  <c r="I30" i="25"/>
  <c r="G30" i="25"/>
  <c r="E30" i="25"/>
  <c r="M29" i="25"/>
  <c r="L29" i="25"/>
  <c r="K29" i="25"/>
  <c r="J29" i="25"/>
  <c r="I29" i="25"/>
  <c r="G29" i="25"/>
  <c r="E29" i="25"/>
  <c r="M28" i="25"/>
  <c r="L28" i="25"/>
  <c r="K28" i="25"/>
  <c r="J28" i="25"/>
  <c r="I28" i="25"/>
  <c r="G28" i="25"/>
  <c r="E28" i="25"/>
  <c r="M27" i="25"/>
  <c r="L27" i="25"/>
  <c r="K27" i="25"/>
  <c r="J27" i="25"/>
  <c r="I27" i="25"/>
  <c r="G27" i="25"/>
  <c r="E27" i="25"/>
  <c r="M26" i="25"/>
  <c r="L26" i="25"/>
  <c r="K26" i="25"/>
  <c r="J26" i="25"/>
  <c r="I26" i="25"/>
  <c r="G26" i="25"/>
  <c r="E26" i="25"/>
  <c r="M25" i="25"/>
  <c r="L25" i="25"/>
  <c r="K25" i="25"/>
  <c r="J25" i="25"/>
  <c r="I25" i="25"/>
  <c r="G25" i="25"/>
  <c r="E25" i="25"/>
  <c r="M24" i="25"/>
  <c r="L24" i="25"/>
  <c r="K24" i="25"/>
  <c r="J24" i="25"/>
  <c r="I24" i="25"/>
  <c r="G24" i="25"/>
  <c r="E24" i="25"/>
  <c r="M23" i="25"/>
  <c r="L23" i="25"/>
  <c r="K23" i="25"/>
  <c r="J23" i="25"/>
  <c r="I23" i="25"/>
  <c r="G23" i="25"/>
  <c r="E23" i="25"/>
  <c r="M22" i="25"/>
  <c r="L22" i="25"/>
  <c r="K22" i="25"/>
  <c r="J22" i="25"/>
  <c r="I22" i="25"/>
  <c r="G22" i="25"/>
  <c r="E22" i="25"/>
  <c r="M21" i="25"/>
  <c r="L21" i="25"/>
  <c r="K21" i="25"/>
  <c r="J21" i="25"/>
  <c r="I21" i="25"/>
  <c r="G21" i="25"/>
  <c r="E21" i="25"/>
  <c r="M20" i="25"/>
  <c r="L20" i="25"/>
  <c r="K20" i="25"/>
  <c r="J20" i="25"/>
  <c r="I20" i="25"/>
  <c r="G20" i="25"/>
  <c r="E20" i="25"/>
  <c r="M19" i="25"/>
  <c r="L19" i="25"/>
  <c r="K19" i="25"/>
  <c r="J19" i="25"/>
  <c r="I19" i="25"/>
  <c r="G19" i="25"/>
  <c r="E19" i="25"/>
  <c r="M18" i="25"/>
  <c r="L18" i="25"/>
  <c r="K18" i="25"/>
  <c r="J18" i="25"/>
  <c r="I18" i="25"/>
  <c r="G18" i="25"/>
  <c r="E18" i="25"/>
  <c r="M17" i="25"/>
  <c r="L17" i="25"/>
  <c r="K17" i="25"/>
  <c r="J17" i="25"/>
  <c r="I17" i="25"/>
  <c r="G17" i="25"/>
  <c r="E17" i="25"/>
  <c r="M16" i="25"/>
  <c r="L16" i="25"/>
  <c r="K16" i="25"/>
  <c r="J16" i="25"/>
  <c r="I16" i="25"/>
  <c r="G16" i="25"/>
  <c r="E16" i="25"/>
  <c r="M15" i="25"/>
  <c r="L15" i="25"/>
  <c r="K15" i="25"/>
  <c r="J15" i="25"/>
  <c r="I15" i="25"/>
  <c r="G15" i="25"/>
  <c r="E15" i="25"/>
  <c r="M14" i="25"/>
  <c r="L14" i="25"/>
  <c r="K14" i="25"/>
  <c r="J14" i="25"/>
  <c r="I14" i="25"/>
  <c r="G14" i="25"/>
  <c r="E14" i="25"/>
  <c r="M13" i="25"/>
  <c r="L13" i="25"/>
  <c r="K13" i="25"/>
  <c r="J13" i="25"/>
  <c r="I13" i="25"/>
  <c r="G13" i="25"/>
  <c r="E13" i="25"/>
  <c r="M12" i="25"/>
  <c r="L12" i="25"/>
  <c r="K12" i="25"/>
  <c r="J12" i="25"/>
  <c r="I12" i="25"/>
  <c r="G12" i="25"/>
  <c r="E12" i="25"/>
  <c r="M11" i="25"/>
  <c r="L11" i="25"/>
  <c r="K11" i="25"/>
  <c r="J11" i="25"/>
  <c r="I11" i="25"/>
  <c r="G11" i="25"/>
  <c r="E11" i="25"/>
  <c r="M10" i="25"/>
  <c r="L10" i="25"/>
  <c r="K10" i="25"/>
  <c r="J10" i="25"/>
  <c r="I10" i="25"/>
  <c r="G10" i="25"/>
  <c r="E10" i="25"/>
  <c r="M9" i="25"/>
  <c r="L9" i="25"/>
  <c r="K9" i="25"/>
  <c r="J9" i="25"/>
  <c r="I9" i="25"/>
  <c r="G9" i="25"/>
  <c r="E9" i="25"/>
  <c r="M8" i="25"/>
  <c r="L8" i="25"/>
  <c r="K8" i="25"/>
  <c r="J8" i="25"/>
  <c r="I8" i="25"/>
  <c r="G8" i="25"/>
  <c r="E8" i="25"/>
  <c r="M5" i="25"/>
  <c r="L5" i="25"/>
  <c r="K5" i="25"/>
  <c r="J5" i="25"/>
  <c r="I5" i="25"/>
  <c r="G5" i="25"/>
  <c r="E5" i="25"/>
  <c r="M103" i="24"/>
  <c r="L103" i="24"/>
  <c r="K103" i="24"/>
  <c r="J103" i="24"/>
  <c r="I103" i="24"/>
  <c r="H103" i="24"/>
  <c r="E103" i="24"/>
  <c r="M102" i="24"/>
  <c r="L102" i="24"/>
  <c r="K102" i="24"/>
  <c r="J102" i="24"/>
  <c r="I102" i="24"/>
  <c r="H102" i="24"/>
  <c r="E102" i="24"/>
  <c r="M101" i="24"/>
  <c r="L101" i="24"/>
  <c r="K101" i="24"/>
  <c r="J101" i="24"/>
  <c r="I101" i="24"/>
  <c r="H101" i="24"/>
  <c r="E101" i="24"/>
  <c r="M100" i="24"/>
  <c r="L100" i="24"/>
  <c r="K100" i="24"/>
  <c r="J100" i="24"/>
  <c r="I100" i="24"/>
  <c r="H100" i="24"/>
  <c r="E100" i="24"/>
  <c r="M99" i="24"/>
  <c r="L99" i="24"/>
  <c r="K99" i="24"/>
  <c r="J99" i="24"/>
  <c r="I99" i="24"/>
  <c r="H99" i="24"/>
  <c r="E99" i="24"/>
  <c r="M98" i="24"/>
  <c r="L98" i="24"/>
  <c r="K98" i="24"/>
  <c r="J98" i="24"/>
  <c r="I98" i="24"/>
  <c r="H98" i="24"/>
  <c r="E98" i="24"/>
  <c r="M97" i="24"/>
  <c r="L97" i="24"/>
  <c r="K97" i="24"/>
  <c r="J97" i="24"/>
  <c r="I97" i="24"/>
  <c r="H97" i="24"/>
  <c r="E97" i="24"/>
  <c r="M96" i="24"/>
  <c r="L96" i="24"/>
  <c r="K96" i="24"/>
  <c r="J96" i="24"/>
  <c r="I96" i="24"/>
  <c r="H96" i="24"/>
  <c r="E96" i="24"/>
  <c r="M95" i="24"/>
  <c r="L95" i="24"/>
  <c r="K95" i="24"/>
  <c r="J95" i="24"/>
  <c r="I95" i="24"/>
  <c r="H95" i="24"/>
  <c r="E95" i="24"/>
  <c r="M94" i="24"/>
  <c r="L94" i="24"/>
  <c r="K94" i="24"/>
  <c r="J94" i="24"/>
  <c r="I94" i="24"/>
  <c r="H94" i="24"/>
  <c r="E94" i="24"/>
  <c r="M93" i="24"/>
  <c r="L93" i="24"/>
  <c r="K93" i="24"/>
  <c r="J93" i="24"/>
  <c r="I93" i="24"/>
  <c r="H93" i="24"/>
  <c r="E93" i="24"/>
  <c r="M92" i="24"/>
  <c r="L92" i="24"/>
  <c r="K92" i="24"/>
  <c r="J92" i="24"/>
  <c r="I92" i="24"/>
  <c r="H92" i="24"/>
  <c r="E92" i="24"/>
  <c r="M91" i="24"/>
  <c r="L91" i="24"/>
  <c r="K91" i="24"/>
  <c r="J91" i="24"/>
  <c r="I91" i="24"/>
  <c r="H91" i="24"/>
  <c r="E91" i="24"/>
  <c r="M90" i="24"/>
  <c r="L90" i="24"/>
  <c r="K90" i="24"/>
  <c r="J90" i="24"/>
  <c r="I90" i="24"/>
  <c r="H90" i="24"/>
  <c r="E90" i="24"/>
  <c r="M89" i="24"/>
  <c r="L89" i="24"/>
  <c r="K89" i="24"/>
  <c r="J89" i="24"/>
  <c r="I89" i="24"/>
  <c r="H89" i="24"/>
  <c r="E89" i="24"/>
  <c r="M88" i="24"/>
  <c r="L88" i="24"/>
  <c r="K88" i="24"/>
  <c r="J88" i="24"/>
  <c r="I88" i="24"/>
  <c r="H88" i="24"/>
  <c r="E88" i="24"/>
  <c r="M87" i="24"/>
  <c r="L87" i="24"/>
  <c r="K87" i="24"/>
  <c r="J87" i="24"/>
  <c r="I87" i="24"/>
  <c r="H87" i="24"/>
  <c r="E87" i="24"/>
  <c r="M86" i="24"/>
  <c r="L86" i="24"/>
  <c r="K86" i="24"/>
  <c r="J86" i="24"/>
  <c r="I86" i="24"/>
  <c r="H86" i="24"/>
  <c r="E86" i="24"/>
  <c r="M85" i="24"/>
  <c r="L85" i="24"/>
  <c r="K85" i="24"/>
  <c r="J85" i="24"/>
  <c r="I85" i="24"/>
  <c r="H85" i="24"/>
  <c r="E85" i="24"/>
  <c r="M84" i="24"/>
  <c r="L84" i="24"/>
  <c r="K84" i="24"/>
  <c r="J84" i="24"/>
  <c r="I84" i="24"/>
  <c r="H84" i="24"/>
  <c r="E84" i="24"/>
  <c r="M83" i="24"/>
  <c r="L83" i="24"/>
  <c r="K83" i="24"/>
  <c r="J83" i="24"/>
  <c r="I83" i="24"/>
  <c r="H83" i="24"/>
  <c r="E83" i="24"/>
  <c r="M82" i="24"/>
  <c r="L82" i="24"/>
  <c r="K82" i="24"/>
  <c r="J82" i="24"/>
  <c r="I82" i="24"/>
  <c r="H82" i="24"/>
  <c r="E82" i="24"/>
  <c r="M81" i="24"/>
  <c r="L81" i="24"/>
  <c r="K81" i="24"/>
  <c r="J81" i="24"/>
  <c r="I81" i="24"/>
  <c r="H81" i="24"/>
  <c r="E81" i="24"/>
  <c r="M80" i="24"/>
  <c r="L80" i="24"/>
  <c r="K80" i="24"/>
  <c r="J80" i="24"/>
  <c r="I80" i="24"/>
  <c r="H80" i="24"/>
  <c r="E80" i="24"/>
  <c r="M79" i="24"/>
  <c r="L79" i="24"/>
  <c r="K79" i="24"/>
  <c r="J79" i="24"/>
  <c r="I79" i="24"/>
  <c r="H79" i="24"/>
  <c r="E79" i="24"/>
  <c r="M78" i="24"/>
  <c r="L78" i="24"/>
  <c r="K78" i="24"/>
  <c r="J78" i="24"/>
  <c r="I78" i="24"/>
  <c r="H78" i="24"/>
  <c r="E78" i="24"/>
  <c r="M77" i="24"/>
  <c r="L77" i="24"/>
  <c r="K77" i="24"/>
  <c r="J77" i="24"/>
  <c r="I77" i="24"/>
  <c r="H77" i="24"/>
  <c r="E77" i="24"/>
  <c r="M76" i="24"/>
  <c r="L76" i="24"/>
  <c r="K76" i="24"/>
  <c r="J76" i="24"/>
  <c r="I76" i="24"/>
  <c r="H76" i="24"/>
  <c r="E76" i="24"/>
  <c r="M75" i="24"/>
  <c r="L75" i="24"/>
  <c r="K75" i="24"/>
  <c r="J75" i="24"/>
  <c r="I75" i="24"/>
  <c r="H75" i="24"/>
  <c r="E75" i="24"/>
  <c r="M74" i="24"/>
  <c r="L74" i="24"/>
  <c r="K74" i="24"/>
  <c r="J74" i="24"/>
  <c r="I74" i="24"/>
  <c r="H74" i="24"/>
  <c r="E74" i="24"/>
  <c r="M73" i="24"/>
  <c r="L73" i="24"/>
  <c r="K73" i="24"/>
  <c r="J73" i="24"/>
  <c r="I73" i="24"/>
  <c r="H73" i="24"/>
  <c r="E73" i="24"/>
  <c r="M72" i="24"/>
  <c r="L72" i="24"/>
  <c r="K72" i="24"/>
  <c r="J72" i="24"/>
  <c r="I72" i="24"/>
  <c r="H72" i="24"/>
  <c r="E72" i="24"/>
  <c r="M71" i="24"/>
  <c r="L71" i="24"/>
  <c r="K71" i="24"/>
  <c r="J71" i="24"/>
  <c r="I71" i="24"/>
  <c r="H71" i="24"/>
  <c r="E71" i="24"/>
  <c r="M70" i="24"/>
  <c r="L70" i="24"/>
  <c r="K70" i="24"/>
  <c r="J70" i="24"/>
  <c r="I70" i="24"/>
  <c r="H70" i="24"/>
  <c r="E70" i="24"/>
  <c r="M69" i="24"/>
  <c r="L69" i="24"/>
  <c r="K69" i="24"/>
  <c r="J69" i="24"/>
  <c r="I69" i="24"/>
  <c r="H69" i="24"/>
  <c r="E69" i="24"/>
  <c r="M68" i="24"/>
  <c r="L68" i="24"/>
  <c r="K68" i="24"/>
  <c r="J68" i="24"/>
  <c r="I68" i="24"/>
  <c r="H68" i="24"/>
  <c r="E68" i="24"/>
  <c r="M67" i="24"/>
  <c r="L67" i="24"/>
  <c r="K67" i="24"/>
  <c r="J67" i="24"/>
  <c r="I67" i="24"/>
  <c r="H67" i="24"/>
  <c r="E67" i="24"/>
  <c r="M66" i="24"/>
  <c r="L66" i="24"/>
  <c r="K66" i="24"/>
  <c r="J66" i="24"/>
  <c r="I66" i="24"/>
  <c r="H66" i="24"/>
  <c r="E66" i="24"/>
  <c r="M65" i="24"/>
  <c r="L65" i="24"/>
  <c r="K65" i="24"/>
  <c r="J65" i="24"/>
  <c r="I65" i="24"/>
  <c r="H65" i="24"/>
  <c r="E65" i="24"/>
  <c r="M64" i="24"/>
  <c r="L64" i="24"/>
  <c r="K64" i="24"/>
  <c r="J64" i="24"/>
  <c r="I64" i="24"/>
  <c r="H64" i="24"/>
  <c r="E64" i="24"/>
  <c r="M63" i="24"/>
  <c r="L63" i="24"/>
  <c r="K63" i="24"/>
  <c r="J63" i="24"/>
  <c r="I63" i="24"/>
  <c r="H63" i="24"/>
  <c r="E63" i="24"/>
  <c r="M62" i="24"/>
  <c r="L62" i="24"/>
  <c r="K62" i="24"/>
  <c r="J62" i="24"/>
  <c r="I62" i="24"/>
  <c r="H62" i="24"/>
  <c r="E62" i="24"/>
  <c r="M61" i="24"/>
  <c r="L61" i="24"/>
  <c r="K61" i="24"/>
  <c r="J61" i="24"/>
  <c r="I61" i="24"/>
  <c r="H61" i="24"/>
  <c r="E61" i="24"/>
  <c r="M60" i="24"/>
  <c r="L60" i="24"/>
  <c r="K60" i="24"/>
  <c r="J60" i="24"/>
  <c r="I60" i="24"/>
  <c r="H60" i="24"/>
  <c r="E60" i="24"/>
  <c r="M59" i="24"/>
  <c r="L59" i="24"/>
  <c r="K59" i="24"/>
  <c r="J59" i="24"/>
  <c r="I59" i="24"/>
  <c r="H59" i="24"/>
  <c r="E59" i="24"/>
  <c r="M58" i="24"/>
  <c r="L58" i="24"/>
  <c r="K58" i="24"/>
  <c r="J58" i="24"/>
  <c r="I58" i="24"/>
  <c r="H58" i="24"/>
  <c r="E58" i="24"/>
  <c r="M57" i="24"/>
  <c r="L57" i="24"/>
  <c r="K57" i="24"/>
  <c r="J57" i="24"/>
  <c r="I57" i="24"/>
  <c r="H57" i="24"/>
  <c r="E57" i="24"/>
  <c r="M56" i="24"/>
  <c r="L56" i="24"/>
  <c r="K56" i="24"/>
  <c r="J56" i="24"/>
  <c r="I56" i="24"/>
  <c r="H56" i="24"/>
  <c r="E56" i="24"/>
  <c r="M55" i="24"/>
  <c r="L55" i="24"/>
  <c r="K55" i="24"/>
  <c r="J55" i="24"/>
  <c r="I55" i="24"/>
  <c r="H55" i="24"/>
  <c r="E55" i="24"/>
  <c r="M54" i="24"/>
  <c r="L54" i="24"/>
  <c r="K54" i="24"/>
  <c r="J54" i="24"/>
  <c r="I54" i="24"/>
  <c r="H54" i="24"/>
  <c r="E54" i="24"/>
  <c r="M53" i="24"/>
  <c r="L53" i="24"/>
  <c r="K53" i="24"/>
  <c r="J53" i="24"/>
  <c r="I53" i="24"/>
  <c r="H53" i="24"/>
  <c r="E53" i="24"/>
  <c r="M52" i="24"/>
  <c r="L52" i="24"/>
  <c r="K52" i="24"/>
  <c r="J52" i="24"/>
  <c r="I52" i="24"/>
  <c r="H52" i="24"/>
  <c r="E52" i="24"/>
  <c r="M51" i="24"/>
  <c r="L51" i="24"/>
  <c r="K51" i="24"/>
  <c r="J51" i="24"/>
  <c r="I51" i="24"/>
  <c r="H51" i="24"/>
  <c r="E51" i="24"/>
  <c r="M50" i="24"/>
  <c r="L50" i="24"/>
  <c r="K50" i="24"/>
  <c r="J50" i="24"/>
  <c r="I50" i="24"/>
  <c r="H50" i="24"/>
  <c r="E50" i="24"/>
  <c r="M49" i="24"/>
  <c r="L49" i="24"/>
  <c r="K49" i="24"/>
  <c r="J49" i="24"/>
  <c r="I49" i="24"/>
  <c r="H49" i="24"/>
  <c r="E49" i="24"/>
  <c r="M48" i="24"/>
  <c r="L48" i="24"/>
  <c r="K48" i="24"/>
  <c r="J48" i="24"/>
  <c r="I48" i="24"/>
  <c r="H48" i="24"/>
  <c r="E48" i="24"/>
  <c r="M47" i="24"/>
  <c r="L47" i="24"/>
  <c r="K47" i="24"/>
  <c r="J47" i="24"/>
  <c r="I47" i="24"/>
  <c r="H47" i="24"/>
  <c r="E47" i="24"/>
  <c r="M46" i="24"/>
  <c r="L46" i="24"/>
  <c r="K46" i="24"/>
  <c r="J46" i="24"/>
  <c r="I46" i="24"/>
  <c r="H46" i="24"/>
  <c r="E46" i="24"/>
  <c r="M45" i="24"/>
  <c r="L45" i="24"/>
  <c r="K45" i="24"/>
  <c r="J45" i="24"/>
  <c r="I45" i="24"/>
  <c r="H45" i="24"/>
  <c r="E45" i="24"/>
  <c r="M44" i="24"/>
  <c r="L44" i="24"/>
  <c r="K44" i="24"/>
  <c r="J44" i="24"/>
  <c r="I44" i="24"/>
  <c r="H44" i="24"/>
  <c r="E44" i="24"/>
  <c r="M43" i="24"/>
  <c r="L43" i="24"/>
  <c r="K43" i="24"/>
  <c r="J43" i="24"/>
  <c r="I43" i="24"/>
  <c r="H43" i="24"/>
  <c r="E43" i="24"/>
  <c r="M42" i="24"/>
  <c r="L42" i="24"/>
  <c r="K42" i="24"/>
  <c r="J42" i="24"/>
  <c r="I42" i="24"/>
  <c r="H42" i="24"/>
  <c r="E42" i="24"/>
  <c r="M41" i="24"/>
  <c r="L41" i="24"/>
  <c r="K41" i="24"/>
  <c r="J41" i="24"/>
  <c r="I41" i="24"/>
  <c r="H41" i="24"/>
  <c r="E41" i="24"/>
  <c r="M40" i="24"/>
  <c r="L40" i="24"/>
  <c r="K40" i="24"/>
  <c r="J40" i="24"/>
  <c r="I40" i="24"/>
  <c r="H40" i="24"/>
  <c r="E40" i="24"/>
  <c r="M39" i="24"/>
  <c r="L39" i="24"/>
  <c r="K39" i="24"/>
  <c r="J39" i="24"/>
  <c r="I39" i="24"/>
  <c r="H39" i="24"/>
  <c r="E39" i="24"/>
  <c r="M38" i="24"/>
  <c r="L38" i="24"/>
  <c r="K38" i="24"/>
  <c r="J38" i="24"/>
  <c r="I38" i="24"/>
  <c r="H38" i="24"/>
  <c r="E38" i="24"/>
  <c r="M37" i="24"/>
  <c r="L37" i="24"/>
  <c r="K37" i="24"/>
  <c r="J37" i="24"/>
  <c r="I37" i="24"/>
  <c r="H37" i="24"/>
  <c r="E37" i="24"/>
  <c r="M36" i="24"/>
  <c r="L36" i="24"/>
  <c r="K36" i="24"/>
  <c r="J36" i="24"/>
  <c r="I36" i="24"/>
  <c r="H36" i="24"/>
  <c r="E36" i="24"/>
  <c r="M35" i="24"/>
  <c r="L35" i="24"/>
  <c r="K35" i="24"/>
  <c r="J35" i="24"/>
  <c r="I35" i="24"/>
  <c r="H35" i="24"/>
  <c r="E35" i="24"/>
  <c r="M34" i="24"/>
  <c r="L34" i="24"/>
  <c r="K34" i="24"/>
  <c r="J34" i="24"/>
  <c r="I34" i="24"/>
  <c r="H34" i="24"/>
  <c r="E34" i="24"/>
  <c r="M33" i="24"/>
  <c r="L33" i="24"/>
  <c r="K33" i="24"/>
  <c r="J33" i="24"/>
  <c r="I33" i="24"/>
  <c r="H33" i="24"/>
  <c r="E33" i="24"/>
  <c r="M32" i="24"/>
  <c r="L32" i="24"/>
  <c r="K32" i="24"/>
  <c r="J32" i="24"/>
  <c r="I32" i="24"/>
  <c r="H32" i="24"/>
  <c r="E32" i="24"/>
  <c r="M31" i="24"/>
  <c r="L31" i="24"/>
  <c r="K31" i="24"/>
  <c r="J31" i="24"/>
  <c r="I31" i="24"/>
  <c r="H31" i="24"/>
  <c r="E31" i="24"/>
  <c r="M30" i="24"/>
  <c r="L30" i="24"/>
  <c r="K30" i="24"/>
  <c r="J30" i="24"/>
  <c r="I30" i="24"/>
  <c r="H30" i="24"/>
  <c r="E30" i="24"/>
  <c r="M29" i="24"/>
  <c r="L29" i="24"/>
  <c r="K29" i="24"/>
  <c r="J29" i="24"/>
  <c r="I29" i="24"/>
  <c r="H29" i="24"/>
  <c r="E29" i="24"/>
  <c r="M28" i="24"/>
  <c r="L28" i="24"/>
  <c r="K28" i="24"/>
  <c r="J28" i="24"/>
  <c r="I28" i="24"/>
  <c r="H28" i="24"/>
  <c r="E28" i="24"/>
  <c r="M27" i="24"/>
  <c r="L27" i="24"/>
  <c r="K27" i="24"/>
  <c r="J27" i="24"/>
  <c r="I27" i="24"/>
  <c r="H27" i="24"/>
  <c r="E27" i="24"/>
  <c r="M26" i="24"/>
  <c r="L26" i="24"/>
  <c r="K26" i="24"/>
  <c r="J26" i="24"/>
  <c r="I26" i="24"/>
  <c r="H26" i="24"/>
  <c r="E26" i="24"/>
  <c r="M25" i="24"/>
  <c r="L25" i="24"/>
  <c r="K25" i="24"/>
  <c r="J25" i="24"/>
  <c r="I25" i="24"/>
  <c r="H25" i="24"/>
  <c r="E25" i="24"/>
  <c r="M24" i="24"/>
  <c r="L24" i="24"/>
  <c r="K24" i="24"/>
  <c r="J24" i="24"/>
  <c r="I24" i="24"/>
  <c r="H24" i="24"/>
  <c r="E24" i="24"/>
  <c r="M23" i="24"/>
  <c r="L23" i="24"/>
  <c r="K23" i="24"/>
  <c r="J23" i="24"/>
  <c r="I23" i="24"/>
  <c r="H23" i="24"/>
  <c r="E23" i="24"/>
  <c r="M22" i="24"/>
  <c r="L22" i="24"/>
  <c r="K22" i="24"/>
  <c r="J22" i="24"/>
  <c r="I22" i="24"/>
  <c r="H22" i="24"/>
  <c r="E22" i="24"/>
  <c r="M21" i="24"/>
  <c r="L21" i="24"/>
  <c r="K21" i="24"/>
  <c r="J21" i="24"/>
  <c r="I21" i="24"/>
  <c r="H21" i="24"/>
  <c r="E21" i="24"/>
  <c r="M20" i="24"/>
  <c r="L20" i="24"/>
  <c r="K20" i="24"/>
  <c r="J20" i="24"/>
  <c r="I20" i="24"/>
  <c r="H20" i="24"/>
  <c r="E20" i="24"/>
  <c r="M19" i="24"/>
  <c r="L19" i="24"/>
  <c r="K19" i="24"/>
  <c r="J19" i="24"/>
  <c r="I19" i="24"/>
  <c r="H19" i="24"/>
  <c r="E19" i="24"/>
  <c r="M18" i="24"/>
  <c r="L18" i="24"/>
  <c r="K18" i="24"/>
  <c r="J18" i="24"/>
  <c r="I18" i="24"/>
  <c r="H18" i="24"/>
  <c r="E18" i="24"/>
  <c r="M17" i="24"/>
  <c r="L17" i="24"/>
  <c r="K17" i="24"/>
  <c r="J17" i="24"/>
  <c r="I17" i="24"/>
  <c r="H17" i="24"/>
  <c r="E17" i="24"/>
  <c r="M16" i="24"/>
  <c r="L16" i="24"/>
  <c r="K16" i="24"/>
  <c r="J16" i="24"/>
  <c r="I16" i="24"/>
  <c r="H16" i="24"/>
  <c r="E16" i="24"/>
  <c r="M15" i="24"/>
  <c r="L15" i="24"/>
  <c r="K15" i="24"/>
  <c r="J15" i="24"/>
  <c r="I15" i="24"/>
  <c r="H15" i="24"/>
  <c r="E15" i="24"/>
  <c r="M14" i="24"/>
  <c r="L14" i="24"/>
  <c r="K14" i="24"/>
  <c r="J14" i="24"/>
  <c r="I14" i="24"/>
  <c r="H14" i="24"/>
  <c r="E14" i="24"/>
  <c r="M13" i="24"/>
  <c r="L13" i="24"/>
  <c r="K13" i="24"/>
  <c r="J13" i="24"/>
  <c r="I13" i="24"/>
  <c r="H13" i="24"/>
  <c r="E13" i="24"/>
  <c r="M12" i="24"/>
  <c r="L12" i="24"/>
  <c r="K12" i="24"/>
  <c r="J12" i="24"/>
  <c r="I12" i="24"/>
  <c r="H12" i="24"/>
  <c r="E12" i="24"/>
  <c r="M11" i="24"/>
  <c r="L11" i="24"/>
  <c r="K11" i="24"/>
  <c r="J11" i="24"/>
  <c r="I11" i="24"/>
  <c r="H11" i="24"/>
  <c r="E11" i="24"/>
  <c r="M10" i="24"/>
  <c r="L10" i="24"/>
  <c r="K10" i="24"/>
  <c r="J10" i="24"/>
  <c r="I10" i="24"/>
  <c r="H10" i="24"/>
  <c r="E10" i="24"/>
  <c r="M9" i="24"/>
  <c r="L9" i="24"/>
  <c r="K9" i="24"/>
  <c r="J9" i="24"/>
  <c r="I9" i="24"/>
  <c r="H9" i="24"/>
  <c r="E9" i="24"/>
  <c r="M8" i="24"/>
  <c r="L8" i="24"/>
  <c r="K8" i="24"/>
  <c r="J8" i="24"/>
  <c r="I8" i="24"/>
  <c r="H8" i="24"/>
  <c r="E8" i="24"/>
  <c r="M7" i="24"/>
  <c r="L7" i="24"/>
  <c r="K7" i="24"/>
  <c r="J7" i="24"/>
  <c r="I7" i="24"/>
  <c r="H7" i="24"/>
  <c r="E7" i="24"/>
  <c r="M103" i="22"/>
  <c r="L103" i="22"/>
  <c r="K103" i="22"/>
  <c r="J103" i="22"/>
  <c r="I103" i="22"/>
  <c r="H103" i="22"/>
  <c r="E103" i="22"/>
  <c r="M102" i="22"/>
  <c r="L102" i="22"/>
  <c r="K102" i="22"/>
  <c r="J102" i="22"/>
  <c r="I102" i="22"/>
  <c r="H102" i="22"/>
  <c r="E102" i="22"/>
  <c r="M101" i="22"/>
  <c r="L101" i="22"/>
  <c r="K101" i="22"/>
  <c r="J101" i="22"/>
  <c r="I101" i="22"/>
  <c r="H101" i="22"/>
  <c r="E101" i="22"/>
  <c r="M100" i="22"/>
  <c r="L100" i="22"/>
  <c r="K100" i="22"/>
  <c r="J100" i="22"/>
  <c r="I100" i="22"/>
  <c r="H100" i="22"/>
  <c r="E100" i="22"/>
  <c r="M99" i="22"/>
  <c r="L99" i="22"/>
  <c r="K99" i="22"/>
  <c r="J99" i="22"/>
  <c r="I99" i="22"/>
  <c r="H99" i="22"/>
  <c r="E99" i="22"/>
  <c r="M98" i="22"/>
  <c r="L98" i="22"/>
  <c r="K98" i="22"/>
  <c r="J98" i="22"/>
  <c r="I98" i="22"/>
  <c r="H98" i="22"/>
  <c r="E98" i="22"/>
  <c r="M97" i="22"/>
  <c r="L97" i="22"/>
  <c r="K97" i="22"/>
  <c r="J97" i="22"/>
  <c r="I97" i="22"/>
  <c r="H97" i="22"/>
  <c r="E97" i="22"/>
  <c r="M96" i="22"/>
  <c r="L96" i="22"/>
  <c r="K96" i="22"/>
  <c r="J96" i="22"/>
  <c r="I96" i="22"/>
  <c r="H96" i="22"/>
  <c r="E96" i="22"/>
  <c r="M95" i="22"/>
  <c r="L95" i="22"/>
  <c r="K95" i="22"/>
  <c r="J95" i="22"/>
  <c r="I95" i="22"/>
  <c r="H95" i="22"/>
  <c r="E95" i="22"/>
  <c r="M94" i="22"/>
  <c r="L94" i="22"/>
  <c r="K94" i="22"/>
  <c r="J94" i="22"/>
  <c r="I94" i="22"/>
  <c r="H94" i="22"/>
  <c r="E94" i="22"/>
  <c r="M93" i="22"/>
  <c r="L93" i="22"/>
  <c r="K93" i="22"/>
  <c r="J93" i="22"/>
  <c r="I93" i="22"/>
  <c r="H93" i="22"/>
  <c r="E93" i="22"/>
  <c r="M92" i="22"/>
  <c r="L92" i="22"/>
  <c r="K92" i="22"/>
  <c r="J92" i="22"/>
  <c r="I92" i="22"/>
  <c r="H92" i="22"/>
  <c r="E92" i="22"/>
  <c r="M91" i="22"/>
  <c r="L91" i="22"/>
  <c r="K91" i="22"/>
  <c r="J91" i="22"/>
  <c r="I91" i="22"/>
  <c r="H91" i="22"/>
  <c r="E91" i="22"/>
  <c r="M90" i="22"/>
  <c r="L90" i="22"/>
  <c r="K90" i="22"/>
  <c r="J90" i="22"/>
  <c r="I90" i="22"/>
  <c r="H90" i="22"/>
  <c r="E90" i="22"/>
  <c r="M89" i="22"/>
  <c r="L89" i="22"/>
  <c r="K89" i="22"/>
  <c r="J89" i="22"/>
  <c r="I89" i="22"/>
  <c r="H89" i="22"/>
  <c r="E89" i="22"/>
  <c r="M88" i="22"/>
  <c r="L88" i="22"/>
  <c r="K88" i="22"/>
  <c r="J88" i="22"/>
  <c r="I88" i="22"/>
  <c r="H88" i="22"/>
  <c r="E88" i="22"/>
  <c r="M87" i="22"/>
  <c r="L87" i="22"/>
  <c r="K87" i="22"/>
  <c r="J87" i="22"/>
  <c r="I87" i="22"/>
  <c r="H87" i="22"/>
  <c r="E87" i="22"/>
  <c r="M86" i="22"/>
  <c r="L86" i="22"/>
  <c r="K86" i="22"/>
  <c r="J86" i="22"/>
  <c r="I86" i="22"/>
  <c r="H86" i="22"/>
  <c r="E86" i="22"/>
  <c r="M85" i="22"/>
  <c r="L85" i="22"/>
  <c r="K85" i="22"/>
  <c r="J85" i="22"/>
  <c r="I85" i="22"/>
  <c r="H85" i="22"/>
  <c r="E85" i="22"/>
  <c r="M84" i="22"/>
  <c r="L84" i="22"/>
  <c r="K84" i="22"/>
  <c r="J84" i="22"/>
  <c r="I84" i="22"/>
  <c r="H84" i="22"/>
  <c r="E84" i="22"/>
  <c r="M83" i="22"/>
  <c r="L83" i="22"/>
  <c r="K83" i="22"/>
  <c r="J83" i="22"/>
  <c r="I83" i="22"/>
  <c r="H83" i="22"/>
  <c r="E83" i="22"/>
  <c r="M82" i="22"/>
  <c r="L82" i="22"/>
  <c r="K82" i="22"/>
  <c r="J82" i="22"/>
  <c r="I82" i="22"/>
  <c r="H82" i="22"/>
  <c r="E82" i="22"/>
  <c r="M81" i="22"/>
  <c r="L81" i="22"/>
  <c r="K81" i="22"/>
  <c r="J81" i="22"/>
  <c r="I81" i="22"/>
  <c r="H81" i="22"/>
  <c r="E81" i="22"/>
  <c r="M80" i="22"/>
  <c r="L80" i="22"/>
  <c r="K80" i="22"/>
  <c r="J80" i="22"/>
  <c r="I80" i="22"/>
  <c r="H80" i="22"/>
  <c r="E80" i="22"/>
  <c r="M79" i="22"/>
  <c r="L79" i="22"/>
  <c r="K79" i="22"/>
  <c r="J79" i="22"/>
  <c r="I79" i="22"/>
  <c r="H79" i="22"/>
  <c r="E79" i="22"/>
  <c r="M78" i="22"/>
  <c r="L78" i="22"/>
  <c r="K78" i="22"/>
  <c r="J78" i="22"/>
  <c r="I78" i="22"/>
  <c r="H78" i="22"/>
  <c r="E78" i="22"/>
  <c r="M77" i="22"/>
  <c r="L77" i="22"/>
  <c r="K77" i="22"/>
  <c r="J77" i="22"/>
  <c r="I77" i="22"/>
  <c r="H77" i="22"/>
  <c r="E77" i="22"/>
  <c r="M76" i="22"/>
  <c r="L76" i="22"/>
  <c r="K76" i="22"/>
  <c r="J76" i="22"/>
  <c r="I76" i="22"/>
  <c r="H76" i="22"/>
  <c r="E76" i="22"/>
  <c r="M75" i="22"/>
  <c r="L75" i="22"/>
  <c r="K75" i="22"/>
  <c r="J75" i="22"/>
  <c r="I75" i="22"/>
  <c r="H75" i="22"/>
  <c r="E75" i="22"/>
  <c r="M74" i="22"/>
  <c r="L74" i="22"/>
  <c r="K74" i="22"/>
  <c r="J74" i="22"/>
  <c r="I74" i="22"/>
  <c r="H74" i="22"/>
  <c r="E74" i="22"/>
  <c r="M73" i="22"/>
  <c r="L73" i="22"/>
  <c r="K73" i="22"/>
  <c r="J73" i="22"/>
  <c r="I73" i="22"/>
  <c r="H73" i="22"/>
  <c r="E73" i="22"/>
  <c r="M72" i="22"/>
  <c r="L72" i="22"/>
  <c r="K72" i="22"/>
  <c r="J72" i="22"/>
  <c r="I72" i="22"/>
  <c r="H72" i="22"/>
  <c r="E72" i="22"/>
  <c r="M71" i="22"/>
  <c r="L71" i="22"/>
  <c r="K71" i="22"/>
  <c r="J71" i="22"/>
  <c r="I71" i="22"/>
  <c r="H71" i="22"/>
  <c r="E71" i="22"/>
  <c r="M70" i="22"/>
  <c r="L70" i="22"/>
  <c r="K70" i="22"/>
  <c r="J70" i="22"/>
  <c r="I70" i="22"/>
  <c r="H70" i="22"/>
  <c r="E70" i="22"/>
  <c r="M69" i="22"/>
  <c r="L69" i="22"/>
  <c r="K69" i="22"/>
  <c r="J69" i="22"/>
  <c r="I69" i="22"/>
  <c r="H69" i="22"/>
  <c r="E69" i="22"/>
  <c r="M68" i="22"/>
  <c r="L68" i="22"/>
  <c r="K68" i="22"/>
  <c r="J68" i="22"/>
  <c r="I68" i="22"/>
  <c r="H68" i="22"/>
  <c r="E68" i="22"/>
  <c r="M67" i="22"/>
  <c r="L67" i="22"/>
  <c r="K67" i="22"/>
  <c r="J67" i="22"/>
  <c r="I67" i="22"/>
  <c r="H67" i="22"/>
  <c r="E67" i="22"/>
  <c r="M66" i="22"/>
  <c r="L66" i="22"/>
  <c r="K66" i="22"/>
  <c r="J66" i="22"/>
  <c r="I66" i="22"/>
  <c r="H66" i="22"/>
  <c r="E66" i="22"/>
  <c r="M65" i="22"/>
  <c r="L65" i="22"/>
  <c r="K65" i="22"/>
  <c r="J65" i="22"/>
  <c r="I65" i="22"/>
  <c r="H65" i="22"/>
  <c r="E65" i="22"/>
  <c r="M64" i="22"/>
  <c r="L64" i="22"/>
  <c r="K64" i="22"/>
  <c r="J64" i="22"/>
  <c r="I64" i="22"/>
  <c r="H64" i="22"/>
  <c r="E64" i="22"/>
  <c r="M63" i="22"/>
  <c r="L63" i="22"/>
  <c r="K63" i="22"/>
  <c r="J63" i="22"/>
  <c r="I63" i="22"/>
  <c r="H63" i="22"/>
  <c r="E63" i="22"/>
  <c r="M62" i="22"/>
  <c r="L62" i="22"/>
  <c r="K62" i="22"/>
  <c r="J62" i="22"/>
  <c r="I62" i="22"/>
  <c r="H62" i="22"/>
  <c r="E62" i="22"/>
  <c r="M61" i="22"/>
  <c r="L61" i="22"/>
  <c r="K61" i="22"/>
  <c r="J61" i="22"/>
  <c r="I61" i="22"/>
  <c r="H61" i="22"/>
  <c r="E61" i="22"/>
  <c r="M60" i="22"/>
  <c r="L60" i="22"/>
  <c r="K60" i="22"/>
  <c r="J60" i="22"/>
  <c r="I60" i="22"/>
  <c r="H60" i="22"/>
  <c r="E60" i="22"/>
  <c r="M59" i="22"/>
  <c r="L59" i="22"/>
  <c r="K59" i="22"/>
  <c r="J59" i="22"/>
  <c r="I59" i="22"/>
  <c r="H59" i="22"/>
  <c r="E59" i="22"/>
  <c r="M58" i="22"/>
  <c r="L58" i="22"/>
  <c r="K58" i="22"/>
  <c r="J58" i="22"/>
  <c r="I58" i="22"/>
  <c r="H58" i="22"/>
  <c r="E58" i="22"/>
  <c r="M57" i="22"/>
  <c r="L57" i="22"/>
  <c r="K57" i="22"/>
  <c r="J57" i="22"/>
  <c r="I57" i="22"/>
  <c r="H57" i="22"/>
  <c r="E57" i="22"/>
  <c r="M56" i="22"/>
  <c r="L56" i="22"/>
  <c r="K56" i="22"/>
  <c r="J56" i="22"/>
  <c r="I56" i="22"/>
  <c r="H56" i="22"/>
  <c r="E56" i="22"/>
  <c r="M55" i="22"/>
  <c r="L55" i="22"/>
  <c r="K55" i="22"/>
  <c r="J55" i="22"/>
  <c r="I55" i="22"/>
  <c r="H55" i="22"/>
  <c r="E55" i="22"/>
  <c r="M54" i="22"/>
  <c r="L54" i="22"/>
  <c r="K54" i="22"/>
  <c r="J54" i="22"/>
  <c r="I54" i="22"/>
  <c r="H54" i="22"/>
  <c r="E54" i="22"/>
  <c r="M53" i="22"/>
  <c r="L53" i="22"/>
  <c r="K53" i="22"/>
  <c r="J53" i="22"/>
  <c r="I53" i="22"/>
  <c r="H53" i="22"/>
  <c r="E53" i="22"/>
  <c r="M52" i="22"/>
  <c r="L52" i="22"/>
  <c r="K52" i="22"/>
  <c r="J52" i="22"/>
  <c r="I52" i="22"/>
  <c r="H52" i="22"/>
  <c r="E52" i="22"/>
  <c r="M51" i="22"/>
  <c r="L51" i="22"/>
  <c r="K51" i="22"/>
  <c r="J51" i="22"/>
  <c r="I51" i="22"/>
  <c r="H51" i="22"/>
  <c r="E51" i="22"/>
  <c r="M50" i="22"/>
  <c r="L50" i="22"/>
  <c r="K50" i="22"/>
  <c r="J50" i="22"/>
  <c r="I50" i="22"/>
  <c r="H50" i="22"/>
  <c r="E50" i="22"/>
  <c r="M49" i="22"/>
  <c r="L49" i="22"/>
  <c r="K49" i="22"/>
  <c r="J49" i="22"/>
  <c r="I49" i="22"/>
  <c r="H49" i="22"/>
  <c r="E49" i="22"/>
  <c r="M48" i="22"/>
  <c r="L48" i="22"/>
  <c r="K48" i="22"/>
  <c r="J48" i="22"/>
  <c r="I48" i="22"/>
  <c r="H48" i="22"/>
  <c r="E48" i="22"/>
  <c r="M47" i="22"/>
  <c r="L47" i="22"/>
  <c r="K47" i="22"/>
  <c r="J47" i="22"/>
  <c r="I47" i="22"/>
  <c r="H47" i="22"/>
  <c r="E47" i="22"/>
  <c r="M46" i="22"/>
  <c r="L46" i="22"/>
  <c r="K46" i="22"/>
  <c r="J46" i="22"/>
  <c r="I46" i="22"/>
  <c r="H46" i="22"/>
  <c r="E46" i="22"/>
  <c r="M45" i="22"/>
  <c r="L45" i="22"/>
  <c r="K45" i="22"/>
  <c r="J45" i="22"/>
  <c r="I45" i="22"/>
  <c r="H45" i="22"/>
  <c r="E45" i="22"/>
  <c r="M44" i="22"/>
  <c r="L44" i="22"/>
  <c r="K44" i="22"/>
  <c r="J44" i="22"/>
  <c r="I44" i="22"/>
  <c r="H44" i="22"/>
  <c r="E44" i="22"/>
  <c r="M43" i="22"/>
  <c r="L43" i="22"/>
  <c r="K43" i="22"/>
  <c r="J43" i="22"/>
  <c r="I43" i="22"/>
  <c r="H43" i="22"/>
  <c r="E43" i="22"/>
  <c r="M42" i="22"/>
  <c r="L42" i="22"/>
  <c r="K42" i="22"/>
  <c r="J42" i="22"/>
  <c r="I42" i="22"/>
  <c r="H42" i="22"/>
  <c r="E42" i="22"/>
  <c r="M41" i="22"/>
  <c r="L41" i="22"/>
  <c r="K41" i="22"/>
  <c r="J41" i="22"/>
  <c r="I41" i="22"/>
  <c r="H41" i="22"/>
  <c r="E41" i="22"/>
  <c r="M40" i="22"/>
  <c r="L40" i="22"/>
  <c r="K40" i="22"/>
  <c r="J40" i="22"/>
  <c r="I40" i="22"/>
  <c r="H40" i="22"/>
  <c r="E40" i="22"/>
  <c r="M39" i="22"/>
  <c r="L39" i="22"/>
  <c r="K39" i="22"/>
  <c r="J39" i="22"/>
  <c r="I39" i="22"/>
  <c r="H39" i="22"/>
  <c r="E39" i="22"/>
  <c r="M38" i="22"/>
  <c r="L38" i="22"/>
  <c r="K38" i="22"/>
  <c r="J38" i="22"/>
  <c r="I38" i="22"/>
  <c r="H38" i="22"/>
  <c r="E38" i="22"/>
  <c r="M37" i="22"/>
  <c r="L37" i="22"/>
  <c r="K37" i="22"/>
  <c r="J37" i="22"/>
  <c r="I37" i="22"/>
  <c r="H37" i="22"/>
  <c r="E37" i="22"/>
  <c r="M36" i="22"/>
  <c r="L36" i="22"/>
  <c r="K36" i="22"/>
  <c r="J36" i="22"/>
  <c r="I36" i="22"/>
  <c r="H36" i="22"/>
  <c r="E36" i="22"/>
  <c r="M35" i="22"/>
  <c r="L35" i="22"/>
  <c r="K35" i="22"/>
  <c r="J35" i="22"/>
  <c r="I35" i="22"/>
  <c r="H35" i="22"/>
  <c r="E35" i="22"/>
  <c r="M34" i="22"/>
  <c r="L34" i="22"/>
  <c r="K34" i="22"/>
  <c r="J34" i="22"/>
  <c r="I34" i="22"/>
  <c r="H34" i="22"/>
  <c r="E34" i="22"/>
  <c r="M33" i="22"/>
  <c r="L33" i="22"/>
  <c r="K33" i="22"/>
  <c r="J33" i="22"/>
  <c r="I33" i="22"/>
  <c r="H33" i="22"/>
  <c r="E33" i="22"/>
  <c r="M32" i="22"/>
  <c r="L32" i="22"/>
  <c r="K32" i="22"/>
  <c r="J32" i="22"/>
  <c r="I32" i="22"/>
  <c r="H32" i="22"/>
  <c r="E32" i="22"/>
  <c r="M31" i="22"/>
  <c r="L31" i="22"/>
  <c r="K31" i="22"/>
  <c r="J31" i="22"/>
  <c r="I31" i="22"/>
  <c r="H31" i="22"/>
  <c r="E31" i="22"/>
  <c r="M30" i="22"/>
  <c r="L30" i="22"/>
  <c r="K30" i="22"/>
  <c r="J30" i="22"/>
  <c r="I30" i="22"/>
  <c r="H30" i="22"/>
  <c r="E30" i="22"/>
  <c r="M29" i="22"/>
  <c r="L29" i="22"/>
  <c r="K29" i="22"/>
  <c r="J29" i="22"/>
  <c r="I29" i="22"/>
  <c r="H29" i="22"/>
  <c r="E29" i="22"/>
  <c r="M28" i="22"/>
  <c r="L28" i="22"/>
  <c r="K28" i="22"/>
  <c r="J28" i="22"/>
  <c r="I28" i="22"/>
  <c r="H28" i="22"/>
  <c r="E28" i="22"/>
  <c r="M27" i="22"/>
  <c r="L27" i="22"/>
  <c r="K27" i="22"/>
  <c r="J27" i="22"/>
  <c r="I27" i="22"/>
  <c r="H27" i="22"/>
  <c r="E27" i="22"/>
  <c r="M26" i="22"/>
  <c r="L26" i="22"/>
  <c r="K26" i="22"/>
  <c r="J26" i="22"/>
  <c r="I26" i="22"/>
  <c r="H26" i="22"/>
  <c r="E26" i="22"/>
  <c r="M25" i="22"/>
  <c r="L25" i="22"/>
  <c r="K25" i="22"/>
  <c r="J25" i="22"/>
  <c r="I25" i="22"/>
  <c r="H25" i="22"/>
  <c r="E25" i="22"/>
  <c r="M24" i="22"/>
  <c r="L24" i="22"/>
  <c r="K24" i="22"/>
  <c r="J24" i="22"/>
  <c r="I24" i="22"/>
  <c r="H24" i="22"/>
  <c r="E24" i="22"/>
  <c r="M23" i="22"/>
  <c r="L23" i="22"/>
  <c r="K23" i="22"/>
  <c r="J23" i="22"/>
  <c r="I23" i="22"/>
  <c r="H23" i="22"/>
  <c r="E23" i="22"/>
  <c r="M22" i="22"/>
  <c r="L22" i="22"/>
  <c r="K22" i="22"/>
  <c r="J22" i="22"/>
  <c r="I22" i="22"/>
  <c r="H22" i="22"/>
  <c r="E22" i="22"/>
  <c r="M21" i="22"/>
  <c r="L21" i="22"/>
  <c r="K21" i="22"/>
  <c r="J21" i="22"/>
  <c r="I21" i="22"/>
  <c r="H21" i="22"/>
  <c r="E21" i="22"/>
  <c r="M20" i="22"/>
  <c r="L20" i="22"/>
  <c r="K20" i="22"/>
  <c r="J20" i="22"/>
  <c r="I20" i="22"/>
  <c r="H20" i="22"/>
  <c r="E20" i="22"/>
  <c r="M19" i="22"/>
  <c r="L19" i="22"/>
  <c r="K19" i="22"/>
  <c r="J19" i="22"/>
  <c r="I19" i="22"/>
  <c r="H19" i="22"/>
  <c r="E19" i="22"/>
  <c r="M18" i="22"/>
  <c r="L18" i="22"/>
  <c r="K18" i="22"/>
  <c r="J18" i="22"/>
  <c r="I18" i="22"/>
  <c r="H18" i="22"/>
  <c r="E18" i="22"/>
  <c r="M17" i="22"/>
  <c r="L17" i="22"/>
  <c r="K17" i="22"/>
  <c r="J17" i="22"/>
  <c r="I17" i="22"/>
  <c r="H17" i="22"/>
  <c r="E17" i="22"/>
  <c r="M16" i="22"/>
  <c r="L16" i="22"/>
  <c r="K16" i="22"/>
  <c r="J16" i="22"/>
  <c r="I16" i="22"/>
  <c r="H16" i="22"/>
  <c r="E16" i="22"/>
  <c r="M15" i="22"/>
  <c r="L15" i="22"/>
  <c r="K15" i="22"/>
  <c r="J15" i="22"/>
  <c r="I15" i="22"/>
  <c r="H15" i="22"/>
  <c r="E15" i="22"/>
  <c r="M14" i="22"/>
  <c r="L14" i="22"/>
  <c r="K14" i="22"/>
  <c r="J14" i="22"/>
  <c r="I14" i="22"/>
  <c r="H14" i="22"/>
  <c r="E14" i="22"/>
  <c r="M13" i="22"/>
  <c r="L13" i="22"/>
  <c r="K13" i="22"/>
  <c r="J13" i="22"/>
  <c r="I13" i="22"/>
  <c r="H13" i="22"/>
  <c r="E13" i="22"/>
  <c r="M12" i="22"/>
  <c r="L12" i="22"/>
  <c r="K12" i="22"/>
  <c r="J12" i="22"/>
  <c r="I12" i="22"/>
  <c r="H12" i="22"/>
  <c r="E12" i="22"/>
  <c r="M11" i="22"/>
  <c r="L11" i="22"/>
  <c r="K11" i="22"/>
  <c r="J11" i="22"/>
  <c r="I11" i="22"/>
  <c r="H11" i="22"/>
  <c r="E11" i="22"/>
  <c r="M10" i="22"/>
  <c r="L10" i="22"/>
  <c r="K10" i="22"/>
  <c r="J10" i="22"/>
  <c r="I10" i="22"/>
  <c r="H10" i="22"/>
  <c r="E10" i="22"/>
  <c r="M9" i="22"/>
  <c r="L9" i="22"/>
  <c r="K9" i="22"/>
  <c r="J9" i="22"/>
  <c r="I9" i="22"/>
  <c r="H9" i="22"/>
  <c r="E9" i="22"/>
  <c r="M8" i="22"/>
  <c r="L8" i="22"/>
  <c r="K8" i="22"/>
  <c r="J8" i="22"/>
  <c r="I8" i="22"/>
  <c r="H8" i="22"/>
  <c r="E8" i="22"/>
  <c r="M7" i="22"/>
  <c r="L7" i="22"/>
  <c r="K7" i="22"/>
  <c r="J7" i="22"/>
  <c r="I7" i="22"/>
  <c r="H7" i="22"/>
  <c r="E7" i="22"/>
  <c r="D270" i="1" l="1"/>
  <c r="D297" i="3" l="1"/>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A1003"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13" i="3"/>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G350" i="1" l="1"/>
  <c r="AG351" i="1"/>
  <c r="M6" i="24"/>
  <c r="L6" i="24"/>
  <c r="I6" i="24"/>
  <c r="K6" i="24"/>
  <c r="H6" i="24"/>
  <c r="J6" i="24"/>
  <c r="E6" i="24"/>
  <c r="E5" i="30"/>
  <c r="J9" i="30"/>
  <c r="K8" i="30"/>
  <c r="H8" i="30"/>
  <c r="L7" i="30"/>
  <c r="I7" i="30"/>
  <c r="M6" i="30"/>
  <c r="E6" i="30"/>
  <c r="J5" i="30"/>
  <c r="K6" i="29"/>
  <c r="H6" i="29"/>
  <c r="J6" i="28"/>
  <c r="M6" i="27"/>
  <c r="E6" i="27"/>
  <c r="J7" i="25"/>
  <c r="G7" i="25"/>
  <c r="K6" i="25"/>
  <c r="K5" i="24"/>
  <c r="H5" i="24"/>
  <c r="M6" i="22"/>
  <c r="E6" i="22"/>
  <c r="J5" i="22"/>
  <c r="J5" i="24"/>
  <c r="L6" i="22"/>
  <c r="M5" i="22"/>
  <c r="E5" i="22"/>
  <c r="I6" i="25"/>
  <c r="J6" i="22"/>
  <c r="M9" i="30"/>
  <c r="E9" i="30"/>
  <c r="J8" i="30"/>
  <c r="K7" i="30"/>
  <c r="H7" i="30"/>
  <c r="L6" i="30"/>
  <c r="I6" i="30"/>
  <c r="M5" i="30"/>
  <c r="J6" i="29"/>
  <c r="M6" i="28"/>
  <c r="E6" i="28"/>
  <c r="L6" i="27"/>
  <c r="I6" i="27"/>
  <c r="M7" i="25"/>
  <c r="E7" i="25"/>
  <c r="J6" i="25"/>
  <c r="G6" i="25"/>
  <c r="I6" i="22"/>
  <c r="K7" i="25"/>
  <c r="I5" i="24"/>
  <c r="H5" i="22"/>
  <c r="L9" i="30"/>
  <c r="I9" i="30"/>
  <c r="M8" i="30"/>
  <c r="E8" i="30"/>
  <c r="J7" i="30"/>
  <c r="K6" i="30"/>
  <c r="H6" i="30"/>
  <c r="L5" i="30"/>
  <c r="I5" i="30"/>
  <c r="M6" i="29"/>
  <c r="E6" i="29"/>
  <c r="L6" i="28"/>
  <c r="I6" i="28"/>
  <c r="K6" i="27"/>
  <c r="H6" i="27"/>
  <c r="L7" i="25"/>
  <c r="I7" i="25"/>
  <c r="M6" i="25"/>
  <c r="E6" i="25"/>
  <c r="M5" i="24"/>
  <c r="E5" i="24"/>
  <c r="K6" i="22"/>
  <c r="H6" i="22"/>
  <c r="L5" i="22"/>
  <c r="I5" i="22"/>
  <c r="K6" i="28"/>
  <c r="J6" i="27"/>
  <c r="L5" i="24"/>
  <c r="K9" i="30"/>
  <c r="H9" i="30"/>
  <c r="L8" i="30"/>
  <c r="I8" i="30"/>
  <c r="M7" i="30"/>
  <c r="E7" i="30"/>
  <c r="J6" i="30"/>
  <c r="K5" i="30"/>
  <c r="H5" i="30"/>
  <c r="L6" i="29"/>
  <c r="I6" i="29"/>
  <c r="H6" i="28"/>
  <c r="L6" i="25"/>
  <c r="K5" i="22"/>
  <c r="A297" i="3"/>
  <c r="D296" i="3"/>
  <c r="C296" i="3"/>
  <c r="D295" i="3"/>
  <c r="C295" i="3"/>
  <c r="D294" i="3"/>
  <c r="D293" i="3"/>
  <c r="D292" i="3"/>
  <c r="D291" i="3"/>
  <c r="D290" i="3"/>
  <c r="D289" i="3"/>
  <c r="D288" i="3"/>
  <c r="D287" i="3"/>
  <c r="D286" i="3"/>
  <c r="D285" i="3"/>
  <c r="D284" i="3"/>
  <c r="D283" i="3"/>
  <c r="D282" i="3"/>
  <c r="D281" i="3"/>
  <c r="D280" i="3"/>
  <c r="D279" i="3"/>
  <c r="D278" i="3"/>
  <c r="D277" i="3"/>
  <c r="D276" i="3"/>
  <c r="C276" i="3"/>
  <c r="D275" i="3"/>
  <c r="D274" i="3"/>
  <c r="D273" i="3"/>
  <c r="C273" i="3"/>
  <c r="D272" i="3"/>
  <c r="D271" i="3"/>
  <c r="D270" i="3"/>
  <c r="D269" i="3"/>
  <c r="D268" i="3"/>
  <c r="D267" i="3"/>
  <c r="C267" i="3"/>
  <c r="B267" i="3"/>
  <c r="D266" i="3"/>
  <c r="D265" i="3"/>
  <c r="C265" i="3"/>
  <c r="D264" i="3"/>
  <c r="C264" i="3"/>
  <c r="D263" i="3"/>
  <c r="D262" i="3"/>
  <c r="D261" i="3"/>
  <c r="D260" i="3"/>
  <c r="C260" i="3"/>
  <c r="D259" i="3"/>
  <c r="C259" i="3"/>
  <c r="B259" i="3"/>
  <c r="D258" i="3"/>
  <c r="D257" i="3"/>
  <c r="D256" i="3"/>
  <c r="D255" i="3"/>
  <c r="D254" i="3"/>
  <c r="D253" i="3"/>
  <c r="D252" i="3"/>
  <c r="D251" i="3"/>
  <c r="C251" i="3"/>
  <c r="D250" i="3"/>
  <c r="D249" i="3"/>
  <c r="D248" i="3"/>
  <c r="D247" i="3"/>
  <c r="D246" i="3"/>
  <c r="C246" i="3"/>
  <c r="D245" i="3"/>
  <c r="D244" i="3"/>
  <c r="D243" i="3"/>
  <c r="D242" i="3"/>
  <c r="D241" i="3"/>
  <c r="D240" i="3"/>
  <c r="D239" i="3"/>
  <c r="D238" i="3"/>
  <c r="C238" i="3"/>
  <c r="D237" i="3"/>
  <c r="D236" i="3"/>
  <c r="D235" i="3"/>
  <c r="D234" i="3"/>
  <c r="D233" i="3"/>
  <c r="D232" i="3"/>
  <c r="D231" i="3"/>
  <c r="D230" i="3"/>
  <c r="D229" i="3"/>
  <c r="D228" i="3"/>
  <c r="D227" i="3"/>
  <c r="D226" i="3"/>
  <c r="D225" i="3"/>
  <c r="D224" i="3"/>
  <c r="D223" i="3"/>
  <c r="D222" i="3"/>
  <c r="D221" i="3"/>
  <c r="D220" i="3"/>
  <c r="D219" i="3"/>
  <c r="D218" i="3"/>
  <c r="D217" i="3"/>
  <c r="D216" i="3"/>
  <c r="D215" i="3"/>
  <c r="D214" i="3"/>
  <c r="D213" i="3"/>
  <c r="D212" i="3"/>
  <c r="D211" i="3"/>
  <c r="D210" i="3"/>
  <c r="D209" i="3"/>
  <c r="D208" i="3"/>
  <c r="D207" i="3"/>
  <c r="C207" i="3"/>
  <c r="D206" i="3"/>
  <c r="D205" i="3"/>
  <c r="D204" i="3"/>
  <c r="D203" i="3"/>
  <c r="C203" i="3"/>
  <c r="D202" i="3"/>
  <c r="D201" i="3"/>
  <c r="D200" i="3"/>
  <c r="D199" i="3"/>
  <c r="D198" i="3"/>
  <c r="D197" i="3"/>
  <c r="D196" i="3"/>
  <c r="D195" i="3"/>
  <c r="C195" i="3"/>
  <c r="D194" i="3"/>
  <c r="D193" i="3"/>
  <c r="D192" i="3"/>
  <c r="D191" i="3"/>
  <c r="D190" i="3"/>
  <c r="D189" i="3"/>
  <c r="D188" i="3"/>
  <c r="D187" i="3"/>
  <c r="D186" i="3"/>
  <c r="D185" i="3"/>
  <c r="C185" i="3"/>
  <c r="B185" i="3"/>
  <c r="D184" i="3"/>
  <c r="D183" i="3"/>
  <c r="C183" i="3"/>
  <c r="D182" i="3"/>
  <c r="D181" i="3"/>
  <c r="C181" i="3"/>
  <c r="D180" i="3"/>
  <c r="D179" i="3"/>
  <c r="D178" i="3"/>
  <c r="D177" i="3"/>
  <c r="C177" i="3"/>
  <c r="D176" i="3"/>
  <c r="D175" i="3"/>
  <c r="D174" i="3"/>
  <c r="D173" i="3"/>
  <c r="C173" i="3"/>
  <c r="D172" i="3"/>
  <c r="D171" i="3"/>
  <c r="D170" i="3"/>
  <c r="D169" i="3"/>
  <c r="D168" i="3"/>
  <c r="D167" i="3"/>
  <c r="D166" i="3"/>
  <c r="D165" i="3"/>
  <c r="C165" i="3"/>
  <c r="D164" i="3"/>
  <c r="C164" i="3"/>
  <c r="B164" i="3"/>
  <c r="D163" i="3"/>
  <c r="D162" i="3"/>
  <c r="D161" i="3"/>
  <c r="D160" i="3"/>
  <c r="D159" i="3"/>
  <c r="D158" i="3"/>
  <c r="D157" i="3"/>
  <c r="D156" i="3"/>
  <c r="D155" i="3"/>
  <c r="D154" i="3"/>
  <c r="D153" i="3"/>
  <c r="D152" i="3"/>
  <c r="D151" i="3"/>
  <c r="D150" i="3"/>
  <c r="D149" i="3"/>
  <c r="D148" i="3"/>
  <c r="D147" i="3"/>
  <c r="D146" i="3"/>
  <c r="D145" i="3"/>
  <c r="C145" i="3"/>
  <c r="D144" i="3"/>
  <c r="D143" i="3"/>
  <c r="D142" i="3"/>
  <c r="D141" i="3"/>
  <c r="D140" i="3"/>
  <c r="D139" i="3"/>
  <c r="D138" i="3"/>
  <c r="D137" i="3"/>
  <c r="D136" i="3"/>
  <c r="D135" i="3"/>
  <c r="D134" i="3"/>
  <c r="C134" i="3"/>
  <c r="D133" i="3"/>
  <c r="D132" i="3"/>
  <c r="D131" i="3"/>
  <c r="D130" i="3"/>
  <c r="D129" i="3"/>
  <c r="D128" i="3"/>
  <c r="D127" i="3"/>
  <c r="D126" i="3"/>
  <c r="D125" i="3"/>
  <c r="D124" i="3"/>
  <c r="C124" i="3"/>
  <c r="D123" i="3"/>
  <c r="D122" i="3"/>
  <c r="D121" i="3"/>
  <c r="D120" i="3"/>
  <c r="D119" i="3"/>
  <c r="D118" i="3"/>
  <c r="D117" i="3"/>
  <c r="D116" i="3"/>
  <c r="D115" i="3"/>
  <c r="D114" i="3"/>
  <c r="D113" i="3"/>
  <c r="D112" i="3"/>
  <c r="D111" i="3"/>
  <c r="D110" i="3"/>
  <c r="D109" i="3"/>
  <c r="D108" i="3"/>
  <c r="D107" i="3"/>
  <c r="D106" i="3"/>
  <c r="D105" i="3"/>
  <c r="D104" i="3"/>
  <c r="D103" i="3"/>
  <c r="C103" i="3"/>
  <c r="B103" i="3"/>
  <c r="D102" i="3"/>
  <c r="D101" i="3"/>
  <c r="D100" i="3"/>
  <c r="C100" i="3"/>
  <c r="D99" i="3"/>
  <c r="D98" i="3"/>
  <c r="D97" i="3"/>
  <c r="C97" i="3"/>
  <c r="D96" i="3"/>
  <c r="D95" i="3"/>
  <c r="D94" i="3"/>
  <c r="D93" i="3"/>
  <c r="D92" i="3"/>
  <c r="D91" i="3"/>
  <c r="D90" i="3"/>
  <c r="C90" i="3"/>
  <c r="D89" i="3"/>
  <c r="D88" i="3"/>
  <c r="D87" i="3"/>
  <c r="C87" i="3"/>
  <c r="B87" i="3"/>
  <c r="D86" i="3"/>
  <c r="D85" i="3"/>
  <c r="D84" i="3"/>
  <c r="D83" i="3"/>
  <c r="D82" i="3"/>
  <c r="D81" i="3"/>
  <c r="D80" i="3"/>
  <c r="D79" i="3"/>
  <c r="D78" i="3"/>
  <c r="D77" i="3"/>
  <c r="D76" i="3"/>
  <c r="D75" i="3"/>
  <c r="D74" i="3"/>
  <c r="D73" i="3"/>
  <c r="D72" i="3"/>
  <c r="D71" i="3"/>
  <c r="D70" i="3"/>
  <c r="C70" i="3"/>
  <c r="D69" i="3"/>
  <c r="D68" i="3"/>
  <c r="D67" i="3"/>
  <c r="D66" i="3"/>
  <c r="D65" i="3"/>
  <c r="C65" i="3"/>
  <c r="D64" i="3"/>
  <c r="D63" i="3"/>
  <c r="D62" i="3"/>
  <c r="D61" i="3"/>
  <c r="D60" i="3"/>
  <c r="D59" i="3"/>
  <c r="D58" i="3"/>
  <c r="D57" i="3"/>
  <c r="D56" i="3"/>
  <c r="D55" i="3"/>
  <c r="D54" i="3"/>
  <c r="C54" i="3"/>
  <c r="B54" i="3"/>
  <c r="D53" i="3"/>
  <c r="C53" i="3"/>
  <c r="D52" i="3"/>
  <c r="D51" i="3"/>
  <c r="D50" i="3"/>
  <c r="C50" i="3"/>
  <c r="D49" i="3"/>
  <c r="D48" i="3"/>
  <c r="D47" i="3"/>
  <c r="D46" i="3"/>
  <c r="D45" i="3"/>
  <c r="D44" i="3"/>
  <c r="D43" i="3"/>
  <c r="D42" i="3"/>
  <c r="D41" i="3"/>
  <c r="D40" i="3"/>
  <c r="D39" i="3"/>
  <c r="D38" i="3"/>
  <c r="C38" i="3"/>
  <c r="D37" i="3"/>
  <c r="D36" i="3"/>
  <c r="D35" i="3"/>
  <c r="D34" i="3"/>
  <c r="D33" i="3"/>
  <c r="D32" i="3"/>
  <c r="D31" i="3"/>
  <c r="D30" i="3"/>
  <c r="D29" i="3"/>
  <c r="D28" i="3"/>
  <c r="D27" i="3"/>
  <c r="D26" i="3"/>
  <c r="D25" i="3"/>
  <c r="D24" i="3"/>
  <c r="D23" i="3"/>
  <c r="D22" i="3"/>
  <c r="D21" i="3"/>
  <c r="D20" i="3"/>
  <c r="D19" i="3"/>
  <c r="C19" i="3"/>
  <c r="D18" i="3"/>
  <c r="D17" i="3"/>
  <c r="C17" i="3"/>
  <c r="D16" i="3"/>
  <c r="D15" i="3"/>
  <c r="D14" i="3"/>
  <c r="D13" i="3"/>
  <c r="C13" i="3"/>
  <c r="B13" i="3"/>
  <c r="A13" i="3"/>
  <c r="C277" i="3"/>
  <c r="D267" i="1"/>
  <c r="D261" i="1"/>
  <c r="C268" i="3" s="1"/>
  <c r="C261" i="1"/>
  <c r="B268" i="3" s="1"/>
  <c r="D259" i="1"/>
  <c r="C266" i="3" s="1"/>
  <c r="D254" i="1"/>
  <c r="C253" i="1"/>
  <c r="B260" i="3" s="1"/>
  <c r="D245" i="1"/>
  <c r="C252" i="3" s="1"/>
  <c r="D240" i="1"/>
  <c r="D232" i="1"/>
  <c r="C239" i="3" s="1"/>
  <c r="D201" i="1"/>
  <c r="D202" i="1" s="1"/>
  <c r="D197" i="1"/>
  <c r="C204" i="3" s="1"/>
  <c r="D189" i="1"/>
  <c r="C196" i="3" s="1"/>
  <c r="D179" i="1"/>
  <c r="C186" i="3" s="1"/>
  <c r="C179" i="1"/>
  <c r="B186" i="3" s="1"/>
  <c r="D177" i="1"/>
  <c r="C184" i="3" s="1"/>
  <c r="D175" i="1"/>
  <c r="C182" i="3" s="1"/>
  <c r="D171" i="1"/>
  <c r="C178" i="3" s="1"/>
  <c r="D167" i="1"/>
  <c r="C174" i="3" s="1"/>
  <c r="D159" i="1"/>
  <c r="C166" i="3" s="1"/>
  <c r="C158" i="1"/>
  <c r="B165" i="3" s="1"/>
  <c r="D139" i="1"/>
  <c r="C146" i="3" s="1"/>
  <c r="D128" i="1"/>
  <c r="C135" i="3" s="1"/>
  <c r="D118" i="1"/>
  <c r="C125" i="3" s="1"/>
  <c r="D97" i="1"/>
  <c r="C104" i="3" s="1"/>
  <c r="C97" i="1"/>
  <c r="B104" i="3" s="1"/>
  <c r="D94" i="1"/>
  <c r="C101" i="3" s="1"/>
  <c r="D91" i="1"/>
  <c r="C98" i="3" s="1"/>
  <c r="D84" i="1"/>
  <c r="C91" i="3" s="1"/>
  <c r="D81" i="1"/>
  <c r="C88" i="3" s="1"/>
  <c r="C81" i="1"/>
  <c r="B88" i="3" s="1"/>
  <c r="D64" i="1"/>
  <c r="C71" i="3" s="1"/>
  <c r="D59" i="1"/>
  <c r="C66" i="3" s="1"/>
  <c r="D48" i="1"/>
  <c r="C55" i="3" s="1"/>
  <c r="C48" i="1"/>
  <c r="B55" i="3" s="1"/>
  <c r="D44" i="1"/>
  <c r="C51" i="3" s="1"/>
  <c r="D32" i="1"/>
  <c r="C39" i="3" s="1"/>
  <c r="D13" i="1"/>
  <c r="C20" i="3" s="1"/>
  <c r="D11" i="1"/>
  <c r="C18" i="3" s="1"/>
  <c r="AG321" i="1"/>
  <c r="D7" i="1"/>
  <c r="C14" i="3" s="1"/>
  <c r="C7" i="1"/>
  <c r="B14" i="3" s="1"/>
  <c r="B7" i="1"/>
  <c r="A14" i="3" s="1"/>
  <c r="AG324" i="1"/>
  <c r="AG320" i="1" l="1"/>
  <c r="AG302" i="1"/>
  <c r="AG317" i="1"/>
  <c r="AG323" i="1"/>
  <c r="AG296" i="1"/>
  <c r="AG290" i="1"/>
  <c r="AG326" i="1"/>
  <c r="AG319" i="1"/>
  <c r="AG298" i="1"/>
  <c r="AG297" i="1"/>
  <c r="AG291" i="1"/>
  <c r="AG303" i="1"/>
  <c r="AG292" i="1"/>
  <c r="AG318" i="1"/>
  <c r="AG295" i="1"/>
  <c r="AG327" i="1"/>
  <c r="AG300" i="1"/>
  <c r="AG301" i="1"/>
  <c r="AG322" i="1"/>
  <c r="AG299" i="1"/>
  <c r="AG305" i="1"/>
  <c r="AG304" i="1"/>
  <c r="AG325" i="1"/>
  <c r="C254" i="1"/>
  <c r="B261" i="3" s="1"/>
  <c r="C262" i="1"/>
  <c r="B269" i="3" s="1"/>
  <c r="C159" i="1"/>
  <c r="B166" i="3" s="1"/>
  <c r="D168" i="1"/>
  <c r="C175" i="3" s="1"/>
  <c r="AG308" i="1"/>
  <c r="AG312" i="1"/>
  <c r="AG316" i="1"/>
  <c r="AG328" i="1"/>
  <c r="AG332" i="1"/>
  <c r="AG336" i="1"/>
  <c r="AG340" i="1"/>
  <c r="AG344" i="1"/>
  <c r="AG348" i="1"/>
  <c r="AG293" i="1"/>
  <c r="AG309" i="1"/>
  <c r="AG313" i="1"/>
  <c r="AG329" i="1"/>
  <c r="AG333" i="1"/>
  <c r="AG341" i="1"/>
  <c r="AG345" i="1"/>
  <c r="AG349" i="1"/>
  <c r="AG294" i="1"/>
  <c r="AG306" i="1"/>
  <c r="AG310" i="1"/>
  <c r="AG314" i="1"/>
  <c r="AG330" i="1"/>
  <c r="AG334" i="1"/>
  <c r="AG342" i="1"/>
  <c r="AG346" i="1"/>
  <c r="AG315" i="1"/>
  <c r="AG331" i="1"/>
  <c r="AG339" i="1"/>
  <c r="AG347" i="1"/>
  <c r="AG337" i="1"/>
  <c r="AG338" i="1"/>
  <c r="AG307" i="1"/>
  <c r="AG311" i="1"/>
  <c r="AG335" i="1"/>
  <c r="AG343" i="1"/>
  <c r="D246" i="1"/>
  <c r="C253" i="3" s="1"/>
  <c r="D190" i="1"/>
  <c r="D262" i="1"/>
  <c r="C208" i="3"/>
  <c r="C263" i="1"/>
  <c r="C264" i="1" s="1"/>
  <c r="C49" i="1"/>
  <c r="D60" i="1"/>
  <c r="C82" i="1"/>
  <c r="D85" i="1"/>
  <c r="D49" i="1"/>
  <c r="D82" i="1"/>
  <c r="C89" i="3" s="1"/>
  <c r="D140" i="1"/>
  <c r="C160" i="1"/>
  <c r="D180" i="1"/>
  <c r="C261" i="3"/>
  <c r="D255" i="1"/>
  <c r="D45" i="1"/>
  <c r="C52" i="3" s="1"/>
  <c r="D33" i="1"/>
  <c r="B8" i="1"/>
  <c r="D14" i="1"/>
  <c r="D95" i="1"/>
  <c r="C102" i="3" s="1"/>
  <c r="D129" i="1"/>
  <c r="D172" i="1"/>
  <c r="D198" i="1"/>
  <c r="D268" i="1"/>
  <c r="C275" i="3" s="1"/>
  <c r="C274" i="3"/>
  <c r="D8" i="1"/>
  <c r="D98" i="1"/>
  <c r="C8" i="1"/>
  <c r="D65" i="1"/>
  <c r="D92" i="1"/>
  <c r="C99" i="3" s="1"/>
  <c r="C98" i="1"/>
  <c r="D119" i="1"/>
  <c r="C209" i="3"/>
  <c r="D203" i="1"/>
  <c r="C247" i="3"/>
  <c r="D241" i="1"/>
  <c r="D160" i="1"/>
  <c r="C180" i="1"/>
  <c r="D233" i="1"/>
  <c r="D271" i="1"/>
  <c r="D11" i="3"/>
  <c r="AG24" i="1"/>
  <c r="AG29" i="1"/>
  <c r="AG95" i="1"/>
  <c r="AG135" i="1"/>
  <c r="AG198" i="1"/>
  <c r="AG244" i="1"/>
  <c r="AG248" i="1"/>
  <c r="AG266" i="1"/>
  <c r="AG57" i="1"/>
  <c r="AG19" i="1"/>
  <c r="AG76" i="1"/>
  <c r="AG90" i="1"/>
  <c r="AG147" i="1"/>
  <c r="AG286" i="1"/>
  <c r="AG58" i="1"/>
  <c r="AG62" i="1"/>
  <c r="AG88" i="1"/>
  <c r="AG102" i="1"/>
  <c r="AG172" i="1"/>
  <c r="AG178" i="1"/>
  <c r="AG186" i="1"/>
  <c r="AG235" i="1"/>
  <c r="AG284" i="1"/>
  <c r="AG18" i="1"/>
  <c r="AG28" i="1"/>
  <c r="AG8" i="1"/>
  <c r="AG21" i="1"/>
  <c r="AG30" i="1"/>
  <c r="AG45" i="1"/>
  <c r="AG55" i="1"/>
  <c r="AG72" i="1"/>
  <c r="AG75" i="1"/>
  <c r="AG81" i="1"/>
  <c r="AG85" i="1"/>
  <c r="AG94" i="1"/>
  <c r="AG99" i="1"/>
  <c r="AG114" i="1"/>
  <c r="AG133" i="1"/>
  <c r="AG138" i="1"/>
  <c r="AG141" i="1"/>
  <c r="AG145" i="1"/>
  <c r="AG165" i="1"/>
  <c r="AG185" i="1"/>
  <c r="AG188" i="1"/>
  <c r="AG190" i="1"/>
  <c r="AG192" i="1"/>
  <c r="AG194" i="1"/>
  <c r="AG197" i="1"/>
  <c r="AG202" i="1"/>
  <c r="AG59" i="1"/>
  <c r="AG60" i="1"/>
  <c r="AG61" i="1"/>
  <c r="AG63" i="1"/>
  <c r="AG77" i="1"/>
  <c r="AG78" i="1"/>
  <c r="AG79" i="1"/>
  <c r="AG89" i="1"/>
  <c r="AG91" i="1"/>
  <c r="AG92" i="1"/>
  <c r="AG103" i="1"/>
  <c r="AG104" i="1"/>
  <c r="AG105" i="1"/>
  <c r="AG136" i="1"/>
  <c r="AG137" i="1"/>
  <c r="AG148" i="1"/>
  <c r="AG149" i="1"/>
  <c r="AG150" i="1"/>
  <c r="AG151" i="1"/>
  <c r="AG152" i="1"/>
  <c r="AG153" i="1"/>
  <c r="AG154" i="1"/>
  <c r="AG155" i="1"/>
  <c r="AG156" i="1"/>
  <c r="AG179" i="1"/>
  <c r="AG187" i="1"/>
  <c r="AG199" i="1"/>
  <c r="AG236" i="1"/>
  <c r="AG237" i="1"/>
  <c r="AG238" i="1"/>
  <c r="AG249" i="1"/>
  <c r="AG258" i="1"/>
  <c r="AG259" i="1"/>
  <c r="AG287" i="1"/>
  <c r="AG17" i="1"/>
  <c r="AG31" i="1"/>
  <c r="AG6" i="1"/>
  <c r="AG22" i="1"/>
  <c r="AG41" i="1"/>
  <c r="AG44" i="1"/>
  <c r="AG53" i="1"/>
  <c r="AG56" i="1"/>
  <c r="AG74" i="1"/>
  <c r="AG82" i="1"/>
  <c r="AG86" i="1"/>
  <c r="AG100" i="1"/>
  <c r="AG115" i="1"/>
  <c r="AG134" i="1"/>
  <c r="AG139" i="1"/>
  <c r="AG142" i="1"/>
  <c r="AG144" i="1"/>
  <c r="AG12" i="1"/>
  <c r="AG13" i="1"/>
  <c r="AG14" i="1"/>
  <c r="AG15" i="1"/>
  <c r="AG16" i="1"/>
  <c r="AG25" i="1"/>
  <c r="AG26" i="1"/>
  <c r="AG27" i="1"/>
  <c r="AG47" i="1"/>
  <c r="AG48" i="1"/>
  <c r="AG64" i="1"/>
  <c r="AG65" i="1"/>
  <c r="AG66" i="1"/>
  <c r="AG67" i="1"/>
  <c r="AG106" i="1"/>
  <c r="AG107" i="1"/>
  <c r="AG108" i="1"/>
  <c r="AG109" i="1"/>
  <c r="AG127" i="1"/>
  <c r="AG158" i="1"/>
  <c r="AG159" i="1"/>
  <c r="AG170" i="1"/>
  <c r="AG171" i="1"/>
  <c r="AG174" i="1"/>
  <c r="AG175" i="1"/>
  <c r="AG176" i="1"/>
  <c r="AG177" i="1"/>
  <c r="AG180" i="1"/>
  <c r="AG181" i="1"/>
  <c r="AG250" i="1"/>
  <c r="AG251" i="1"/>
  <c r="AG257" i="1"/>
  <c r="AG269" i="1"/>
  <c r="AG270" i="1"/>
  <c r="AG271" i="1"/>
  <c r="AG272" i="1"/>
  <c r="AG273" i="1"/>
  <c r="AG274" i="1"/>
  <c r="AG275" i="1"/>
  <c r="AG276" i="1"/>
  <c r="AG277" i="1"/>
  <c r="AG278" i="1"/>
  <c r="AG279" i="1"/>
  <c r="AG280" i="1"/>
  <c r="AG281" i="1"/>
  <c r="AG10" i="1"/>
  <c r="AG32" i="1"/>
  <c r="AG33" i="1"/>
  <c r="AG34" i="1"/>
  <c r="AG35" i="1"/>
  <c r="AG36" i="1"/>
  <c r="AG37" i="1"/>
  <c r="AG38" i="1"/>
  <c r="AG39" i="1"/>
  <c r="AG40" i="1"/>
  <c r="AG43" i="1"/>
  <c r="AG49" i="1"/>
  <c r="AG50" i="1"/>
  <c r="AG51" i="1"/>
  <c r="AG52" i="1"/>
  <c r="AG68" i="1"/>
  <c r="AG69" i="1"/>
  <c r="AG70" i="1"/>
  <c r="AG71" i="1"/>
  <c r="AG80" i="1"/>
  <c r="AG83" i="1"/>
  <c r="AG96" i="1"/>
  <c r="AG97" i="1"/>
  <c r="AG110" i="1"/>
  <c r="AG111" i="1"/>
  <c r="AG112" i="1"/>
  <c r="AG113" i="1"/>
  <c r="AG117" i="1"/>
  <c r="AG118" i="1"/>
  <c r="AG119" i="1"/>
  <c r="AG120" i="1"/>
  <c r="AG121" i="1"/>
  <c r="AG122" i="1"/>
  <c r="AG123" i="1"/>
  <c r="AG124" i="1"/>
  <c r="AG125" i="1"/>
  <c r="AG126" i="1"/>
  <c r="AG128" i="1"/>
  <c r="AG129" i="1"/>
  <c r="AG130" i="1"/>
  <c r="AG131" i="1"/>
  <c r="AG157" i="1"/>
  <c r="AG160" i="1"/>
  <c r="AG161" i="1"/>
  <c r="AG162" i="1"/>
  <c r="AG163" i="1"/>
  <c r="AG166" i="1"/>
  <c r="AG167" i="1"/>
  <c r="AG168" i="1"/>
  <c r="AG169" i="1"/>
  <c r="AG173" i="1"/>
  <c r="AG182" i="1"/>
  <c r="AG183" i="1"/>
  <c r="AG253" i="1"/>
  <c r="AG254" i="1"/>
  <c r="AG255" i="1"/>
  <c r="AG256" i="1"/>
  <c r="AG260" i="1"/>
  <c r="AG261" i="1"/>
  <c r="AG262" i="1"/>
  <c r="AG263" i="1"/>
  <c r="AG264" i="1"/>
  <c r="AG265" i="1"/>
  <c r="AG267" i="1"/>
  <c r="AG268" i="1"/>
  <c r="AG282" i="1"/>
  <c r="AG283" i="1"/>
  <c r="AG289" i="1"/>
  <c r="AG11" i="1"/>
  <c r="AG7" i="1"/>
  <c r="AG20" i="1"/>
  <c r="AG23" i="1"/>
  <c r="AG42" i="1"/>
  <c r="AG46" i="1"/>
  <c r="AG54" i="1"/>
  <c r="AG73" i="1"/>
  <c r="AG84" i="1"/>
  <c r="AG87" i="1"/>
  <c r="AG93" i="1"/>
  <c r="AG98" i="1"/>
  <c r="AG101" i="1"/>
  <c r="AG116" i="1"/>
  <c r="AG132" i="1"/>
  <c r="AG140" i="1"/>
  <c r="AG143" i="1"/>
  <c r="AG146" i="1"/>
  <c r="AG164" i="1"/>
  <c r="AG184" i="1"/>
  <c r="AG189" i="1"/>
  <c r="AG191" i="1"/>
  <c r="AG193" i="1"/>
  <c r="AG195" i="1"/>
  <c r="AG196" i="1"/>
  <c r="AG200" i="1"/>
  <c r="AG201"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9" i="1"/>
  <c r="AG240" i="1"/>
  <c r="AG241" i="1"/>
  <c r="AG242" i="1"/>
  <c r="AG243" i="1"/>
  <c r="AG245" i="1"/>
  <c r="AG246" i="1"/>
  <c r="AG247" i="1"/>
  <c r="AG252" i="1"/>
  <c r="AG285" i="1"/>
  <c r="AG288" i="1"/>
  <c r="AG9" i="1"/>
  <c r="AH350" i="1" l="1"/>
  <c r="AH351" i="1"/>
  <c r="C255" i="1"/>
  <c r="D169" i="1"/>
  <c r="C176" i="3" s="1"/>
  <c r="B270" i="3"/>
  <c r="D247" i="1"/>
  <c r="AH290" i="1"/>
  <c r="AH292" i="1"/>
  <c r="AH296" i="1"/>
  <c r="AH300" i="1"/>
  <c r="AH304" i="1"/>
  <c r="AH308" i="1"/>
  <c r="AH312" i="1"/>
  <c r="AH316" i="1"/>
  <c r="AH320" i="1"/>
  <c r="AH324" i="1"/>
  <c r="AH328" i="1"/>
  <c r="AH332" i="1"/>
  <c r="AH336" i="1"/>
  <c r="AH340" i="1"/>
  <c r="AH344" i="1"/>
  <c r="AH348" i="1"/>
  <c r="AH293" i="1"/>
  <c r="AH301" i="1"/>
  <c r="AH305" i="1"/>
  <c r="AH309" i="1"/>
  <c r="AH317" i="1"/>
  <c r="AH325" i="1"/>
  <c r="AH333" i="1"/>
  <c r="AH341" i="1"/>
  <c r="AH345" i="1"/>
  <c r="AH298" i="1"/>
  <c r="AH302" i="1"/>
  <c r="AH310" i="1"/>
  <c r="AH314" i="1"/>
  <c r="AH318" i="1"/>
  <c r="AH322" i="1"/>
  <c r="AH330" i="1"/>
  <c r="AH334" i="1"/>
  <c r="AH342" i="1"/>
  <c r="AH346" i="1"/>
  <c r="AH295" i="1"/>
  <c r="AH303" i="1"/>
  <c r="AH311" i="1"/>
  <c r="AH319" i="1"/>
  <c r="AH327" i="1"/>
  <c r="AH335" i="1"/>
  <c r="AH343" i="1"/>
  <c r="AH297" i="1"/>
  <c r="AH313" i="1"/>
  <c r="AH321" i="1"/>
  <c r="AH329" i="1"/>
  <c r="AH337" i="1"/>
  <c r="AH349" i="1"/>
  <c r="AH294" i="1"/>
  <c r="AH306" i="1"/>
  <c r="AH326" i="1"/>
  <c r="AH338" i="1"/>
  <c r="AH291" i="1"/>
  <c r="AH299" i="1"/>
  <c r="AH307" i="1"/>
  <c r="AH315" i="1"/>
  <c r="AH323" i="1"/>
  <c r="AH331" i="1"/>
  <c r="AH339" i="1"/>
  <c r="AH347" i="1"/>
  <c r="C269" i="3"/>
  <c r="D263" i="1"/>
  <c r="C197" i="3"/>
  <c r="D191" i="1"/>
  <c r="C15" i="3"/>
  <c r="D9" i="1"/>
  <c r="C16" i="3" s="1"/>
  <c r="B167" i="3"/>
  <c r="C161" i="1"/>
  <c r="C92" i="3"/>
  <c r="D86" i="1"/>
  <c r="D234" i="1"/>
  <c r="C240" i="3"/>
  <c r="C72" i="3"/>
  <c r="D66" i="1"/>
  <c r="C205" i="3"/>
  <c r="D199" i="1"/>
  <c r="C206" i="3" s="1"/>
  <c r="C21" i="3"/>
  <c r="D15" i="1"/>
  <c r="D256" i="1"/>
  <c r="C263" i="3" s="1"/>
  <c r="C262" i="3"/>
  <c r="C147" i="3"/>
  <c r="D141" i="1"/>
  <c r="B89" i="3"/>
  <c r="C83" i="1"/>
  <c r="B187" i="3"/>
  <c r="C181" i="1"/>
  <c r="C248" i="3"/>
  <c r="D242" i="1"/>
  <c r="C126" i="3"/>
  <c r="D120" i="1"/>
  <c r="B15" i="3"/>
  <c r="C9" i="1"/>
  <c r="C179" i="3"/>
  <c r="D173" i="1"/>
  <c r="C180" i="3" s="1"/>
  <c r="A15" i="3"/>
  <c r="B9" i="1"/>
  <c r="C67" i="3"/>
  <c r="D61" i="1"/>
  <c r="B262" i="3"/>
  <c r="C256" i="1"/>
  <c r="D204" i="1"/>
  <c r="C210" i="3"/>
  <c r="C265" i="1"/>
  <c r="B271" i="3"/>
  <c r="D272" i="1"/>
  <c r="C278" i="3"/>
  <c r="C167" i="3"/>
  <c r="D161" i="1"/>
  <c r="B105" i="3"/>
  <c r="C99" i="1"/>
  <c r="C105" i="3"/>
  <c r="D99" i="1"/>
  <c r="C136" i="3"/>
  <c r="D130" i="1"/>
  <c r="C40" i="3"/>
  <c r="D34" i="1"/>
  <c r="C187" i="3"/>
  <c r="D181" i="1"/>
  <c r="C56" i="3"/>
  <c r="D50" i="1"/>
  <c r="B56" i="3"/>
  <c r="C50" i="1"/>
  <c r="AH46" i="1"/>
  <c r="AH115" i="1"/>
  <c r="AH239" i="1"/>
  <c r="AH121" i="1"/>
  <c r="AH67" i="1"/>
  <c r="AH173" i="1"/>
  <c r="AH167" i="1"/>
  <c r="AH19" i="1"/>
  <c r="AH219" i="1"/>
  <c r="AH108" i="1"/>
  <c r="AH26" i="1"/>
  <c r="AH163" i="1"/>
  <c r="AH210" i="1"/>
  <c r="AH29" i="1"/>
  <c r="AH124" i="1"/>
  <c r="AH6" i="1"/>
  <c r="AH77" i="1"/>
  <c r="AH230" i="1"/>
  <c r="AH59" i="1"/>
  <c r="AH143" i="1"/>
  <c r="AH187" i="1"/>
  <c r="AH254" i="1"/>
  <c r="AH184" i="1"/>
  <c r="AH118" i="1"/>
  <c r="AH132" i="1"/>
  <c r="AH86" i="1"/>
  <c r="AH150" i="1"/>
  <c r="AH36" i="1"/>
  <c r="AH122" i="1"/>
  <c r="AH286" i="1"/>
  <c r="AH89" i="1"/>
  <c r="AH171" i="1"/>
  <c r="AH246" i="1"/>
  <c r="AH273" i="1"/>
  <c r="AH245" i="1"/>
  <c r="AH33" i="1"/>
  <c r="AH41" i="1"/>
  <c r="AH98" i="1"/>
  <c r="AH174" i="1"/>
  <c r="AH52" i="1"/>
  <c r="AH145" i="1"/>
  <c r="AH14" i="1"/>
  <c r="AH105" i="1"/>
  <c r="AH216" i="1"/>
  <c r="AH203" i="1"/>
  <c r="AH127" i="1"/>
  <c r="AH64" i="1"/>
  <c r="AH57" i="1"/>
  <c r="AH218" i="1"/>
  <c r="AH81" i="1"/>
  <c r="AH51" i="1"/>
  <c r="AH189" i="1"/>
  <c r="AH267" i="1"/>
  <c r="AH236" i="1"/>
  <c r="AH180" i="1"/>
  <c r="AH159" i="1"/>
  <c r="AH285" i="1"/>
  <c r="AH269" i="1"/>
  <c r="AH240" i="1"/>
  <c r="AH215" i="1"/>
  <c r="AH194" i="1"/>
  <c r="AH237" i="1"/>
  <c r="AH263" i="1"/>
  <c r="AH249" i="1"/>
  <c r="AH197" i="1"/>
  <c r="AH170" i="1"/>
  <c r="AH131" i="1"/>
  <c r="AH277" i="1"/>
  <c r="AH259" i="1"/>
  <c r="AH223" i="1"/>
  <c r="AH207" i="1"/>
  <c r="AH250" i="1"/>
  <c r="AH198" i="1"/>
  <c r="AH37" i="1"/>
  <c r="AH90" i="1"/>
  <c r="AH78" i="1"/>
  <c r="AH76" i="1"/>
  <c r="AH35" i="1"/>
  <c r="AH21" i="1"/>
  <c r="AH58" i="1"/>
  <c r="AH88" i="1"/>
  <c r="AH100" i="1"/>
  <c r="AH112" i="1"/>
  <c r="AH130" i="1"/>
  <c r="AH155" i="1"/>
  <c r="AH204" i="1"/>
  <c r="AH255" i="1"/>
  <c r="AH17" i="1"/>
  <c r="AH40" i="1"/>
  <c r="AH54" i="1"/>
  <c r="AH69" i="1"/>
  <c r="AH80" i="1"/>
  <c r="AH125" i="1"/>
  <c r="AH148" i="1"/>
  <c r="AH191" i="1"/>
  <c r="AH241" i="1"/>
  <c r="AH289" i="1"/>
  <c r="AH18" i="1"/>
  <c r="AH28" i="1"/>
  <c r="AH61" i="1"/>
  <c r="AH97" i="1"/>
  <c r="AH107" i="1"/>
  <c r="AH120" i="1"/>
  <c r="AH151" i="1"/>
  <c r="AH188" i="1"/>
  <c r="AH224" i="1"/>
  <c r="AH179" i="1"/>
  <c r="AH196" i="1"/>
  <c r="AH248" i="1"/>
  <c r="AH205" i="1"/>
  <c r="AH221" i="1"/>
  <c r="AH256" i="1"/>
  <c r="AH275" i="1"/>
  <c r="AH129" i="1"/>
  <c r="AH165" i="1"/>
  <c r="AH186" i="1"/>
  <c r="AH247" i="1"/>
  <c r="AH202" i="1"/>
  <c r="AH66" i="1"/>
  <c r="AH74" i="1"/>
  <c r="AH39" i="1"/>
  <c r="AH195" i="1"/>
  <c r="AH253" i="1"/>
  <c r="AH53" i="1"/>
  <c r="AH10" i="1"/>
  <c r="AH70" i="1"/>
  <c r="AH152" i="1"/>
  <c r="AH72" i="1"/>
  <c r="AH8" i="1"/>
  <c r="AH25" i="1"/>
  <c r="AH60" i="1"/>
  <c r="AH93" i="1"/>
  <c r="AH104" i="1"/>
  <c r="AH114" i="1"/>
  <c r="AH139" i="1"/>
  <c r="AH160" i="1"/>
  <c r="AH212" i="1"/>
  <c r="AH265" i="1"/>
  <c r="AH32" i="1"/>
  <c r="AH42" i="1"/>
  <c r="AH56" i="1"/>
  <c r="AH73" i="1"/>
  <c r="AH82" i="1"/>
  <c r="AH128" i="1"/>
  <c r="AH156" i="1"/>
  <c r="AH206" i="1"/>
  <c r="AH270" i="1"/>
  <c r="AH9" i="1"/>
  <c r="AH20" i="1"/>
  <c r="AH30" i="1"/>
  <c r="AH85" i="1"/>
  <c r="AH99" i="1"/>
  <c r="AH109" i="1"/>
  <c r="AH134" i="1"/>
  <c r="AH154" i="1"/>
  <c r="AH193" i="1"/>
  <c r="AH261" i="1"/>
  <c r="AH181" i="1"/>
  <c r="AH233" i="1"/>
  <c r="AH268" i="1"/>
  <c r="AH211" i="1"/>
  <c r="AH227" i="1"/>
  <c r="AH262" i="1"/>
  <c r="AH281" i="1"/>
  <c r="AH135" i="1"/>
  <c r="AH177" i="1"/>
  <c r="AH232" i="1"/>
  <c r="AH252" i="1"/>
  <c r="AH92" i="1"/>
  <c r="AH144" i="1"/>
  <c r="AH49" i="1"/>
  <c r="AH226" i="1"/>
  <c r="AH258" i="1"/>
  <c r="AH141" i="1"/>
  <c r="AH68" i="1"/>
  <c r="AH15" i="1"/>
  <c r="AH27" i="1"/>
  <c r="AH62" i="1"/>
  <c r="AH96" i="1"/>
  <c r="AH106" i="1"/>
  <c r="AH116" i="1"/>
  <c r="AH147" i="1"/>
  <c r="AH169" i="1"/>
  <c r="AH220" i="1"/>
  <c r="AH284" i="1"/>
  <c r="AH34" i="1"/>
  <c r="AH48" i="1"/>
  <c r="AH65" i="1"/>
  <c r="AH75" i="1"/>
  <c r="AH91" i="1"/>
  <c r="AH140" i="1"/>
  <c r="AH158" i="1"/>
  <c r="AH214" i="1"/>
  <c r="AH282" i="1"/>
  <c r="AH12" i="1"/>
  <c r="AH22" i="1"/>
  <c r="AH45" i="1"/>
  <c r="AH87" i="1"/>
  <c r="AH101" i="1"/>
  <c r="AH113" i="1"/>
  <c r="AH138" i="1"/>
  <c r="AH164" i="1"/>
  <c r="AH208" i="1"/>
  <c r="AH272" i="1"/>
  <c r="AH183" i="1"/>
  <c r="AH235" i="1"/>
  <c r="AH192" i="1"/>
  <c r="AH213" i="1"/>
  <c r="AH229" i="1"/>
  <c r="AH264" i="1"/>
  <c r="AH283" i="1"/>
  <c r="AH137" i="1"/>
  <c r="AH178" i="1"/>
  <c r="AH234" i="1"/>
  <c r="AH257" i="1"/>
  <c r="AH55" i="1"/>
  <c r="AH280" i="1"/>
  <c r="AH162" i="1"/>
  <c r="AH274" i="1"/>
  <c r="AH166" i="1"/>
  <c r="AH126" i="1"/>
  <c r="AH31" i="1"/>
  <c r="AH13" i="1"/>
  <c r="AH23" i="1"/>
  <c r="AH44" i="1"/>
  <c r="AH84" i="1"/>
  <c r="AH95" i="1"/>
  <c r="AH102" i="1"/>
  <c r="AH110" i="1"/>
  <c r="AH119" i="1"/>
  <c r="AH142" i="1"/>
  <c r="AH157" i="1"/>
  <c r="AH190" i="1"/>
  <c r="AH228" i="1"/>
  <c r="AH276" i="1"/>
  <c r="AH11" i="1"/>
  <c r="AH38" i="1"/>
  <c r="AH50" i="1"/>
  <c r="AH63" i="1"/>
  <c r="AH71" i="1"/>
  <c r="AH79" i="1"/>
  <c r="AH117" i="1"/>
  <c r="AH136" i="1"/>
  <c r="AH153" i="1"/>
  <c r="AH175" i="1"/>
  <c r="AH222" i="1"/>
  <c r="AH278" i="1"/>
  <c r="AH7" i="1"/>
  <c r="AH16" i="1"/>
  <c r="AH24" i="1"/>
  <c r="AH43" i="1"/>
  <c r="AH83" i="1"/>
  <c r="AH94" i="1"/>
  <c r="AH103" i="1"/>
  <c r="AH111" i="1"/>
  <c r="AH123" i="1"/>
  <c r="AH146" i="1"/>
  <c r="AH168" i="1"/>
  <c r="AH200" i="1"/>
  <c r="AH243" i="1"/>
  <c r="AH176" i="1"/>
  <c r="AH185" i="1"/>
  <c r="AH231" i="1"/>
  <c r="AH244" i="1"/>
  <c r="AH266" i="1"/>
  <c r="AH201" i="1"/>
  <c r="AH209" i="1"/>
  <c r="AH217" i="1"/>
  <c r="AH225" i="1"/>
  <c r="AH242" i="1"/>
  <c r="AH260" i="1"/>
  <c r="AH271" i="1"/>
  <c r="AH279" i="1"/>
  <c r="AH287" i="1"/>
  <c r="AH133" i="1"/>
  <c r="AH161" i="1"/>
  <c r="AH172" i="1"/>
  <c r="AH182" i="1"/>
  <c r="AH199" i="1"/>
  <c r="AH238" i="1"/>
  <c r="AH251" i="1"/>
  <c r="AH288" i="1"/>
  <c r="AH149" i="1"/>
  <c r="AH47" i="1"/>
  <c r="C254" i="3" l="1"/>
  <c r="D248" i="1"/>
  <c r="C270" i="3"/>
  <c r="D264" i="1"/>
  <c r="C198" i="3"/>
  <c r="D192" i="1"/>
  <c r="A16" i="3"/>
  <c r="B10" i="1"/>
  <c r="B16" i="3"/>
  <c r="C10" i="1"/>
  <c r="B188" i="3"/>
  <c r="C182" i="1"/>
  <c r="C148" i="3"/>
  <c r="D142" i="1"/>
  <c r="C22" i="3"/>
  <c r="D16" i="1"/>
  <c r="C73" i="3"/>
  <c r="D67" i="1"/>
  <c r="C93" i="3"/>
  <c r="D87" i="1"/>
  <c r="B57" i="3"/>
  <c r="C51" i="1"/>
  <c r="C188" i="3"/>
  <c r="D182" i="1"/>
  <c r="C137" i="3"/>
  <c r="D131" i="1"/>
  <c r="B106" i="3"/>
  <c r="C100" i="1"/>
  <c r="B272" i="3"/>
  <c r="C266" i="1"/>
  <c r="C279" i="3"/>
  <c r="D273" i="1"/>
  <c r="C211" i="3"/>
  <c r="D205" i="1"/>
  <c r="C68" i="3"/>
  <c r="D62" i="1"/>
  <c r="C69" i="3" s="1"/>
  <c r="C127" i="3"/>
  <c r="D121" i="1"/>
  <c r="C249" i="3"/>
  <c r="D243" i="1"/>
  <c r="C250" i="3" s="1"/>
  <c r="B90" i="3"/>
  <c r="C84" i="1"/>
  <c r="B168" i="3"/>
  <c r="C162" i="1"/>
  <c r="C57" i="3"/>
  <c r="D51" i="1"/>
  <c r="C41" i="3"/>
  <c r="D35" i="1"/>
  <c r="C106" i="3"/>
  <c r="D100" i="1"/>
  <c r="C168" i="3"/>
  <c r="D162" i="1"/>
  <c r="B263" i="3"/>
  <c r="C257" i="1"/>
  <c r="C241" i="3"/>
  <c r="D235" i="1"/>
  <c r="AH4" i="1"/>
  <c r="C255" i="3" l="1"/>
  <c r="D249" i="1"/>
  <c r="D193" i="1"/>
  <c r="C199" i="3"/>
  <c r="C271" i="3"/>
  <c r="D265" i="1"/>
  <c r="C272" i="3" s="1"/>
  <c r="D236" i="1"/>
  <c r="C242" i="3"/>
  <c r="C258" i="1"/>
  <c r="B264" i="3"/>
  <c r="C107" i="3"/>
  <c r="D101" i="1"/>
  <c r="C58" i="3"/>
  <c r="D52" i="1"/>
  <c r="B169" i="3"/>
  <c r="C163" i="1"/>
  <c r="C280" i="3"/>
  <c r="D274" i="1"/>
  <c r="B107" i="3"/>
  <c r="C101" i="1"/>
  <c r="C189" i="3"/>
  <c r="D183" i="1"/>
  <c r="C94" i="3"/>
  <c r="D88" i="1"/>
  <c r="C23" i="3"/>
  <c r="D17" i="1"/>
  <c r="B189" i="3"/>
  <c r="C183" i="1"/>
  <c r="B17" i="3"/>
  <c r="C11" i="1"/>
  <c r="A17" i="3"/>
  <c r="B11" i="1"/>
  <c r="C169" i="3"/>
  <c r="D163" i="1"/>
  <c r="C42" i="3"/>
  <c r="D36" i="1"/>
  <c r="B91" i="3"/>
  <c r="C85" i="1"/>
  <c r="C128" i="3"/>
  <c r="D122" i="1"/>
  <c r="D206" i="1"/>
  <c r="C212" i="3"/>
  <c r="C267" i="1"/>
  <c r="B273" i="3"/>
  <c r="C138" i="3"/>
  <c r="D132" i="1"/>
  <c r="B58" i="3"/>
  <c r="C52" i="1"/>
  <c r="C74" i="3"/>
  <c r="D68" i="1"/>
  <c r="C149" i="3"/>
  <c r="D143" i="1"/>
  <c r="C256" i="3" l="1"/>
  <c r="D250" i="1"/>
  <c r="C200" i="3"/>
  <c r="D194" i="1"/>
  <c r="B265" i="3"/>
  <c r="C259" i="1"/>
  <c r="B266" i="3" s="1"/>
  <c r="C43" i="3"/>
  <c r="D37" i="1"/>
  <c r="B18" i="3"/>
  <c r="C12" i="1"/>
  <c r="C190" i="3"/>
  <c r="D184" i="1"/>
  <c r="C59" i="3"/>
  <c r="D53" i="1"/>
  <c r="C213" i="3"/>
  <c r="D207" i="1"/>
  <c r="C150" i="3"/>
  <c r="D144" i="1"/>
  <c r="B59" i="3"/>
  <c r="C53" i="1"/>
  <c r="C129" i="3"/>
  <c r="D123" i="1"/>
  <c r="C170" i="3"/>
  <c r="D164" i="1"/>
  <c r="B190" i="3"/>
  <c r="C184" i="1"/>
  <c r="C95" i="3"/>
  <c r="D89" i="1"/>
  <c r="C96" i="3" s="1"/>
  <c r="B108" i="3"/>
  <c r="C102" i="1"/>
  <c r="B170" i="3"/>
  <c r="C164" i="1"/>
  <c r="C108" i="3"/>
  <c r="D102" i="1"/>
  <c r="C75" i="3"/>
  <c r="D69" i="1"/>
  <c r="C139" i="3"/>
  <c r="D133" i="1"/>
  <c r="B92" i="3"/>
  <c r="C86" i="1"/>
  <c r="A18" i="3"/>
  <c r="B12" i="1"/>
  <c r="C24" i="3"/>
  <c r="D18" i="1"/>
  <c r="D275" i="1"/>
  <c r="C281" i="3"/>
  <c r="B274" i="3"/>
  <c r="C268" i="1"/>
  <c r="C243" i="3"/>
  <c r="D237" i="1"/>
  <c r="C257" i="3" l="1"/>
  <c r="D251" i="1"/>
  <c r="C258" i="3" s="1"/>
  <c r="C201" i="3"/>
  <c r="D195" i="1"/>
  <c r="C202" i="3" s="1"/>
  <c r="B275" i="3"/>
  <c r="C269" i="1"/>
  <c r="C25" i="3"/>
  <c r="D19" i="1"/>
  <c r="B93" i="3"/>
  <c r="C87" i="1"/>
  <c r="C76" i="3"/>
  <c r="D70" i="1"/>
  <c r="B171" i="3"/>
  <c r="C165" i="1"/>
  <c r="C171" i="3"/>
  <c r="D165" i="1"/>
  <c r="C172" i="3" s="1"/>
  <c r="B60" i="3"/>
  <c r="C54" i="1"/>
  <c r="C214" i="3"/>
  <c r="D208" i="1"/>
  <c r="C191" i="3"/>
  <c r="D185" i="1"/>
  <c r="C44" i="3"/>
  <c r="D38" i="1"/>
  <c r="D238" i="1"/>
  <c r="C245" i="3" s="1"/>
  <c r="C244" i="3"/>
  <c r="A19" i="3"/>
  <c r="B13" i="1"/>
  <c r="C140" i="3"/>
  <c r="D134" i="1"/>
  <c r="C109" i="3"/>
  <c r="D103" i="1"/>
  <c r="B109" i="3"/>
  <c r="C103" i="1"/>
  <c r="B191" i="3"/>
  <c r="C185" i="1"/>
  <c r="C130" i="3"/>
  <c r="D124" i="1"/>
  <c r="C151" i="3"/>
  <c r="D145" i="1"/>
  <c r="C60" i="3"/>
  <c r="D54" i="1"/>
  <c r="B19" i="3"/>
  <c r="C13" i="1"/>
  <c r="C282" i="3"/>
  <c r="D276" i="1"/>
  <c r="B20" i="3" l="1"/>
  <c r="C14" i="1"/>
  <c r="C152" i="3"/>
  <c r="D146" i="1"/>
  <c r="B192" i="3"/>
  <c r="C186" i="1"/>
  <c r="C110" i="3"/>
  <c r="D104" i="1"/>
  <c r="A20" i="3"/>
  <c r="B14" i="1"/>
  <c r="C45" i="3"/>
  <c r="D39" i="1"/>
  <c r="C215" i="3"/>
  <c r="D209" i="1"/>
  <c r="C77" i="3"/>
  <c r="D71" i="1"/>
  <c r="C26" i="3"/>
  <c r="D20" i="1"/>
  <c r="C283" i="3"/>
  <c r="D277" i="1"/>
  <c r="C61" i="3"/>
  <c r="D55" i="1"/>
  <c r="C131" i="3"/>
  <c r="D125" i="1"/>
  <c r="B110" i="3"/>
  <c r="C104" i="1"/>
  <c r="C141" i="3"/>
  <c r="D135" i="1"/>
  <c r="C192" i="3"/>
  <c r="D186" i="1"/>
  <c r="B61" i="3"/>
  <c r="C55" i="1"/>
  <c r="B172" i="3"/>
  <c r="C166" i="1"/>
  <c r="C88" i="1"/>
  <c r="B94" i="3"/>
  <c r="B276" i="3"/>
  <c r="C270" i="1"/>
  <c r="B277" i="3" l="1"/>
  <c r="C271" i="1"/>
  <c r="C193" i="3"/>
  <c r="D187" i="1"/>
  <c r="C194" i="3" s="1"/>
  <c r="B62" i="3"/>
  <c r="C56" i="1"/>
  <c r="C142" i="3"/>
  <c r="D136" i="1"/>
  <c r="C132" i="3"/>
  <c r="D126" i="1"/>
  <c r="C133" i="3" s="1"/>
  <c r="C284" i="3"/>
  <c r="D278" i="1"/>
  <c r="C78" i="3"/>
  <c r="D72" i="1"/>
  <c r="C46" i="3"/>
  <c r="D40" i="1"/>
  <c r="C111" i="3"/>
  <c r="D105" i="1"/>
  <c r="C153" i="3"/>
  <c r="D147" i="1"/>
  <c r="B95" i="3"/>
  <c r="C89" i="1"/>
  <c r="C62" i="3"/>
  <c r="D56" i="1"/>
  <c r="C27" i="3"/>
  <c r="D21" i="1"/>
  <c r="D210" i="1"/>
  <c r="C216" i="3"/>
  <c r="A21" i="3"/>
  <c r="B15" i="1"/>
  <c r="B193" i="3"/>
  <c r="C187" i="1"/>
  <c r="B21" i="3"/>
  <c r="C15" i="1"/>
  <c r="B173" i="3"/>
  <c r="C167" i="1"/>
  <c r="B111" i="3"/>
  <c r="C105" i="1"/>
  <c r="B174" i="3" l="1"/>
  <c r="C168" i="1"/>
  <c r="C63" i="3"/>
  <c r="D57" i="1"/>
  <c r="C64" i="3" s="1"/>
  <c r="C47" i="3"/>
  <c r="D41" i="1"/>
  <c r="D279" i="1"/>
  <c r="C285" i="3"/>
  <c r="C143" i="3"/>
  <c r="D137" i="1"/>
  <c r="C144" i="3" s="1"/>
  <c r="C217" i="3"/>
  <c r="D211" i="1"/>
  <c r="B194" i="3"/>
  <c r="C188" i="1"/>
  <c r="C154" i="3"/>
  <c r="D148" i="1"/>
  <c r="B112" i="3"/>
  <c r="C106" i="1"/>
  <c r="B22" i="3"/>
  <c r="C16" i="1"/>
  <c r="A22" i="3"/>
  <c r="B16" i="1"/>
  <c r="C28" i="3"/>
  <c r="D22" i="1"/>
  <c r="B96" i="3"/>
  <c r="C90" i="1"/>
  <c r="C112" i="3"/>
  <c r="D106" i="1"/>
  <c r="C79" i="3"/>
  <c r="D73" i="1"/>
  <c r="B63" i="3"/>
  <c r="C57" i="1"/>
  <c r="B278" i="3"/>
  <c r="C272" i="1"/>
  <c r="B64" i="3" l="1"/>
  <c r="C58" i="1"/>
  <c r="C113" i="3"/>
  <c r="D107" i="1"/>
  <c r="C29" i="3"/>
  <c r="D23" i="1"/>
  <c r="B23" i="3"/>
  <c r="C17" i="1"/>
  <c r="C155" i="3"/>
  <c r="D149" i="1"/>
  <c r="D212" i="1"/>
  <c r="C218" i="3"/>
  <c r="C286" i="3"/>
  <c r="D280" i="1"/>
  <c r="B279" i="3"/>
  <c r="C273" i="1"/>
  <c r="C80" i="3"/>
  <c r="D74" i="1"/>
  <c r="B97" i="3"/>
  <c r="C91" i="1"/>
  <c r="A23" i="3"/>
  <c r="B17" i="1"/>
  <c r="C107" i="1"/>
  <c r="B113" i="3"/>
  <c r="B195" i="3"/>
  <c r="C189" i="1"/>
  <c r="C48" i="3"/>
  <c r="D42" i="1"/>
  <c r="C49" i="3" s="1"/>
  <c r="B175" i="3"/>
  <c r="C169" i="1"/>
  <c r="B98" i="3" l="1"/>
  <c r="C92" i="1"/>
  <c r="C274" i="1"/>
  <c r="B280" i="3"/>
  <c r="B24" i="3"/>
  <c r="C18" i="1"/>
  <c r="C219" i="3"/>
  <c r="D213" i="1"/>
  <c r="B176" i="3"/>
  <c r="C170" i="1"/>
  <c r="B196" i="3"/>
  <c r="C190" i="1"/>
  <c r="A24" i="3"/>
  <c r="B18" i="1"/>
  <c r="C81" i="3"/>
  <c r="D75" i="1"/>
  <c r="C287" i="3"/>
  <c r="D281" i="1"/>
  <c r="C156" i="3"/>
  <c r="D150" i="1"/>
  <c r="C30" i="3"/>
  <c r="D24" i="1"/>
  <c r="B65" i="3"/>
  <c r="C59" i="1"/>
  <c r="C114" i="3"/>
  <c r="D108" i="1"/>
  <c r="B114" i="3"/>
  <c r="C108" i="1"/>
  <c r="B115" i="3" l="1"/>
  <c r="C109" i="1"/>
  <c r="C157" i="3"/>
  <c r="D151" i="1"/>
  <c r="B197" i="3"/>
  <c r="C191" i="1"/>
  <c r="D214" i="1"/>
  <c r="C220" i="3"/>
  <c r="B281" i="3"/>
  <c r="C275" i="1"/>
  <c r="B99" i="3"/>
  <c r="C93" i="1"/>
  <c r="B66" i="3"/>
  <c r="C60" i="1"/>
  <c r="C82" i="3"/>
  <c r="D76" i="1"/>
  <c r="C115" i="3"/>
  <c r="D109" i="1"/>
  <c r="C31" i="3"/>
  <c r="D25" i="1"/>
  <c r="C288" i="3"/>
  <c r="D282" i="1"/>
  <c r="A25" i="3"/>
  <c r="B19" i="1"/>
  <c r="B177" i="3"/>
  <c r="C171" i="1"/>
  <c r="B25" i="3"/>
  <c r="C19" i="1"/>
  <c r="B26" i="3" l="1"/>
  <c r="C20" i="1"/>
  <c r="A26" i="3"/>
  <c r="B20" i="1"/>
  <c r="C32" i="3"/>
  <c r="D26" i="1"/>
  <c r="C83" i="3"/>
  <c r="D77" i="1"/>
  <c r="B100" i="3"/>
  <c r="C94" i="1"/>
  <c r="C158" i="3"/>
  <c r="D152" i="1"/>
  <c r="C221" i="3"/>
  <c r="D215" i="1"/>
  <c r="B178" i="3"/>
  <c r="C172" i="1"/>
  <c r="C289" i="3"/>
  <c r="D283" i="1"/>
  <c r="C116" i="3"/>
  <c r="D110" i="1"/>
  <c r="C61" i="1"/>
  <c r="B67" i="3"/>
  <c r="B282" i="3"/>
  <c r="C276" i="1"/>
  <c r="B198" i="3"/>
  <c r="C192" i="1"/>
  <c r="B116" i="3"/>
  <c r="C110" i="1"/>
  <c r="B68" i="3" l="1"/>
  <c r="C62" i="1"/>
  <c r="C111" i="1"/>
  <c r="B117" i="3"/>
  <c r="C277" i="1"/>
  <c r="B283" i="3"/>
  <c r="C117" i="3"/>
  <c r="D111" i="1"/>
  <c r="B179" i="3"/>
  <c r="C173" i="1"/>
  <c r="C159" i="3"/>
  <c r="D153" i="1"/>
  <c r="C84" i="3"/>
  <c r="D78" i="1"/>
  <c r="A27" i="3"/>
  <c r="B21" i="1"/>
  <c r="B199" i="3"/>
  <c r="C193" i="1"/>
  <c r="D284" i="1"/>
  <c r="C290" i="3"/>
  <c r="C222" i="3"/>
  <c r="D216" i="1"/>
  <c r="B101" i="3"/>
  <c r="C95" i="1"/>
  <c r="B102" i="3" s="1"/>
  <c r="C33" i="3"/>
  <c r="D27" i="1"/>
  <c r="B27" i="3"/>
  <c r="C21" i="1"/>
  <c r="A28" i="3" l="1"/>
  <c r="B22" i="1"/>
  <c r="C160" i="3"/>
  <c r="D154" i="1"/>
  <c r="C118" i="3"/>
  <c r="D112" i="1"/>
  <c r="C291" i="3"/>
  <c r="D285" i="1"/>
  <c r="B118" i="3"/>
  <c r="C112" i="1"/>
  <c r="C34" i="3"/>
  <c r="D28" i="1"/>
  <c r="C223" i="3"/>
  <c r="D217" i="1"/>
  <c r="B200" i="3"/>
  <c r="C194" i="1"/>
  <c r="C85" i="3"/>
  <c r="D79" i="1"/>
  <c r="C86" i="3" s="1"/>
  <c r="B180" i="3"/>
  <c r="C174" i="1"/>
  <c r="B69" i="3"/>
  <c r="C63" i="1"/>
  <c r="B28" i="3"/>
  <c r="C22" i="1"/>
  <c r="B284" i="3"/>
  <c r="C278" i="1"/>
  <c r="B29" i="3" l="1"/>
  <c r="C23" i="1"/>
  <c r="B181" i="3"/>
  <c r="C175" i="1"/>
  <c r="B201" i="3"/>
  <c r="C195" i="1"/>
  <c r="C35" i="3"/>
  <c r="D29" i="1"/>
  <c r="D286" i="1"/>
  <c r="C292" i="3"/>
  <c r="C161" i="3"/>
  <c r="D155" i="1"/>
  <c r="B285" i="3"/>
  <c r="C279" i="1"/>
  <c r="B70" i="3"/>
  <c r="C64" i="1"/>
  <c r="D218" i="1"/>
  <c r="C224" i="3"/>
  <c r="B119" i="3"/>
  <c r="C113" i="1"/>
  <c r="C119" i="3"/>
  <c r="D113" i="1"/>
  <c r="A29" i="3"/>
  <c r="B23" i="1"/>
  <c r="C36" i="3" l="1"/>
  <c r="D30" i="1"/>
  <c r="C37" i="3" s="1"/>
  <c r="B120" i="3"/>
  <c r="C114" i="1"/>
  <c r="C162" i="3"/>
  <c r="D156" i="1"/>
  <c r="C163" i="3" s="1"/>
  <c r="C120" i="3"/>
  <c r="D114" i="1"/>
  <c r="B202" i="3"/>
  <c r="C196" i="1"/>
  <c r="B30" i="3"/>
  <c r="C24" i="1"/>
  <c r="A30" i="3"/>
  <c r="B24" i="1"/>
  <c r="B71" i="3"/>
  <c r="C65" i="1"/>
  <c r="B182" i="3"/>
  <c r="C176" i="1"/>
  <c r="B286" i="3"/>
  <c r="C280" i="1"/>
  <c r="C225" i="3"/>
  <c r="D219" i="1"/>
  <c r="C293" i="3"/>
  <c r="D287" i="1"/>
  <c r="C294" i="3" s="1"/>
  <c r="B287" i="3" l="1"/>
  <c r="C281" i="1"/>
  <c r="B72" i="3"/>
  <c r="C66" i="1"/>
  <c r="C121" i="3"/>
  <c r="D115" i="1"/>
  <c r="B121" i="3"/>
  <c r="C115" i="1"/>
  <c r="D220" i="1"/>
  <c r="C226" i="3"/>
  <c r="B183" i="3"/>
  <c r="C177" i="1"/>
  <c r="B184" i="3" s="1"/>
  <c r="A31" i="3"/>
  <c r="B25" i="1"/>
  <c r="B203" i="3"/>
  <c r="C197" i="1"/>
  <c r="B31" i="3"/>
  <c r="C25" i="1"/>
  <c r="B32" i="3" l="1"/>
  <c r="C26" i="1"/>
  <c r="B204" i="3"/>
  <c r="C198" i="1"/>
  <c r="B122" i="3"/>
  <c r="C116" i="1"/>
  <c r="B73" i="3"/>
  <c r="C67" i="1"/>
  <c r="A32" i="3"/>
  <c r="B26" i="1"/>
  <c r="C122" i="3"/>
  <c r="D116" i="1"/>
  <c r="C123" i="3" s="1"/>
  <c r="B288" i="3"/>
  <c r="C282" i="1"/>
  <c r="C227" i="3"/>
  <c r="D221" i="1"/>
  <c r="B205" i="3" l="1"/>
  <c r="C199" i="1"/>
  <c r="B289" i="3"/>
  <c r="C283" i="1"/>
  <c r="A33" i="3"/>
  <c r="B27" i="1"/>
  <c r="B123" i="3"/>
  <c r="C117" i="1"/>
  <c r="B33" i="3"/>
  <c r="C27" i="1"/>
  <c r="D222" i="1"/>
  <c r="C228" i="3"/>
  <c r="B74" i="3"/>
  <c r="C68" i="1"/>
  <c r="B290" i="3" l="1"/>
  <c r="C284" i="1"/>
  <c r="B75" i="3"/>
  <c r="C69" i="1"/>
  <c r="B34" i="3"/>
  <c r="C28" i="1"/>
  <c r="A34" i="3"/>
  <c r="B28" i="1"/>
  <c r="B206" i="3"/>
  <c r="C200" i="1"/>
  <c r="B124" i="3"/>
  <c r="C118" i="1"/>
  <c r="C229" i="3"/>
  <c r="D223" i="1"/>
  <c r="B125" i="3" l="1"/>
  <c r="C119" i="1"/>
  <c r="A35" i="3"/>
  <c r="B29" i="1"/>
  <c r="C230" i="3"/>
  <c r="D224" i="1"/>
  <c r="B207" i="3"/>
  <c r="C201" i="1"/>
  <c r="B35" i="3"/>
  <c r="C29" i="1"/>
  <c r="B291" i="3"/>
  <c r="C285" i="1"/>
  <c r="B76" i="3"/>
  <c r="C70" i="1"/>
  <c r="B208" i="3" l="1"/>
  <c r="C202" i="1"/>
  <c r="B77" i="3"/>
  <c r="C71" i="1"/>
  <c r="B36" i="3"/>
  <c r="C30" i="1"/>
  <c r="C231" i="3"/>
  <c r="D225" i="1"/>
  <c r="B126" i="3"/>
  <c r="C120" i="1"/>
  <c r="B292" i="3"/>
  <c r="C286" i="1"/>
  <c r="A36" i="3"/>
  <c r="B30" i="1"/>
  <c r="D226" i="1" l="1"/>
  <c r="C232" i="3"/>
  <c r="A37" i="3"/>
  <c r="B31" i="1"/>
  <c r="B127" i="3"/>
  <c r="C121" i="1"/>
  <c r="B37" i="3"/>
  <c r="C31" i="1"/>
  <c r="B209" i="3"/>
  <c r="C203" i="1"/>
  <c r="B293" i="3"/>
  <c r="C287" i="1"/>
  <c r="B78" i="3"/>
  <c r="C72" i="1"/>
  <c r="B294" i="3" l="1"/>
  <c r="C288" i="1"/>
  <c r="B210" i="3"/>
  <c r="C204" i="1"/>
  <c r="B128" i="3"/>
  <c r="C122" i="1"/>
  <c r="B38" i="3"/>
  <c r="C32" i="1"/>
  <c r="A38" i="3"/>
  <c r="B32" i="1"/>
  <c r="B79" i="3"/>
  <c r="C73" i="1"/>
  <c r="C233" i="3"/>
  <c r="D227" i="1"/>
  <c r="B39" i="3" l="1"/>
  <c r="C33" i="1"/>
  <c r="D228" i="1"/>
  <c r="C234" i="3"/>
  <c r="A39" i="3"/>
  <c r="B33" i="1"/>
  <c r="B129" i="3"/>
  <c r="C123" i="1"/>
  <c r="B295" i="3"/>
  <c r="C289" i="1"/>
  <c r="B296" i="3" s="1"/>
  <c r="B80" i="3"/>
  <c r="C74" i="1"/>
  <c r="B211" i="3"/>
  <c r="C205" i="1"/>
  <c r="B81" i="3" l="1"/>
  <c r="C75" i="1"/>
  <c r="A40" i="3"/>
  <c r="B34" i="1"/>
  <c r="B40" i="3"/>
  <c r="C34" i="1"/>
  <c r="B130" i="3"/>
  <c r="C124" i="1"/>
  <c r="C235" i="3"/>
  <c r="D229" i="1"/>
  <c r="B212" i="3"/>
  <c r="C206" i="1"/>
  <c r="B213" i="3" l="1"/>
  <c r="C207" i="1"/>
  <c r="B131" i="3"/>
  <c r="C125" i="1"/>
  <c r="D230" i="1"/>
  <c r="C237" i="3" s="1"/>
  <c r="C236" i="3"/>
  <c r="B41" i="3"/>
  <c r="C35" i="1"/>
  <c r="B82" i="3"/>
  <c r="C76" i="1"/>
  <c r="A41" i="3"/>
  <c r="B35" i="1"/>
  <c r="B42" i="3" l="1"/>
  <c r="C36" i="1"/>
  <c r="B214" i="3"/>
  <c r="C208" i="1"/>
  <c r="A42" i="3"/>
  <c r="B36" i="1"/>
  <c r="B132" i="3"/>
  <c r="C126" i="1"/>
  <c r="B83" i="3"/>
  <c r="C77" i="1"/>
  <c r="B84" i="3" l="1"/>
  <c r="C78" i="1"/>
  <c r="A43" i="3"/>
  <c r="B37" i="1"/>
  <c r="B43" i="3"/>
  <c r="C37" i="1"/>
  <c r="B133" i="3"/>
  <c r="C127" i="1"/>
  <c r="B215" i="3"/>
  <c r="C209" i="1"/>
  <c r="A44" i="3" l="1"/>
  <c r="B38" i="1"/>
  <c r="B44" i="3"/>
  <c r="C38" i="1"/>
  <c r="B85" i="3"/>
  <c r="C79" i="1"/>
  <c r="B86" i="3" s="1"/>
  <c r="B134" i="3"/>
  <c r="C128" i="1"/>
  <c r="B216" i="3"/>
  <c r="C210" i="1"/>
  <c r="B135" i="3" l="1"/>
  <c r="C129" i="1"/>
  <c r="A45" i="3"/>
  <c r="B39" i="1"/>
  <c r="B45" i="3"/>
  <c r="C39" i="1"/>
  <c r="B217" i="3"/>
  <c r="C211" i="1"/>
  <c r="A46" i="3" l="1"/>
  <c r="B40" i="1"/>
  <c r="B136" i="3"/>
  <c r="C130" i="1"/>
  <c r="B218" i="3"/>
  <c r="C212" i="1"/>
  <c r="B46" i="3"/>
  <c r="C40" i="1"/>
  <c r="B47" i="3" l="1"/>
  <c r="C41" i="1"/>
  <c r="A47" i="3"/>
  <c r="B41" i="1"/>
  <c r="B137" i="3"/>
  <c r="C131" i="1"/>
  <c r="B219" i="3"/>
  <c r="C213" i="1"/>
  <c r="A48" i="3" l="1"/>
  <c r="B42" i="1"/>
  <c r="B48" i="3"/>
  <c r="C42" i="1"/>
  <c r="B220" i="3"/>
  <c r="C214" i="1"/>
  <c r="B138" i="3"/>
  <c r="C132" i="1"/>
  <c r="B139" i="3" l="1"/>
  <c r="C133" i="1"/>
  <c r="A49" i="3"/>
  <c r="B43" i="1"/>
  <c r="B49" i="3"/>
  <c r="C43" i="1"/>
  <c r="B221" i="3"/>
  <c r="C215" i="1"/>
  <c r="B222" i="3" l="1"/>
  <c r="C216" i="1"/>
  <c r="B140" i="3"/>
  <c r="C134" i="1"/>
  <c r="A50" i="3"/>
  <c r="B44" i="1"/>
  <c r="B50" i="3"/>
  <c r="C44" i="1"/>
  <c r="B51" i="3" l="1"/>
  <c r="C45" i="1"/>
  <c r="B223" i="3"/>
  <c r="C217" i="1"/>
  <c r="B141" i="3"/>
  <c r="C135" i="1"/>
  <c r="A51" i="3"/>
  <c r="B45" i="1"/>
  <c r="B142" i="3" l="1"/>
  <c r="C136" i="1"/>
  <c r="B52" i="3"/>
  <c r="C46" i="1"/>
  <c r="B53" i="3" s="1"/>
  <c r="A52" i="3"/>
  <c r="B46" i="1"/>
  <c r="B224" i="3"/>
  <c r="C218" i="1"/>
  <c r="B225" i="3" l="1"/>
  <c r="C219" i="1"/>
  <c r="B143" i="3"/>
  <c r="C137" i="1"/>
  <c r="A53" i="3"/>
  <c r="B47" i="1"/>
  <c r="B226" i="3" l="1"/>
  <c r="C220" i="1"/>
  <c r="B144" i="3"/>
  <c r="C138" i="1"/>
  <c r="A54" i="3"/>
  <c r="B48" i="1"/>
  <c r="B145" i="3" l="1"/>
  <c r="C139" i="1"/>
  <c r="A55" i="3"/>
  <c r="B49" i="1"/>
  <c r="B227" i="3"/>
  <c r="C221" i="1"/>
  <c r="B228" i="3" l="1"/>
  <c r="C222" i="1"/>
  <c r="B146" i="3"/>
  <c r="C140" i="1"/>
  <c r="A56" i="3"/>
  <c r="B50" i="1"/>
  <c r="B147" i="3" l="1"/>
  <c r="C141" i="1"/>
  <c r="A57" i="3"/>
  <c r="B51" i="1"/>
  <c r="B229" i="3"/>
  <c r="C223" i="1"/>
  <c r="A58" i="3" l="1"/>
  <c r="B52" i="1"/>
  <c r="B230" i="3"/>
  <c r="C224" i="1"/>
  <c r="B148" i="3"/>
  <c r="C142" i="1"/>
  <c r="B231" i="3" l="1"/>
  <c r="C225" i="1"/>
  <c r="B149" i="3"/>
  <c r="C143" i="1"/>
  <c r="A59" i="3"/>
  <c r="B53" i="1"/>
  <c r="B232" i="3" l="1"/>
  <c r="C226" i="1"/>
  <c r="B150" i="3"/>
  <c r="C144" i="1"/>
  <c r="A60" i="3"/>
  <c r="B54" i="1"/>
  <c r="B151" i="3" l="1"/>
  <c r="C145" i="1"/>
  <c r="A61" i="3"/>
  <c r="B55" i="1"/>
  <c r="B233" i="3"/>
  <c r="C227" i="1"/>
  <c r="A62" i="3" l="1"/>
  <c r="B56" i="1"/>
  <c r="B234" i="3"/>
  <c r="C228" i="1"/>
  <c r="B152" i="3"/>
  <c r="C146" i="1"/>
  <c r="A63" i="3" l="1"/>
  <c r="B57" i="1"/>
  <c r="B235" i="3"/>
  <c r="C229" i="1"/>
  <c r="B153" i="3"/>
  <c r="C147" i="1"/>
  <c r="B154" i="3" l="1"/>
  <c r="C148" i="1"/>
  <c r="A64" i="3"/>
  <c r="B58" i="1"/>
  <c r="B236" i="3"/>
  <c r="C230" i="1"/>
  <c r="A65" i="3" l="1"/>
  <c r="B59" i="1"/>
  <c r="B237" i="3"/>
  <c r="C231" i="1"/>
  <c r="B155" i="3"/>
  <c r="C149" i="1"/>
  <c r="B238" i="3" l="1"/>
  <c r="C232" i="1"/>
  <c r="B156" i="3"/>
  <c r="C150" i="1"/>
  <c r="A66" i="3"/>
  <c r="B60" i="1"/>
  <c r="B157" i="3" l="1"/>
  <c r="C151" i="1"/>
  <c r="A67" i="3"/>
  <c r="B61" i="1"/>
  <c r="B239" i="3"/>
  <c r="C233" i="1"/>
  <c r="B240" i="3" l="1"/>
  <c r="C234" i="1"/>
  <c r="A68" i="3"/>
  <c r="B62" i="1"/>
  <c r="B158" i="3"/>
  <c r="C152" i="1"/>
  <c r="A69" i="3" l="1"/>
  <c r="B63" i="1"/>
  <c r="B159" i="3"/>
  <c r="C153" i="1"/>
  <c r="B241" i="3"/>
  <c r="C235" i="1"/>
  <c r="B160" i="3" l="1"/>
  <c r="C154" i="1"/>
  <c r="B242" i="3"/>
  <c r="C236" i="1"/>
  <c r="A70" i="3"/>
  <c r="B64" i="1"/>
  <c r="A71" i="3" l="1"/>
  <c r="B65" i="1"/>
  <c r="B161" i="3"/>
  <c r="C155" i="1"/>
  <c r="B243" i="3"/>
  <c r="C237" i="1"/>
  <c r="B162" i="3" l="1"/>
  <c r="C156" i="1"/>
  <c r="B163" i="3" s="1"/>
  <c r="B244" i="3"/>
  <c r="C238" i="1"/>
  <c r="A72" i="3"/>
  <c r="B66" i="1"/>
  <c r="B245" i="3" l="1"/>
  <c r="C239" i="1"/>
  <c r="A73" i="3"/>
  <c r="B67" i="1"/>
  <c r="A74" i="3" l="1"/>
  <c r="B68" i="1"/>
  <c r="B246" i="3"/>
  <c r="C240" i="1"/>
  <c r="B247" i="3" l="1"/>
  <c r="C241" i="1"/>
  <c r="A75" i="3"/>
  <c r="B69" i="1"/>
  <c r="B248" i="3" l="1"/>
  <c r="C242" i="1"/>
  <c r="A76" i="3"/>
  <c r="B70" i="1"/>
  <c r="A77" i="3" l="1"/>
  <c r="B71" i="1"/>
  <c r="B249" i="3"/>
  <c r="C243" i="1"/>
  <c r="B250" i="3" l="1"/>
  <c r="C244" i="1"/>
  <c r="A78" i="3"/>
  <c r="B72" i="1"/>
  <c r="A79" i="3" l="1"/>
  <c r="B73" i="1"/>
  <c r="B251" i="3"/>
  <c r="C245" i="1"/>
  <c r="B252" i="3" l="1"/>
  <c r="C246" i="1"/>
  <c r="A80" i="3"/>
  <c r="B74" i="1"/>
  <c r="A81" i="3" l="1"/>
  <c r="B75" i="1"/>
  <c r="C247" i="1"/>
  <c r="B253" i="3"/>
  <c r="B254" i="3" l="1"/>
  <c r="C248" i="1"/>
  <c r="A82" i="3"/>
  <c r="B76" i="1"/>
  <c r="C249" i="1" l="1"/>
  <c r="B255" i="3"/>
  <c r="A83" i="3"/>
  <c r="B77" i="1"/>
  <c r="A84" i="3" l="1"/>
  <c r="B78" i="1"/>
  <c r="B256" i="3"/>
  <c r="C250" i="1"/>
  <c r="B257" i="3" l="1"/>
  <c r="C251" i="1"/>
  <c r="B258" i="3" s="1"/>
  <c r="A85" i="3"/>
  <c r="B79" i="1"/>
  <c r="A86" i="3" l="1"/>
  <c r="B80" i="1"/>
  <c r="A87" i="3" l="1"/>
  <c r="B81" i="1"/>
  <c r="A88" i="3" l="1"/>
  <c r="B82" i="1"/>
  <c r="A89" i="3" l="1"/>
  <c r="B83" i="1"/>
  <c r="A90" i="3" l="1"/>
  <c r="B84" i="1"/>
  <c r="A91" i="3" l="1"/>
  <c r="B85" i="1"/>
  <c r="A92" i="3" l="1"/>
  <c r="B86" i="1"/>
  <c r="A93" i="3" l="1"/>
  <c r="B87" i="1"/>
  <c r="A94" i="3" l="1"/>
  <c r="B88" i="1"/>
  <c r="A95" i="3" l="1"/>
  <c r="B89" i="1"/>
  <c r="A96" i="3" l="1"/>
  <c r="B90" i="1"/>
  <c r="A97" i="3" l="1"/>
  <c r="B91" i="1"/>
  <c r="A98" i="3" l="1"/>
  <c r="B92" i="1"/>
  <c r="A99" i="3" l="1"/>
  <c r="B93" i="1"/>
  <c r="A100" i="3" l="1"/>
  <c r="B94" i="1"/>
  <c r="A101" i="3" l="1"/>
  <c r="B95" i="1"/>
  <c r="A102" i="3" l="1"/>
  <c r="B96" i="1"/>
  <c r="B97" i="1" l="1"/>
  <c r="A103" i="3"/>
  <c r="B98" i="1" l="1"/>
  <c r="A104" i="3"/>
  <c r="A105" i="3" l="1"/>
  <c r="B99" i="1"/>
  <c r="A106" i="3" l="1"/>
  <c r="B100" i="1"/>
  <c r="A107" i="3" l="1"/>
  <c r="B101" i="1"/>
  <c r="A108" i="3" l="1"/>
  <c r="B102" i="1"/>
  <c r="A109" i="3" l="1"/>
  <c r="B103" i="1"/>
  <c r="A110" i="3" l="1"/>
  <c r="B104" i="1"/>
  <c r="A111" i="3" l="1"/>
  <c r="B105" i="1"/>
  <c r="A112" i="3" l="1"/>
  <c r="B106" i="1"/>
  <c r="A113" i="3" l="1"/>
  <c r="B107" i="1"/>
  <c r="A114" i="3" l="1"/>
  <c r="B108" i="1"/>
  <c r="A115" i="3" l="1"/>
  <c r="B109" i="1"/>
  <c r="A116" i="3" l="1"/>
  <c r="B110" i="1"/>
  <c r="A117" i="3" l="1"/>
  <c r="B111" i="1"/>
  <c r="A118" i="3" l="1"/>
  <c r="B112" i="1"/>
  <c r="A119" i="3" l="1"/>
  <c r="B113" i="1"/>
  <c r="A120" i="3" l="1"/>
  <c r="B114" i="1"/>
  <c r="A121" i="3" l="1"/>
  <c r="B115" i="1"/>
  <c r="A122" i="3" l="1"/>
  <c r="B116" i="1"/>
  <c r="A123" i="3" l="1"/>
  <c r="B117" i="1"/>
  <c r="A124" i="3" l="1"/>
  <c r="B118" i="1"/>
  <c r="A125" i="3" l="1"/>
  <c r="B119" i="1"/>
  <c r="A126" i="3" l="1"/>
  <c r="B120" i="1"/>
  <c r="A127" i="3" l="1"/>
  <c r="B121" i="1"/>
  <c r="A128" i="3" l="1"/>
  <c r="B122" i="1"/>
  <c r="A129" i="3" l="1"/>
  <c r="B123" i="1"/>
  <c r="A130" i="3" l="1"/>
  <c r="B124" i="1"/>
  <c r="A131" i="3" l="1"/>
  <c r="B125" i="1"/>
  <c r="A132" i="3" l="1"/>
  <c r="B126" i="1"/>
  <c r="A133" i="3" l="1"/>
  <c r="B127" i="1"/>
  <c r="A134" i="3" l="1"/>
  <c r="B128" i="1"/>
  <c r="A135" i="3" l="1"/>
  <c r="B129" i="1"/>
  <c r="A136" i="3" l="1"/>
  <c r="B130" i="1"/>
  <c r="A137" i="3" l="1"/>
  <c r="B131" i="1"/>
  <c r="A138" i="3" l="1"/>
  <c r="B132" i="1"/>
  <c r="A139" i="3" l="1"/>
  <c r="B133" i="1"/>
  <c r="A140" i="3" l="1"/>
  <c r="B134" i="1"/>
  <c r="A141" i="3" l="1"/>
  <c r="B135" i="1"/>
  <c r="A142" i="3" l="1"/>
  <c r="B136" i="1"/>
  <c r="A143" i="3" l="1"/>
  <c r="B137" i="1"/>
  <c r="A144" i="3" l="1"/>
  <c r="B138" i="1"/>
  <c r="A145" i="3" l="1"/>
  <c r="B139" i="1"/>
  <c r="A146" i="3" l="1"/>
  <c r="B140" i="1"/>
  <c r="A147" i="3" l="1"/>
  <c r="B141" i="1"/>
  <c r="A148" i="3" l="1"/>
  <c r="B142" i="1"/>
  <c r="A149" i="3" l="1"/>
  <c r="B143" i="1"/>
  <c r="A150" i="3" l="1"/>
  <c r="B144" i="1"/>
  <c r="A151" i="3" l="1"/>
  <c r="B145" i="1"/>
  <c r="A152" i="3" l="1"/>
  <c r="B146" i="1"/>
  <c r="A153" i="3" l="1"/>
  <c r="B147" i="1"/>
  <c r="A154" i="3" l="1"/>
  <c r="B148" i="1"/>
  <c r="A155" i="3" l="1"/>
  <c r="B149" i="1"/>
  <c r="A156" i="3" l="1"/>
  <c r="B150" i="1"/>
  <c r="A157" i="3" l="1"/>
  <c r="B151" i="1"/>
  <c r="A158" i="3" l="1"/>
  <c r="B152" i="1"/>
  <c r="A159" i="3" l="1"/>
  <c r="B153" i="1"/>
  <c r="A160" i="3" l="1"/>
  <c r="B154" i="1"/>
  <c r="A161" i="3" l="1"/>
  <c r="B155" i="1"/>
  <c r="A162" i="3" l="1"/>
  <c r="B156" i="1"/>
  <c r="A163" i="3" l="1"/>
  <c r="B157" i="1"/>
  <c r="A164" i="3" l="1"/>
  <c r="B158" i="1"/>
  <c r="A165" i="3" l="1"/>
  <c r="B159" i="1"/>
  <c r="A166" i="3" l="1"/>
  <c r="B160" i="1"/>
  <c r="A167" i="3" l="1"/>
  <c r="B161" i="1"/>
  <c r="A168" i="3" l="1"/>
  <c r="B162" i="1"/>
  <c r="A169" i="3" l="1"/>
  <c r="B163" i="1"/>
  <c r="A170" i="3" l="1"/>
  <c r="B164" i="1"/>
  <c r="A171" i="3" l="1"/>
  <c r="B165" i="1"/>
  <c r="A172" i="3" l="1"/>
  <c r="B166" i="1"/>
  <c r="A173" i="3" l="1"/>
  <c r="B167" i="1"/>
  <c r="A174" i="3" l="1"/>
  <c r="B168" i="1"/>
  <c r="A175" i="3" l="1"/>
  <c r="B169" i="1"/>
  <c r="A176" i="3" l="1"/>
  <c r="B170" i="1"/>
  <c r="A177" i="3" l="1"/>
  <c r="B171" i="1"/>
  <c r="A178" i="3" l="1"/>
  <c r="B172" i="1"/>
  <c r="A179" i="3" l="1"/>
  <c r="B173" i="1"/>
  <c r="A180" i="3" l="1"/>
  <c r="B174" i="1"/>
  <c r="A181" i="3" l="1"/>
  <c r="B175" i="1"/>
  <c r="A182" i="3" l="1"/>
  <c r="B176" i="1"/>
  <c r="A183" i="3" l="1"/>
  <c r="B177" i="1"/>
  <c r="A184" i="3" l="1"/>
  <c r="B178" i="1"/>
  <c r="A185" i="3" l="1"/>
  <c r="B179" i="1"/>
  <c r="A186" i="3" l="1"/>
  <c r="B180" i="1"/>
  <c r="A187" i="3" l="1"/>
  <c r="B181" i="1"/>
  <c r="A188" i="3" l="1"/>
  <c r="B182" i="1"/>
  <c r="A189" i="3" l="1"/>
  <c r="B183" i="1"/>
  <c r="A190" i="3" l="1"/>
  <c r="B184" i="1"/>
  <c r="A191" i="3" l="1"/>
  <c r="B185" i="1"/>
  <c r="A192" i="3" l="1"/>
  <c r="B186" i="1"/>
  <c r="A193" i="3" l="1"/>
  <c r="B187" i="1"/>
  <c r="A194" i="3" l="1"/>
  <c r="B188" i="1"/>
  <c r="A195" i="3" l="1"/>
  <c r="B189" i="1"/>
  <c r="A196" i="3" l="1"/>
  <c r="B190" i="1"/>
  <c r="A197" i="3" l="1"/>
  <c r="B191" i="1"/>
  <c r="A198" i="3" l="1"/>
  <c r="B192" i="1"/>
  <c r="A199" i="3" l="1"/>
  <c r="B193" i="1"/>
  <c r="A200" i="3" l="1"/>
  <c r="B194" i="1"/>
  <c r="A201" i="3" l="1"/>
  <c r="B195" i="1"/>
  <c r="A202" i="3" l="1"/>
  <c r="B196" i="1"/>
  <c r="A203" i="3" l="1"/>
  <c r="B197" i="1"/>
  <c r="A204" i="3" l="1"/>
  <c r="B198" i="1"/>
  <c r="A205" i="3" l="1"/>
  <c r="B199" i="1"/>
  <c r="A206" i="3" l="1"/>
  <c r="B200" i="1"/>
  <c r="A207" i="3" l="1"/>
  <c r="B201" i="1"/>
  <c r="A208" i="3" l="1"/>
  <c r="B202" i="1"/>
  <c r="A209" i="3" l="1"/>
  <c r="B203" i="1"/>
  <c r="A210" i="3" l="1"/>
  <c r="B204" i="1"/>
  <c r="A211" i="3" l="1"/>
  <c r="B205" i="1"/>
  <c r="A212" i="3" l="1"/>
  <c r="B206" i="1"/>
  <c r="A213" i="3" l="1"/>
  <c r="B207" i="1"/>
  <c r="A214" i="3" l="1"/>
  <c r="B208" i="1"/>
  <c r="A215" i="3" l="1"/>
  <c r="B209" i="1"/>
  <c r="A216" i="3" l="1"/>
  <c r="B210" i="1"/>
  <c r="A217" i="3" l="1"/>
  <c r="B211" i="1"/>
  <c r="A218" i="3" l="1"/>
  <c r="B212" i="1"/>
  <c r="A219" i="3" l="1"/>
  <c r="B213" i="1"/>
  <c r="A220" i="3" l="1"/>
  <c r="B214" i="1"/>
  <c r="A221" i="3" l="1"/>
  <c r="B215" i="1"/>
  <c r="A222" i="3" l="1"/>
  <c r="B216" i="1"/>
  <c r="A223" i="3" l="1"/>
  <c r="B217" i="1"/>
  <c r="A224" i="3" l="1"/>
  <c r="B218" i="1"/>
  <c r="A225" i="3" l="1"/>
  <c r="B219" i="1"/>
  <c r="A226" i="3" l="1"/>
  <c r="B220" i="1"/>
  <c r="A227" i="3" l="1"/>
  <c r="B221" i="1"/>
  <c r="A228" i="3" l="1"/>
  <c r="B222" i="1"/>
  <c r="A229" i="3" l="1"/>
  <c r="B223" i="1"/>
  <c r="A230" i="3" l="1"/>
  <c r="B224" i="1"/>
  <c r="A231" i="3" l="1"/>
  <c r="B225" i="1"/>
  <c r="A232" i="3" l="1"/>
  <c r="B226" i="1"/>
  <c r="A233" i="3" l="1"/>
  <c r="B227" i="1"/>
  <c r="A234" i="3" l="1"/>
  <c r="B228" i="1"/>
  <c r="A235" i="3" l="1"/>
  <c r="B229" i="1"/>
  <c r="A236" i="3" l="1"/>
  <c r="B230" i="1"/>
  <c r="A237" i="3" l="1"/>
  <c r="B231" i="1"/>
  <c r="A238" i="3" l="1"/>
  <c r="B232" i="1"/>
  <c r="A239" i="3" l="1"/>
  <c r="B233" i="1"/>
  <c r="A240" i="3" l="1"/>
  <c r="B234" i="1"/>
  <c r="A241" i="3" l="1"/>
  <c r="B235" i="1"/>
  <c r="A242" i="3" l="1"/>
  <c r="B236" i="1"/>
  <c r="A243" i="3" l="1"/>
  <c r="B237" i="1"/>
  <c r="A244" i="3" l="1"/>
  <c r="B238" i="1"/>
  <c r="A245" i="3" l="1"/>
  <c r="B239" i="1"/>
  <c r="A246" i="3" l="1"/>
  <c r="B240" i="1"/>
  <c r="A247" i="3" l="1"/>
  <c r="B241" i="1"/>
  <c r="A248" i="3" l="1"/>
  <c r="B242" i="1"/>
  <c r="A249" i="3" l="1"/>
  <c r="B243" i="1"/>
  <c r="A250" i="3" l="1"/>
  <c r="B244" i="1"/>
  <c r="A251" i="3" l="1"/>
  <c r="B245" i="1"/>
  <c r="A252" i="3" l="1"/>
  <c r="B246" i="1"/>
  <c r="A253" i="3" l="1"/>
  <c r="B247" i="1"/>
  <c r="A254" i="3" l="1"/>
  <c r="B248" i="1"/>
  <c r="A255" i="3" l="1"/>
  <c r="B249" i="1"/>
  <c r="A256" i="3" l="1"/>
  <c r="B250" i="1"/>
  <c r="A257" i="3" l="1"/>
  <c r="B251" i="1"/>
  <c r="A258" i="3" l="1"/>
  <c r="B252" i="1"/>
  <c r="A259" i="3" l="1"/>
  <c r="B253" i="1"/>
  <c r="A260" i="3" l="1"/>
  <c r="B254" i="1"/>
  <c r="A261" i="3" l="1"/>
  <c r="B255" i="1"/>
  <c r="A262" i="3" l="1"/>
  <c r="B256" i="1"/>
  <c r="A263" i="3" l="1"/>
  <c r="B257" i="1"/>
  <c r="A264" i="3" l="1"/>
  <c r="B258" i="1"/>
  <c r="A265" i="3" l="1"/>
  <c r="B259" i="1"/>
  <c r="A266" i="3" l="1"/>
  <c r="B260" i="1"/>
  <c r="A267" i="3" l="1"/>
  <c r="B261" i="1"/>
  <c r="A268" i="3" l="1"/>
  <c r="B262" i="1"/>
  <c r="A269" i="3" l="1"/>
  <c r="B263" i="1"/>
  <c r="A270" i="3" l="1"/>
  <c r="B264" i="1"/>
  <c r="A271" i="3" l="1"/>
  <c r="B265" i="1"/>
  <c r="A272" i="3" l="1"/>
  <c r="B266" i="1"/>
  <c r="A273" i="3" l="1"/>
  <c r="B267" i="1"/>
  <c r="A274" i="3" l="1"/>
  <c r="B268" i="1"/>
  <c r="A275" i="3" l="1"/>
  <c r="B269" i="1"/>
  <c r="A276" i="3" l="1"/>
  <c r="B270" i="1"/>
  <c r="A277" i="3" l="1"/>
  <c r="B271" i="1"/>
  <c r="A278" i="3" l="1"/>
  <c r="B272" i="1"/>
  <c r="A279" i="3" l="1"/>
  <c r="B273" i="1"/>
  <c r="A280" i="3" l="1"/>
  <c r="B274" i="1"/>
  <c r="A281" i="3" l="1"/>
  <c r="B275" i="1"/>
  <c r="A282" i="3" l="1"/>
  <c r="B276" i="1"/>
  <c r="A283" i="3" l="1"/>
  <c r="B277" i="1"/>
  <c r="A284" i="3" l="1"/>
  <c r="B278" i="1"/>
  <c r="A285" i="3" l="1"/>
  <c r="B279" i="1"/>
  <c r="A286" i="3" l="1"/>
  <c r="B280" i="1"/>
  <c r="A287" i="3" l="1"/>
  <c r="B281" i="1"/>
  <c r="A288" i="3" l="1"/>
  <c r="B282" i="1"/>
  <c r="A289" i="3" l="1"/>
  <c r="B283" i="1"/>
  <c r="A290" i="3" l="1"/>
  <c r="B284" i="1"/>
  <c r="A291" i="3" l="1"/>
  <c r="B285" i="1"/>
  <c r="A292" i="3" l="1"/>
  <c r="B286" i="1"/>
  <c r="A293" i="3" l="1"/>
  <c r="B287" i="1"/>
  <c r="A294" i="3" l="1"/>
  <c r="B288" i="1"/>
  <c r="A295" i="3" l="1"/>
  <c r="B289" i="1"/>
  <c r="A296" i="3" s="1"/>
</calcChain>
</file>

<file path=xl/sharedStrings.xml><?xml version="1.0" encoding="utf-8"?>
<sst xmlns="http://schemas.openxmlformats.org/spreadsheetml/2006/main" count="2152" uniqueCount="778">
  <si>
    <t>Asphalt</t>
  </si>
  <si>
    <t>Nylon 66</t>
  </si>
  <si>
    <t>Nylon 66 sheet - 1.5 mm</t>
  </si>
  <si>
    <t>Nylon 66 sheet - 3 mm</t>
  </si>
  <si>
    <t>Nylon 66 sheet - 5 mm</t>
  </si>
  <si>
    <t>Hardwood</t>
  </si>
  <si>
    <t>Softwood</t>
  </si>
  <si>
    <t>Concrete and plaster products</t>
  </si>
  <si>
    <t>kg</t>
  </si>
  <si>
    <t>m³</t>
  </si>
  <si>
    <t>m²</t>
  </si>
  <si>
    <t>Glass</t>
  </si>
  <si>
    <t>Insulation</t>
  </si>
  <si>
    <t>Metals</t>
  </si>
  <si>
    <t>m</t>
  </si>
  <si>
    <t>Miscellaneous</t>
  </si>
  <si>
    <t>Plastics</t>
  </si>
  <si>
    <t>Sand, stone and ceramics</t>
  </si>
  <si>
    <t>Timber products</t>
  </si>
  <si>
    <t>Base</t>
  </si>
  <si>
    <t>Categoria</t>
  </si>
  <si>
    <t>Tipo</t>
  </si>
  <si>
    <t>Material</t>
  </si>
  <si>
    <t>Unidad</t>
  </si>
  <si>
    <t xml:space="preserve">Elemento </t>
  </si>
  <si>
    <t>Muros Interiores</t>
  </si>
  <si>
    <t>Muros Exteriores</t>
  </si>
  <si>
    <t>Pisos</t>
  </si>
  <si>
    <t>Techos</t>
  </si>
  <si>
    <t>Entrepiso</t>
  </si>
  <si>
    <t>Estructura</t>
  </si>
  <si>
    <t>Puertas</t>
  </si>
  <si>
    <t>Ventanas</t>
  </si>
  <si>
    <t>Inst. especiales</t>
  </si>
  <si>
    <t>Otros</t>
  </si>
  <si>
    <t>Sistema_constructivo</t>
  </si>
  <si>
    <t>Cantidad</t>
  </si>
  <si>
    <t>Blocks</t>
  </si>
  <si>
    <t>Cement</t>
  </si>
  <si>
    <t>Concrete</t>
  </si>
  <si>
    <t>Fibre cement</t>
  </si>
  <si>
    <t>Plaster</t>
  </si>
  <si>
    <t>Tiles</t>
  </si>
  <si>
    <t>Flat glass</t>
  </si>
  <si>
    <t>Laminated glass</t>
  </si>
  <si>
    <t>Toughened glass</t>
  </si>
  <si>
    <t>Cellulose</t>
  </si>
  <si>
    <t>Other</t>
  </si>
  <si>
    <t>Polystyrene</t>
  </si>
  <si>
    <t>Polyurethane</t>
  </si>
  <si>
    <t>Aluminium</t>
  </si>
  <si>
    <t>Copper</t>
  </si>
  <si>
    <t>Stainless steel</t>
  </si>
  <si>
    <t>Steel</t>
  </si>
  <si>
    <t>Carpet</t>
  </si>
  <si>
    <t>Paint</t>
  </si>
  <si>
    <t>Paper</t>
  </si>
  <si>
    <t>Rubber</t>
  </si>
  <si>
    <t>High density polyethylene (HDPE)</t>
  </si>
  <si>
    <t>Low density polyethylene (LDPE)</t>
  </si>
  <si>
    <t>Nylon</t>
  </si>
  <si>
    <t>Polypropylene</t>
  </si>
  <si>
    <t>Polyvinyl chloride (PVC)</t>
  </si>
  <si>
    <t>Brick</t>
  </si>
  <si>
    <t>Stone</t>
  </si>
  <si>
    <t>Cork</t>
  </si>
  <si>
    <t>Manufactured timber product</t>
  </si>
  <si>
    <t>Embodied Energy (MJ)</t>
  </si>
  <si>
    <t>Embodied Water (L)</t>
  </si>
  <si>
    <t>Embodied Greenhouse Gas Emissions (kgCO₂e)</t>
  </si>
  <si>
    <t>More information</t>
  </si>
  <si>
    <t>http://doi.org/10.26188/5da552ea39cdc</t>
  </si>
  <si>
    <t>http://doi.org/10.26188/5da5528f75432</t>
  </si>
  <si>
    <t>http://doi.org/10.26188/5da55701cee5d</t>
  </si>
  <si>
    <t>http://doi.org/10.26188/5da551fc254d7</t>
  </si>
  <si>
    <t>2 404</t>
  </si>
  <si>
    <t>4 154</t>
  </si>
  <si>
    <t>http://doi.org/10.26188/5da54a205d0e5</t>
  </si>
  <si>
    <t>2 026</t>
  </si>
  <si>
    <t>4 011</t>
  </si>
  <si>
    <t>2 186</t>
  </si>
  <si>
    <t>4 034</t>
  </si>
  <si>
    <t>2 581</t>
  </si>
  <si>
    <t>4 196</t>
  </si>
  <si>
    <t>http://doi.org/10.26188/5da54a4ae57a1</t>
  </si>
  <si>
    <t>2 241</t>
  </si>
  <si>
    <t>4 028</t>
  </si>
  <si>
    <t>2 441</t>
  </si>
  <si>
    <t>4 105</t>
  </si>
  <si>
    <t>3 015</t>
  </si>
  <si>
    <t>4 300</t>
  </si>
  <si>
    <t>http://doi.org/10.26188/5da550538b369</t>
  </si>
  <si>
    <t>2 484</t>
  </si>
  <si>
    <t>4 066</t>
  </si>
  <si>
    <t>2 704</t>
  </si>
  <si>
    <t>4 103</t>
  </si>
  <si>
    <t>3 476</t>
  </si>
  <si>
    <t>4 355</t>
  </si>
  <si>
    <t>http://doi.org/10.26188/5da5507e33fe6</t>
  </si>
  <si>
    <t>2 854</t>
  </si>
  <si>
    <t>4 075</t>
  </si>
  <si>
    <t>3 106</t>
  </si>
  <si>
    <t>4 120</t>
  </si>
  <si>
    <t>3 998</t>
  </si>
  <si>
    <t>4 365</t>
  </si>
  <si>
    <t>http://doi.org/10.26188/5da5514c0eea5</t>
  </si>
  <si>
    <t>3 634</t>
  </si>
  <si>
    <t>4 246</t>
  </si>
  <si>
    <t>3 958</t>
  </si>
  <si>
    <t>4 325</t>
  </si>
  <si>
    <t>http://doi.org/10.26188/5da55463adae0</t>
  </si>
  <si>
    <t>http://doi.org/10.26188/5da554545f280</t>
  </si>
  <si>
    <t>http://doi.org/10.26188/5da554d7d6197</t>
  </si>
  <si>
    <t>http://doi.org/10.26188/5da556516b6e3</t>
  </si>
  <si>
    <t>http://doi.org/10.26188/5da552f96c488</t>
  </si>
  <si>
    <t>1 336</t>
  </si>
  <si>
    <t>1 558</t>
  </si>
  <si>
    <t>http://doi.org/10.26188/5da55375f3452</t>
  </si>
  <si>
    <t>1 441</t>
  </si>
  <si>
    <t>1 671</t>
  </si>
  <si>
    <t>http://doi.org/10.26188/5da554738e0e0</t>
  </si>
  <si>
    <t>1 004</t>
  </si>
  <si>
    <t>http://doi.org/10.26188/5da5556225c38</t>
  </si>
  <si>
    <t>1 302</t>
  </si>
  <si>
    <t>1 613</t>
  </si>
  <si>
    <t>1 172</t>
  </si>
  <si>
    <t>1 923</t>
  </si>
  <si>
    <t>1 536</t>
  </si>
  <si>
    <t>1 772</t>
  </si>
  <si>
    <t>http://doi.org/10.26188/5da553f3e04ff</t>
  </si>
  <si>
    <t>1 635</t>
  </si>
  <si>
    <t>1 879</t>
  </si>
  <si>
    <t>1 729</t>
  </si>
  <si>
    <t>1 980</t>
  </si>
  <si>
    <t>2 254</t>
  </si>
  <si>
    <t>2 543</t>
  </si>
  <si>
    <t>2 779</t>
  </si>
  <si>
    <t>3 107</t>
  </si>
  <si>
    <t>http://doi.org/10.26188/5da5589913df4</t>
  </si>
  <si>
    <t>http://doi.org/10.26188/5da5528023cab</t>
  </si>
  <si>
    <t>http://doi.org/10.26188/5da551d0640fa</t>
  </si>
  <si>
    <t>http://doi.org/10.26188/5da55494afb75</t>
  </si>
  <si>
    <t>http://doi.org/10.26188/5da55737d3e5e</t>
  </si>
  <si>
    <t>1 362</t>
  </si>
  <si>
    <t>http://doi.org/10.26188/5da556cc242c5</t>
  </si>
  <si>
    <t>1 703</t>
  </si>
  <si>
    <t>http://doi.org/10.26188/5da556ef90771</t>
  </si>
  <si>
    <t>1 138</t>
  </si>
  <si>
    <t>http://doi.org/10.26188/5da551876cb0a</t>
  </si>
  <si>
    <t>http://doi.org/10.26188/5da5519635948</t>
  </si>
  <si>
    <t>1 838</t>
  </si>
  <si>
    <t>1 164</t>
  </si>
  <si>
    <t>16 542</t>
  </si>
  <si>
    <t>10 479</t>
  </si>
  <si>
    <t>1 420</t>
  </si>
  <si>
    <t>1 196</t>
  </si>
  <si>
    <t>1 174</t>
  </si>
  <si>
    <t>http://doi.org/10.26188/5da551a4afce4</t>
  </si>
  <si>
    <t>http://doi.org/10.26188/5da551b3248d5</t>
  </si>
  <si>
    <t>http://doi.org/10.26188/5da551c1ae103</t>
  </si>
  <si>
    <t>http://doi.org/10.26188/5da551dec2e47</t>
  </si>
  <si>
    <t>1 280</t>
  </si>
  <si>
    <t>2 400</t>
  </si>
  <si>
    <t>1 300</t>
  </si>
  <si>
    <t>4 800</t>
  </si>
  <si>
    <t>2 600</t>
  </si>
  <si>
    <t>http://doi.org/10.26188/5da55317e50fc</t>
  </si>
  <si>
    <t>http://doi.org/10.26188/5da55308b9bbe</t>
  </si>
  <si>
    <t>1 819</t>
  </si>
  <si>
    <t>3 132</t>
  </si>
  <si>
    <t>2 426</t>
  </si>
  <si>
    <t>4 175</t>
  </si>
  <si>
    <t>4 043</t>
  </si>
  <si>
    <t>6 959</t>
  </si>
  <si>
    <t>6 064</t>
  </si>
  <si>
    <t>10 438</t>
  </si>
  <si>
    <t>http://doi.org/10.26188/5da553272580f</t>
  </si>
  <si>
    <t>http://doi.org/10.26188/5da5580349dda</t>
  </si>
  <si>
    <t>http://doi.org/10.26188/5dd09ea396b11</t>
  </si>
  <si>
    <t>http://doi.org/10.26188/5da557cc41ed8</t>
  </si>
  <si>
    <t>http://doi.org/10.26188/5da557de9ee33</t>
  </si>
  <si>
    <t>http://doi.org/10.26188/5da552dadce9f</t>
  </si>
  <si>
    <t>http://doi.org/10.26188/5da5554017f41</t>
  </si>
  <si>
    <t>http://doi.org/10.26188/5da55550a40e9</t>
  </si>
  <si>
    <t>http://doi.org/10.26188/5da558259be14</t>
  </si>
  <si>
    <t>http://doi.org/10.26188/5da55814c051c</t>
  </si>
  <si>
    <t>http://doi.org/10.26188/5da5583906307</t>
  </si>
  <si>
    <t>1 512</t>
  </si>
  <si>
    <t>http://doi.org/10.26188/5da5584b06f9b</t>
  </si>
  <si>
    <t>http://doi.org/10.26188/5da551ed753b9</t>
  </si>
  <si>
    <t>1 149</t>
  </si>
  <si>
    <t>http://doi.org/10.26188/5da5521a352db</t>
  </si>
  <si>
    <t>1 866</t>
  </si>
  <si>
    <t>1 161</t>
  </si>
  <si>
    <t>1 945</t>
  </si>
  <si>
    <t>http://doi.org/10.26188/5da55236c5619</t>
  </si>
  <si>
    <t>1 545</t>
  </si>
  <si>
    <t>1 343</t>
  </si>
  <si>
    <t>http://doi.org/10.26188/5da55771ca8cf</t>
  </si>
  <si>
    <t>24 537</t>
  </si>
  <si>
    <t>30 097</t>
  </si>
  <si>
    <t>1 863</t>
  </si>
  <si>
    <t>http://doi.org/10.26188/5da557a8720ed</t>
  </si>
  <si>
    <t>http://doi.org/10.26188/5da558d1e3aa6</t>
  </si>
  <si>
    <t>http://doi.org/10.26188/5da558f73d913</t>
  </si>
  <si>
    <t>http://doi.org/10.26188/5da557baa95ce</t>
  </si>
  <si>
    <t>http://doi.org/10.26188/5da558e47158f</t>
  </si>
  <si>
    <t>http://doi.org/10.26188/5da558bf3c7d7</t>
  </si>
  <si>
    <t>http://doi.org/10.26188/5da555f8c2b02</t>
  </si>
  <si>
    <t>http://doi.org/10.26188/5da558867e249</t>
  </si>
  <si>
    <t>http://doi.org/10.26188/5da5551da9cb9</t>
  </si>
  <si>
    <t>http://doi.org/10.26188/5da5552ee9ccf</t>
  </si>
  <si>
    <t>3 007</t>
  </si>
  <si>
    <t>2 903</t>
  </si>
  <si>
    <t>7 698</t>
  </si>
  <si>
    <t>7 433</t>
  </si>
  <si>
    <t>http://doi.org/10.26188/5da55582e7c62</t>
  </si>
  <si>
    <t>http://doi.org/10.26188/5da5559330846</t>
  </si>
  <si>
    <t>http://doi.org/10.26188/5da55609d0f6f</t>
  </si>
  <si>
    <t>1 556</t>
  </si>
  <si>
    <t>1 145</t>
  </si>
  <si>
    <t>3 113</t>
  </si>
  <si>
    <t>1 908</t>
  </si>
  <si>
    <t>5 188</t>
  </si>
  <si>
    <t>http://doi.org/10.26188/5da55178a8ecb</t>
  </si>
  <si>
    <t>1 151</t>
  </si>
  <si>
    <t>1 122</t>
  </si>
  <si>
    <t>1 491</t>
  </si>
  <si>
    <t>http://doi.org/10.26188/5da554446a581</t>
  </si>
  <si>
    <t>1 148</t>
  </si>
  <si>
    <t>1 532</t>
  </si>
  <si>
    <t>2 871</t>
  </si>
  <si>
    <t>12 063</t>
  </si>
  <si>
    <t>22 606</t>
  </si>
  <si>
    <t>http://doi.org/10.26188/5da55484429d7</t>
  </si>
  <si>
    <t>4 037</t>
  </si>
  <si>
    <t>7 144</t>
  </si>
  <si>
    <t>8 075</t>
  </si>
  <si>
    <t>14 288</t>
  </si>
  <si>
    <t>20 187</t>
  </si>
  <si>
    <t>35 719</t>
  </si>
  <si>
    <t>1 271</t>
  </si>
  <si>
    <t>http://doi.org/10.26188/5da555a381ad3</t>
  </si>
  <si>
    <t>http://doi.org/10.26188/5da556966a461</t>
  </si>
  <si>
    <t>1 371</t>
  </si>
  <si>
    <t>1 905</t>
  </si>
  <si>
    <t>http://doi.org/10.26188/5da556a82dd9d</t>
  </si>
  <si>
    <t>1 096</t>
  </si>
  <si>
    <t>1 023</t>
  </si>
  <si>
    <t>1 370</t>
  </si>
  <si>
    <t>1 279</t>
  </si>
  <si>
    <t>1 644</t>
  </si>
  <si>
    <t>1 535</t>
  </si>
  <si>
    <t>2 192</t>
  </si>
  <si>
    <t>2 047</t>
  </si>
  <si>
    <t>2 740</t>
  </si>
  <si>
    <t>2 558</t>
  </si>
  <si>
    <t>http://doi.org/10.26188/5da556bad2165</t>
  </si>
  <si>
    <t>1 005</t>
  </si>
  <si>
    <t>1 435</t>
  </si>
  <si>
    <t>1 675</t>
  </si>
  <si>
    <t>1 722</t>
  </si>
  <si>
    <t>2 010</t>
  </si>
  <si>
    <t>2 153</t>
  </si>
  <si>
    <t>2 512</t>
  </si>
  <si>
    <t>http://doi.org/10.26188/5da556dde71cd</t>
  </si>
  <si>
    <t>http://doi.org/10.26188/5da5571457bf1</t>
  </si>
  <si>
    <t>http://doi.org/10.26188/5da558ad914dc</t>
  </si>
  <si>
    <t>1 301</t>
  </si>
  <si>
    <t>5 826</t>
  </si>
  <si>
    <t>http://doi.org/10.26188/5da552ad307a9</t>
  </si>
  <si>
    <t>http://doi.org/10.26188/5da554c7241e7</t>
  </si>
  <si>
    <t>http://doi.org/10.26188/5da557263ad43</t>
  </si>
  <si>
    <t>http://doi.org/10.26188/5da5574945e6e</t>
  </si>
  <si>
    <t>http://doi.org/10.26188/5da5575bb1595</t>
  </si>
  <si>
    <t>http://doi.org/10.26188/5da553562c7fa</t>
  </si>
  <si>
    <t>http://doi.org/10.26188/5da5529e3a6be</t>
  </si>
  <si>
    <t>http://doi.org/10.26188/5da552bc24123</t>
  </si>
  <si>
    <t>http://doi.org/10.26188/5da55336dce12</t>
  </si>
  <si>
    <t>1 074</t>
  </si>
  <si>
    <t>1 192</t>
  </si>
  <si>
    <t>13 632</t>
  </si>
  <si>
    <t>19 110</t>
  </si>
  <si>
    <t>http://doi.org/10.26188/5da554ea370a5</t>
  </si>
  <si>
    <t>41 597</t>
  </si>
  <si>
    <t>58 411</t>
  </si>
  <si>
    <t>2 269</t>
  </si>
  <si>
    <t>19 389</t>
  </si>
  <si>
    <t>25 332</t>
  </si>
  <si>
    <t>1 178</t>
  </si>
  <si>
    <t>http://doi.org/10.26188/5da55346af5dc</t>
  </si>
  <si>
    <t>1 009</t>
  </si>
  <si>
    <t>1 681</t>
  </si>
  <si>
    <t>1 506</t>
  </si>
  <si>
    <t>9 607</t>
  </si>
  <si>
    <t>8 608</t>
  </si>
  <si>
    <t>29 996</t>
  </si>
  <si>
    <t>35 813</t>
  </si>
  <si>
    <t>1 718</t>
  </si>
  <si>
    <t>http://doi.org/10.26188/5da554a55f5a5</t>
  </si>
  <si>
    <t>28 279</t>
  </si>
  <si>
    <t>31 246</t>
  </si>
  <si>
    <t>1 605</t>
  </si>
  <si>
    <t>17 479</t>
  </si>
  <si>
    <t>18 025</t>
  </si>
  <si>
    <t>1 059</t>
  </si>
  <si>
    <t>http://doi.org/10.26188/5da55571d9d31</t>
  </si>
  <si>
    <t>15 016</t>
  </si>
  <si>
    <t>8 471</t>
  </si>
  <si>
    <t>http://doi.org/10.26188/5da555b3e3bf9</t>
  </si>
  <si>
    <t>14 422</t>
  </si>
  <si>
    <t>17 997</t>
  </si>
  <si>
    <t>http://doi.org/10.26188/5da5561c22195</t>
  </si>
  <si>
    <t>12 717</t>
  </si>
  <si>
    <t>10 720</t>
  </si>
  <si>
    <t>http://doi.org/10.26188/5da5562dbfbf9</t>
  </si>
  <si>
    <t>15 879</t>
  </si>
  <si>
    <t>20 491</t>
  </si>
  <si>
    <t>63 691</t>
  </si>
  <si>
    <t>69 363</t>
  </si>
  <si>
    <t>3 680</t>
  </si>
  <si>
    <t>http://doi.org/10.26188/5da556748c57f</t>
  </si>
  <si>
    <t>26 790</t>
  </si>
  <si>
    <t>23 083</t>
  </si>
  <si>
    <t>1 777</t>
  </si>
  <si>
    <t>3 327</t>
  </si>
  <si>
    <t>5 349</t>
  </si>
  <si>
    <t>http://doi.org/10.26188/5da5586fec593</t>
  </si>
  <si>
    <t>3 795</t>
  </si>
  <si>
    <t>6 103</t>
  </si>
  <si>
    <t>2 624</t>
  </si>
  <si>
    <t>4 219</t>
  </si>
  <si>
    <t>9 392</t>
  </si>
  <si>
    <t>13 091</t>
  </si>
  <si>
    <t>http://doi.org/10.26188/5da5578416cc9</t>
  </si>
  <si>
    <t>9 704</t>
  </si>
  <si>
    <t>13 181</t>
  </si>
  <si>
    <t/>
  </si>
  <si>
    <t>Origen</t>
  </si>
  <si>
    <t>Base de datos</t>
  </si>
  <si>
    <t>México</t>
  </si>
  <si>
    <t>Aux1</t>
  </si>
  <si>
    <t>Aux2</t>
  </si>
  <si>
    <t>Aux3</t>
  </si>
  <si>
    <t>Panel de aislamiento térmico marca ROLAN</t>
  </si>
  <si>
    <t>Varilla corrugada fabricada con material de desecho marca TERNIUM</t>
  </si>
  <si>
    <t>Ton</t>
  </si>
  <si>
    <t>Varilla corrugada fabricada con mineral de hierro marca TERNIUM</t>
  </si>
  <si>
    <t>Alambrón de acero fabricado con material de desecho marca TYASA</t>
  </si>
  <si>
    <t>Varilla corrugada fabricada con material de desecho marca TYASA</t>
  </si>
  <si>
    <t>Puerta de seguridad multipropósito marca ASTRUMEX</t>
  </si>
  <si>
    <t>Pza</t>
  </si>
  <si>
    <t>Puerta de seguridad contra incendios marca ASTRUMEX</t>
  </si>
  <si>
    <t>Pilotes prefabricados de concreto reforzado de 40x40cms de grupo INDI</t>
  </si>
  <si>
    <t>Pilotes prefabricados de concreto reforzado de 50x50cms de grupo INDI</t>
  </si>
  <si>
    <t>Panel metálico para cubierta GLAMET FRIGO (Promedio 141-B) marca METENCO</t>
  </si>
  <si>
    <t>Panel metálico para cubierta GLAMET FRIGO (Cyclopentane) marca METENCO</t>
  </si>
  <si>
    <t>Panel metálico para cubierta METCOPPO marca METENCO</t>
  </si>
  <si>
    <t>Panel metálico para muros SUPERWALL (promedio Cyclopentane) marca METENCO</t>
  </si>
  <si>
    <t>Panel metálico para muros HWALL marca METENCO</t>
  </si>
  <si>
    <t>Panel metálico para muros SUPERWALL (141-B) marca METENCO</t>
  </si>
  <si>
    <t>Varilla corrugada fabricada con material de desecho de grupo Acerero</t>
  </si>
  <si>
    <t>Varilla corrugada fabricada con material de desecho marca DEACERO</t>
  </si>
  <si>
    <t>Alambrón de acero fabricado con material de desecho marca DEACERO</t>
  </si>
  <si>
    <t>Alambre galvanizado fabricado con material de desecho marca DEACERO</t>
  </si>
  <si>
    <t>Cable de acero pretensado fabricado con material de desecho marca DEACERO</t>
  </si>
  <si>
    <t>Viga de acero perfil 'H' fabricada con material de desecho marca DEACERO</t>
  </si>
  <si>
    <t>Placa de acero laminada en caliente marca AHMSA</t>
  </si>
  <si>
    <t>Viga de acero perfil 'W' fabricada con material de desecho marca AHMSA</t>
  </si>
  <si>
    <t>Viga de acero perfil 'C' fabricada con material de desecho marca AHMSA</t>
  </si>
  <si>
    <t>Viga de acero perfil 'L' fabricada con material de desecho marca AHMSA</t>
  </si>
  <si>
    <t>Rollo de acero laminado en calientemarca AHMSA</t>
  </si>
  <si>
    <t>Panel de yeso marca USG tablaroca</t>
  </si>
  <si>
    <t>Panel de yeso marca USG tablaroca Ultralight</t>
  </si>
  <si>
    <t>Panel de yeso marca USG tablaroca Antimoho</t>
  </si>
  <si>
    <t>Panel de yeso marca USG tablaroca Firecode Type X</t>
  </si>
  <si>
    <t>Panel de yeso marca USG tablaroca Firecode Type C</t>
  </si>
  <si>
    <t>Panel de yeso marca USG tablaroca Antimoho Firecode Type X</t>
  </si>
  <si>
    <t>Panel de yeso marca USG tablaroca Liner</t>
  </si>
  <si>
    <t>Panel de yeso marca USG tablaroca Sheetrock</t>
  </si>
  <si>
    <t>Panel de yeso marca USG tablaroca Sheetrock con recubrimiento de yeso</t>
  </si>
  <si>
    <t>Panel de yeso marca USG tablaroca con recubrimiento de vidrio</t>
  </si>
  <si>
    <t>Panel de cemento marca USG Durock</t>
  </si>
  <si>
    <t>Panel de cemento marca USG Duracrete</t>
  </si>
  <si>
    <t>Acero laminado en caliente grado A36 marca TERNIUM</t>
  </si>
  <si>
    <t>Acero laminado en caliente grado A50 marca TERNIUM</t>
  </si>
  <si>
    <t>Acero laminado en caliente grado A55 marca TERNIUM</t>
  </si>
  <si>
    <t>Acero laminado en caliente grado A60 marca TERNIUM</t>
  </si>
  <si>
    <t>Panel de acero con aislamiento térmico para techos marca Ternium Multytecho</t>
  </si>
  <si>
    <t>Panel de acero con aislamiento térmico para muros marca Ternium Multymuro</t>
  </si>
  <si>
    <t>Panel de acero con aislamiento térmico para techos marca Ternium Econotecho</t>
  </si>
  <si>
    <t>Panel de acero con aislamiento térmico para muros marca Ternium Economuro</t>
  </si>
  <si>
    <t>Panel de acero con aislamiento térmico marca Ternium Arkirib</t>
  </si>
  <si>
    <t>Panel de acero con aislamiento térmico para techos marca Ternium Galvatecho</t>
  </si>
  <si>
    <t>Lámina de acero corrugada marca Ternium TRD 91.5 Roof Deck</t>
  </si>
  <si>
    <t>Lámina de acero en rollo y chapa de acero galvanizado marca TERNIUM</t>
  </si>
  <si>
    <t>Lámina de acero laminado a presión galvanizado (corrugado y rectangular) marca TERNIUM</t>
  </si>
  <si>
    <t>Lámina de acero en rollo y chapa de acero pintado (Ternium Pintro) marca TERNIUM</t>
  </si>
  <si>
    <t>Lámina de acero pintada (corrugado y rectangular) marca TERNIUM</t>
  </si>
  <si>
    <t>Columnas y vigas de acero como estructura principal marca TERNIUM</t>
  </si>
  <si>
    <t>Estructura de acero tipo nave industrial (Wide Bay) marca TERNIUM</t>
  </si>
  <si>
    <t>Postes de acero tipo "Studs" marca TERNIUM</t>
  </si>
  <si>
    <t>Panel de acero RIB marca TERNIUM</t>
  </si>
  <si>
    <t>Cubierta de acero SSR marca TERNIUM</t>
  </si>
  <si>
    <t>Molduras o canalones de acero marca TERNIUM</t>
  </si>
  <si>
    <t>Superficie sólida acrílica moldeada marca PLASTIGLAS Novanite</t>
  </si>
  <si>
    <t>EPDs</t>
  </si>
  <si>
    <t>Columna1</t>
  </si>
  <si>
    <t>Administrador EPDs</t>
  </si>
  <si>
    <t>The International EPD System / EPD Latin America</t>
  </si>
  <si>
    <t>Mundial</t>
  </si>
  <si>
    <t>México, EUA, Latinoamerica</t>
  </si>
  <si>
    <t>Columna22</t>
  </si>
  <si>
    <t>Columna23</t>
  </si>
  <si>
    <t>TBD11</t>
  </si>
  <si>
    <t>TBD12</t>
  </si>
  <si>
    <t>TBD13</t>
  </si>
  <si>
    <t>TBD102</t>
  </si>
  <si>
    <t>TBD103</t>
  </si>
  <si>
    <t>TBD104</t>
  </si>
  <si>
    <t>Llave</t>
  </si>
  <si>
    <t>No Aplica</t>
  </si>
  <si>
    <t>-</t>
  </si>
  <si>
    <t>EPiC</t>
  </si>
  <si>
    <t>Por Definir</t>
  </si>
  <si>
    <t>USUARIO</t>
  </si>
  <si>
    <t>CONTRASEÑA</t>
  </si>
  <si>
    <t>Victor</t>
  </si>
  <si>
    <t>Ibero2020</t>
  </si>
  <si>
    <t xml:space="preserve">Usuario: </t>
  </si>
  <si>
    <t>Admin</t>
  </si>
  <si>
    <t>Xls_2020</t>
  </si>
  <si>
    <t>Block_Concrete block</t>
  </si>
  <si>
    <t>Block_Concrete block - 390 × 190 × 90 mm</t>
  </si>
  <si>
    <t>Block_Concrete block - 390 × 190 × 140 mm</t>
  </si>
  <si>
    <t>Block_Concrete block - 390 × 190 × 190 mm</t>
  </si>
  <si>
    <t>Cemento_Cement mortar</t>
  </si>
  <si>
    <t>Cemento_Portland cement</t>
  </si>
  <si>
    <t>Concreto_AAC block - 600 × 200 × 100 mm</t>
  </si>
  <si>
    <t>Concreto_AAC block - 600 × 200 × 150 mm</t>
  </si>
  <si>
    <t>Concreto_AAC block - 600 × 200 × 200 mm</t>
  </si>
  <si>
    <t>Concreto_Autoclaved aerated concrete (AAC)</t>
  </si>
  <si>
    <t>Concreto_Concrete 20 MPa</t>
  </si>
  <si>
    <t>Concreto_Concrete 20 MPa - 30% fly ash</t>
  </si>
  <si>
    <t>Concreto_Concrete 20 MPa - 30% GGBFS</t>
  </si>
  <si>
    <t>Concreto_Concrete 25 MPa</t>
  </si>
  <si>
    <t>Concreto_Concrete 25 MPa - 30% fly ash</t>
  </si>
  <si>
    <t>Concreto_concrete 25 MPa - 30% GGBFS</t>
  </si>
  <si>
    <t>Concreto_Concrete 32 MPa</t>
  </si>
  <si>
    <t>Concreto_Concrete 32 MPa - 30% fly ash</t>
  </si>
  <si>
    <t>Concreto_Concrete 32 MPa - 30% GGBFS</t>
  </si>
  <si>
    <t>Concreto_Concrete 40 MPa</t>
  </si>
  <si>
    <t>Concreto_Concrete 40 MPa - 30% fly ash</t>
  </si>
  <si>
    <t>Concreto_Concrete 40 MPa - 30% GGBFS</t>
  </si>
  <si>
    <t>Concreto_Concrete 50 MPa</t>
  </si>
  <si>
    <t>Concreto_Concrete 50 MPa - 30% fly ash</t>
  </si>
  <si>
    <t>Concreto_Concrete 50 MPa - 30% GGBFS</t>
  </si>
  <si>
    <t>Panel de fibrocemento_FC weatherboard - 150 × 16 mm - per m² wall</t>
  </si>
  <si>
    <t>Panel de fibrocemento_FC weatherboard - 180 × 16 mm - per m² wall</t>
  </si>
  <si>
    <t>Panel de fibrocemento_FC weatherboard - 205 × 7.5 mm - per m² wall</t>
  </si>
  <si>
    <t>Panel de fibrocemento_FC weatherboard - 230 × 7.5 mm - per m² wall</t>
  </si>
  <si>
    <t>Panel de fibrocemento_FC weatherboard - 300 × 7.5 mm - per m² wall</t>
  </si>
  <si>
    <t>Panel de fibrocemento_Fibre cement sheet</t>
  </si>
  <si>
    <t>Panel de fibrocemento_Fibre cement sheet - 4.5 mm</t>
  </si>
  <si>
    <t>Panel de fibrocemento_Fibre cement sheet - 6 mm</t>
  </si>
  <si>
    <t>Panel de fibrocemento_Fibre cement sheet - 7.5 mm</t>
  </si>
  <si>
    <t>Panel de fibrocemento_Fibre cement_Fibre cement sheet - 18 mm</t>
  </si>
  <si>
    <t>Panel de fibrocemento_Fibre cement_Fibre cement sheet - 24 mm</t>
  </si>
  <si>
    <t>Panel de fibrocemento_Fibre cement weatherboard</t>
  </si>
  <si>
    <t>Yeso_Gypsum plaster</t>
  </si>
  <si>
    <t>Panel de yeso_Plasterboard - 10 mm</t>
  </si>
  <si>
    <t>Panel de yeso_Plasterboard - 13 mm</t>
  </si>
  <si>
    <t>Teja de concreto_Concrete roof tile</t>
  </si>
  <si>
    <t>Cristal plano_Double glazing - flat glass</t>
  </si>
  <si>
    <t>Cristal plano_Flat glass</t>
  </si>
  <si>
    <t>Cristal plano_Flat glass sheet - 3 mm</t>
  </si>
  <si>
    <t>Cristal plano_Flat glass sheet - 4 mm</t>
  </si>
  <si>
    <t>Cristal plano_Flat glass sheet - 5 mm</t>
  </si>
  <si>
    <t>Cristal plano_Flat glass sheet - 6 mm</t>
  </si>
  <si>
    <t>Cristal plano_Flat glass sheet - 10 mm</t>
  </si>
  <si>
    <t>Cristal plano_Flat glass sheet - 12 mm</t>
  </si>
  <si>
    <t>Cristal laminado_Laminated glass</t>
  </si>
  <si>
    <t>Cristal laminado_Laminated glass sheet - 6.38 mm</t>
  </si>
  <si>
    <t>Cristal laminado_Laminated glass sheet - 8.38 mm</t>
  </si>
  <si>
    <t>Cristal laminado_Laminated glass sheet - 10.38 mm</t>
  </si>
  <si>
    <t>Cristal laminado_Laminated glass sheet - 12.38 mm</t>
  </si>
  <si>
    <t>Cristal templado_Double glazing - toughened glass</t>
  </si>
  <si>
    <t>Cristal templado_Toughened glass</t>
  </si>
  <si>
    <t>Cristal templado_Toughened glass sheet - 3 mm</t>
  </si>
  <si>
    <t>Cristal templado_Toughened glass sheet - 4 mm</t>
  </si>
  <si>
    <t>Cristal templado_Toughened glass sheet - 5 mm</t>
  </si>
  <si>
    <t>Cristal templado_Toughened glass sheet - 6 mm</t>
  </si>
  <si>
    <t>Cristal templado_Toughened glass sheet - 10 mm</t>
  </si>
  <si>
    <t>Cristal templado_Toughened glass sheet - 12 mm</t>
  </si>
  <si>
    <t>Aislante celulosa_Cellulose insulation</t>
  </si>
  <si>
    <t>Aislante celulosa_Cellulose insulation - 80 mm (R2)</t>
  </si>
  <si>
    <t>Aislante celulosa_Cellulose insulation - 100 mm (R2.5)</t>
  </si>
  <si>
    <t>Aislante aluminio_Aluminium foil insulation</t>
  </si>
  <si>
    <t>Aislante lana vidrio_Glasswool insulation</t>
  </si>
  <si>
    <t>Aislante lana vidrio_Glasswool insulation - 80 mm (R2)</t>
  </si>
  <si>
    <t>Aislante lana vidrio_Glasswool insulation - 100 mm (R2.5)</t>
  </si>
  <si>
    <t>Aislante lana vidrio_Rockwool insulation</t>
  </si>
  <si>
    <t>Aislante lana vidrio_Rockwool insulation - 80 mm (R2)</t>
  </si>
  <si>
    <t>Aislante lana vidrio_Rockwool insulation - 100 mm (R2.5)</t>
  </si>
  <si>
    <t>Aislante poliestireno_EPS/XPS insulation - 72 mm (R2)</t>
  </si>
  <si>
    <t>Aislante poliestireno_EPS/XPS insulation - 90 mm (R2.5)</t>
  </si>
  <si>
    <t>Aislante poliestireno_Polystyrene (EPS/XPS) insulation</t>
  </si>
  <si>
    <t>Aislante poliuretano_Polyurethane (PU) rigid foam insulation</t>
  </si>
  <si>
    <t>Aislante poliuretano_PU rigid foam insulation - 44 mm (R2)</t>
  </si>
  <si>
    <t>Aislante poliuretano_PU rigid foam insulation - 55 mm (R2.5)</t>
  </si>
  <si>
    <t>Ángulo aluminio_Aluminium angle extruded</t>
  </si>
  <si>
    <t>Barra de aluminio_Aluminium bar</t>
  </si>
  <si>
    <t>Barra de aluminio_Aluminium bar flat - 12 mm × 3mm</t>
  </si>
  <si>
    <t>Barra de aluminio_Aluminium bar flat - 40 mm × 3mm</t>
  </si>
  <si>
    <t>Barra de aluminio_Aluminium bar flat - 100 mm × 6mm</t>
  </si>
  <si>
    <t>Barra de aluminio_Aluminium bar round - 16 mm dia.</t>
  </si>
  <si>
    <t>Barra de aluminio_Aluminium bar round - 50 mm dia.</t>
  </si>
  <si>
    <t>Barra de aluminio_Aluminium bar round - 150 mm dia.</t>
  </si>
  <si>
    <t>Panel de aluminio_Aluminium composite panel</t>
  </si>
  <si>
    <t>Aluminio extruido_Aluminium extruded</t>
  </si>
  <si>
    <t>Aluminio extruido_Aluminium extruded powdercoated</t>
  </si>
  <si>
    <t>Hoja de aluminio_Aluminium sheet</t>
  </si>
  <si>
    <t>Hoja de aluminio_Aluminium sheet - 1.6 mm</t>
  </si>
  <si>
    <t>Hoja de aluminio_Aluminium sheet - 3 mm</t>
  </si>
  <si>
    <t>Hoja de aluminio_Aluminium sheet - 6 mm</t>
  </si>
  <si>
    <t>Tubo de cobre_Copper pipe</t>
  </si>
  <si>
    <t>Lámina de cobre_Copper sheet</t>
  </si>
  <si>
    <t>Lámina de cobre_Copper sheet - 0.9 mm</t>
  </si>
  <si>
    <t>Lámina de cobre_Copper sheet - 1.2 mm</t>
  </si>
  <si>
    <t>Lámina de cobre_Copper sheet - 2 mm</t>
  </si>
  <si>
    <t>Lámina de cobre_Copper sheet - 3 mm</t>
  </si>
  <si>
    <t>Alambre de cobre_Copper wire</t>
  </si>
  <si>
    <t>Alambre de cobre_Bare wire - 2 mm dia.</t>
  </si>
  <si>
    <t>Alambre de cobre_Bare wire - 3.2 mm dia.</t>
  </si>
  <si>
    <t>Acero inoxidable_Cold rolled stainless steel</t>
  </si>
  <si>
    <t>Acero inoxidable_Stainless steel extruded</t>
  </si>
  <si>
    <t>Acero inoxidable_Stainless steel sheet</t>
  </si>
  <si>
    <t>Acero inoxidable_Stainless steel sheet products</t>
  </si>
  <si>
    <t>Acero inoxidable_Stainless steel wire</t>
  </si>
  <si>
    <t>Cable de acero_Wire Rope - 1.6 mm dia.</t>
  </si>
  <si>
    <t>Cable de acero_Wire Rope - 4 mm dia.</t>
  </si>
  <si>
    <t>Cable de acero_Wire Rope - 8 mm dia.</t>
  </si>
  <si>
    <t>Cable de acero_Wire Rope - 12 mm dia.</t>
  </si>
  <si>
    <t>Acero laminado_Cold rolled steel</t>
  </si>
  <si>
    <t>Acero estructural galvanizado_Hot rolled galvanised structural steel</t>
  </si>
  <si>
    <t>Acero estructural laminado_Hot rolled structural steel</t>
  </si>
  <si>
    <t>Barra de acero_Steel bar</t>
  </si>
  <si>
    <t>Perfil de acero_Steel hollow section extruded</t>
  </si>
  <si>
    <t>Tubo de acero_Steel pipe</t>
  </si>
  <si>
    <t>Varilla_Steel reinforcement bar - 6 mm dia.</t>
  </si>
  <si>
    <t>Varilla_Steel reinforcement bar - 8 mm dia.</t>
  </si>
  <si>
    <t>Varilla_Steel reinforcement bar - 12 mm dia.</t>
  </si>
  <si>
    <t>Lámina corrugada_Steel sheet corrugated</t>
  </si>
  <si>
    <t>Lámina corrugada_Steel sheet corrugated colorbond</t>
  </si>
  <si>
    <t>Lámina corrugada_Steel sheet corrugated - per square metre</t>
  </si>
  <si>
    <t>Asfalto_Asphalt</t>
  </si>
  <si>
    <t>Alfombra_Nylon carpet</t>
  </si>
  <si>
    <t>Alfombra_Wool carpet</t>
  </si>
  <si>
    <t>Silicón_Silicone</t>
  </si>
  <si>
    <t>Calentador solar de agua_Solar hot water system</t>
  </si>
  <si>
    <t>Agua_Water</t>
  </si>
  <si>
    <t>Pegamento para madera_Wood glue (PVA)</t>
  </si>
  <si>
    <t>Pintura acrilica_Solvent-based paint</t>
  </si>
  <si>
    <t>Pintura acrilica_Solvent-based paint - per m²</t>
  </si>
  <si>
    <t>Pintura vinílica_Water-based paint</t>
  </si>
  <si>
    <t>Pintura vinílica_Water-based paint - per m²</t>
  </si>
  <si>
    <t>Papel tapiz_Wallpaper</t>
  </si>
  <si>
    <t>Papel tapiz_Wallpaper - per m²</t>
  </si>
  <si>
    <t>Caucho natural_Natural rubber</t>
  </si>
  <si>
    <t>Caucho sintético_Synthetic rubber</t>
  </si>
  <si>
    <t>Película_HDPE film - 100 μm</t>
  </si>
  <si>
    <t>Película_HDPE film - 200 μm</t>
  </si>
  <si>
    <t>Película de polietileno_High-density polyethylene (HDPE) film</t>
  </si>
  <si>
    <t>Tubo de polietileno_High-density polyethylene (HDPE) pipe</t>
  </si>
  <si>
    <t>Película_LDPE film - 100 μm</t>
  </si>
  <si>
    <t>Película_LDPE film - 200 μm</t>
  </si>
  <si>
    <t>Película de polietileno_Low-density polyethylene (LDPE) film</t>
  </si>
  <si>
    <t>Tubo de polietileno_Low-density polyethylene (LDPE) pipe</t>
  </si>
  <si>
    <t>Panel plástico_ABS panel - 2mm</t>
  </si>
  <si>
    <t>Panel plástico_ABS panel - 3mm</t>
  </si>
  <si>
    <t>Plástico_Acrylonitrile butadiene styrene (ABS)</t>
  </si>
  <si>
    <t>Película_ETFE film - 25.4 μm (0.001”)</t>
  </si>
  <si>
    <t>Película_ETFE film - 50.8 μm (0.002”)</t>
  </si>
  <si>
    <t>Película_ETFE film - 127 μm (0.005”)</t>
  </si>
  <si>
    <t>Plástico_Ethylene tetrafluoroethylene (ETFE)</t>
  </si>
  <si>
    <t>Cristal reforzado con plástico_Glass reinforced plastic (GRP)</t>
  </si>
  <si>
    <t>Panel de plástico_GRP panel - 10 mm</t>
  </si>
  <si>
    <t>Panel de plástico_GRP panel - 20 mm</t>
  </si>
  <si>
    <t>Panel de plástico_GRP panel - 50 mm</t>
  </si>
  <si>
    <t>Linóleo_Linoleum</t>
  </si>
  <si>
    <t>Hoja de linóleo_Linoleum sheet - 2 mm</t>
  </si>
  <si>
    <t>Hoja de linóleo_Linoleum sheet - 2.5 mm</t>
  </si>
  <si>
    <t>Hoja de linóleo_Linoleum sheet - 3.2 mm</t>
  </si>
  <si>
    <t>Hoja de linóleo_Linoleum sheet - 4 mm</t>
  </si>
  <si>
    <t>Policarbonato_Polycarbonate</t>
  </si>
  <si>
    <t>Hoja de policarbonato_Polycarbonate roofing sheet - 1 mm</t>
  </si>
  <si>
    <t>Hoja de policarbonato_Polycarbonate roofing sheet - 2 mm</t>
  </si>
  <si>
    <t>Hoja de policarbonato_Polycarbonate roofing sheet - 3 mm</t>
  </si>
  <si>
    <t>Hoja de policarbonato_Polycarbonate roofing sheet - 6 mm</t>
  </si>
  <si>
    <t>Polimetilmetacrilato_Polymethyl methacrylate (PMMA)</t>
  </si>
  <si>
    <t>Hoja de polimetilmetacrilato_PMMA sheet - 3 mm</t>
  </si>
  <si>
    <t>Hoja de polimetilmetacrilato_PMMA sheet - 4 mm</t>
  </si>
  <si>
    <t>Hoja de polimetilmetacrilato_PMMA sheet - 5 mm</t>
  </si>
  <si>
    <t>Hoja de polimetilmetacrilato_PMMA sheet - 6 mm</t>
  </si>
  <si>
    <t>Hoja de polimetilmetacrilato_PMMA sheet - 8 mm</t>
  </si>
  <si>
    <t>Hoja de polimetilmetacrilato_PMMA sheet - 10 mm</t>
  </si>
  <si>
    <t>Hoja de polipropileno_Polypropylene (PP) sheet</t>
  </si>
  <si>
    <t>Hoja de polipropileno_PP sheet - 2 mm</t>
  </si>
  <si>
    <t>Hoja de polipropileno_PP sheet - 3 mm</t>
  </si>
  <si>
    <t>Hoja de polipropileno_PP sheet - 4 mm</t>
  </si>
  <si>
    <t>Hoja de polipropileno_PP sheet - 6 mm</t>
  </si>
  <si>
    <t>Hoja de polipropileno_PP sheet - 10 mm</t>
  </si>
  <si>
    <t>Hoja de polipropileno_PP sheet - 12 mm</t>
  </si>
  <si>
    <t>Hoja de polipropileno_PP sheet - 15 mm</t>
  </si>
  <si>
    <t>Espuma de poliuretano_Polyurethane (PU) flexible foam</t>
  </si>
  <si>
    <t>Película de PVC_Polyvinyl chloride (PVC) film</t>
  </si>
  <si>
    <t>Película de PVC_PVC film - 19 μm</t>
  </si>
  <si>
    <t>Película de PVC_PVC film - 25 μm</t>
  </si>
  <si>
    <t>Polivinilo no plastificado_Unplasticised polyvinyl chloride (uPVC)</t>
  </si>
  <si>
    <t>Ladrillo de barro_Clay brick</t>
  </si>
  <si>
    <t>Grava_Gravel</t>
  </si>
  <si>
    <t>Agregados reciclados_Recycled aggregate</t>
  </si>
  <si>
    <t>Arena_Sand</t>
  </si>
  <si>
    <t>Cerámica sanitaria_Sanitary ceramic</t>
  </si>
  <si>
    <t>Piedra sillar_Dimension stone</t>
  </si>
  <si>
    <t>Baldosa cerámica_Ceramic tile</t>
  </si>
  <si>
    <t>Teja de barro_Clay roof tile</t>
  </si>
  <si>
    <t>Bloque de corcho_Cork slab</t>
  </si>
  <si>
    <t>Bloque de corcho_Cork slab - 6 mm</t>
  </si>
  <si>
    <t>Bloque de corcho_Cork slab - 10 mm</t>
  </si>
  <si>
    <t>Bloque de corcho_Cork slab - 12 mm</t>
  </si>
  <si>
    <t>Bloque de corcho_Cork slab - 20 mm</t>
  </si>
  <si>
    <t>Bloque de corcho_Cork slab - 50 mm</t>
  </si>
  <si>
    <t>Madera dura_Hardwood</t>
  </si>
  <si>
    <t>Madera dura_Hardwood kiln-dried - dressed</t>
  </si>
  <si>
    <t>Madera dura_Hardwood kiln-dried - structural</t>
  </si>
  <si>
    <t>Madera laminada cruzada_CLT - 60 mm</t>
  </si>
  <si>
    <t>Madera laminada cruzada_CLT - 105 mm</t>
  </si>
  <si>
    <t>Madera laminada cruzada_CLT - 175 mm</t>
  </si>
  <si>
    <t>Madera laminada cruzada_Cross laminated timber (CLT)</t>
  </si>
  <si>
    <t>Madera laminada encolada_Glued laminated timber (glulam)</t>
  </si>
  <si>
    <t>Madera laminada encolada_Glulam outdoor</t>
  </si>
  <si>
    <t>Madera laminada en chapa_Laminated veneer lumber (LVL)</t>
  </si>
  <si>
    <t>Madera_MDF sheet</t>
  </si>
  <si>
    <t>Madera MDF con melamina_Melamine-coated MDF board - 16 mm</t>
  </si>
  <si>
    <t>Madera MDF con melamina_Melamine-coated MDF board - 18 mm</t>
  </si>
  <si>
    <t>Madera MDF con melamina_Melamine-coated MDF board - 25 mm</t>
  </si>
  <si>
    <t>Madera de virutas_OSB sheet</t>
  </si>
  <si>
    <t>Madera de partículas_Particleboard</t>
  </si>
  <si>
    <t>Madera de partículas_Particleboard outdoor</t>
  </si>
  <si>
    <t>Madera contrachapada_Plywood</t>
  </si>
  <si>
    <t>Madera contrachaplada_Plywood outdoor</t>
  </si>
  <si>
    <t>Madera_SIP - 142 mm</t>
  </si>
  <si>
    <t>Madera_SIP - 162 mm</t>
  </si>
  <si>
    <t>Madera estructural con aislamiento_Structural insulated panel (SIP)</t>
  </si>
  <si>
    <t>Madera blanda_Softwood</t>
  </si>
  <si>
    <t>Madera blanda_Softwood kiln-dried</t>
  </si>
  <si>
    <t>Cristal plano_Double glazing - flat glass; 4:12:4</t>
  </si>
  <si>
    <t>Cristal plano_Double glazing - flat glass; 6:6:6</t>
  </si>
  <si>
    <t>Cristal plano_Double glazing - flat glass; 6:12:6</t>
  </si>
  <si>
    <t>Cristal templado_Double glazing - toughened glass; 4:12:4</t>
  </si>
  <si>
    <t>Cristal templado_Double glazing - toughened glass; 5:6:5</t>
  </si>
  <si>
    <t>Cristal templado_Double glazing - toughened glass; 5:12:5</t>
  </si>
  <si>
    <t>Cristal templado_Double glazing - toughened glass; 6:6:6</t>
  </si>
  <si>
    <t>Cristal templado_Double glazing - toughened glass; 6:12:6</t>
  </si>
  <si>
    <t>Cristal templado_Double glazing - toughened glass; 10:6:6</t>
  </si>
  <si>
    <t>Cristal templado_Double glazing - toughened glass; 10:6:10</t>
  </si>
  <si>
    <t>Cristal templado_Double glazing - toughened glass; 10:12:6</t>
  </si>
  <si>
    <t>Cristal templado_Double glazing - toughened glass; 10:12:10</t>
  </si>
  <si>
    <t>Tubo de aluminio_Aluminium round tube - 25 mm dia.; 3.2 mm thick</t>
  </si>
  <si>
    <t>Tubo de aluminio_Aluminium round tube - 60 mm dia.; 10 mm thick</t>
  </si>
  <si>
    <t>Tubo de aluminio_Aluminium round tube - 80 mm dia.; 6 mm thick</t>
  </si>
  <si>
    <t>Tubo de aluminio cuadrado_Aluminium square tube - 20 × 20 mm; 1.6 mm thick</t>
  </si>
  <si>
    <t>Tubo de aluminio cuadrado_Aluminium square tube - 40 × 40 mm; 2 mm thick</t>
  </si>
  <si>
    <t>Tubo de aluminio cuadrado_Aluminium square tube - 100 × 100 mm; 3 mm thick</t>
  </si>
  <si>
    <t>Tubo de cobre_Copper pipe - 12.7 mm outer dia.; 0.91 mm thick</t>
  </si>
  <si>
    <t>Tubo de cobre_Copper pipe - 19.05 mm outer dia.; 1.02 mm thick</t>
  </si>
  <si>
    <t>Tubo de cobre_Copper pipe - 40 mm outer dia.; 1.22 mm thick</t>
  </si>
  <si>
    <t>Tubo cuadrado de acero_Square tube - 20 × 20 mm; 1.6 mm thick</t>
  </si>
  <si>
    <t>Tubo cuadrado de acero_Square tube - 50 × 50 mm; 2 mm thick</t>
  </si>
  <si>
    <t>Tubo cuadrado de acero_Square tube - 100 × 100 mm; 4 mm thick</t>
  </si>
  <si>
    <t>Tubo de acero_Steel pipe - 21.3 mm outer dia.; 2.6 mm thick</t>
  </si>
  <si>
    <t>Tubo de acero_Steel pipe - 42.4 mm outer dia.; 2.6 mm thick</t>
  </si>
  <si>
    <t>Tubo de acero_Steel pipe - 88.9 mm outer dia.; 4 mm thick</t>
  </si>
  <si>
    <t>Tubo de acero_Steel pipe - 165.1 mm outer dia.; 4.9 mm thick</t>
  </si>
  <si>
    <t>Alfombra_Tufted carpet; nylon - prestige</t>
  </si>
  <si>
    <t>Alfombra_Tufted carpet; nylon - quality</t>
  </si>
  <si>
    <t>Alfombra_Tufted carpet; wool - prestige</t>
  </si>
  <si>
    <t>Alfombra_Tufted carpet; wool - quality</t>
  </si>
  <si>
    <t>Alfombra_Woven carpet; nylon - average</t>
  </si>
  <si>
    <t>Alfombra_Woven carpet; nylon - quality</t>
  </si>
  <si>
    <t>Tubo de plástico_HDPE pipe - 32 mm inner dia.; 1.88 mm thickness</t>
  </si>
  <si>
    <t>Tubo de plástico_HDPE pipe - 63 mm inner dia.; 3.75 mm thickness</t>
  </si>
  <si>
    <t>Tubo de plástico_HDPE pipe - 125 mm inner dia.; 7.35 mm thickness</t>
  </si>
  <si>
    <t>Tubo de plástico_HDPE pipe - 250 mm inner dia.; 14.71 mm thickness</t>
  </si>
  <si>
    <t>Tubo de plástico_HDPE pipe - 500 mm inner dia.; 29.41 mm thickness</t>
  </si>
  <si>
    <t>Tubo de plástico_HDPE pipe - 800 mm inner dia.; 47.06 mm thickness</t>
  </si>
  <si>
    <t>Manguera de polietileno_LDPE pipe - 13 mm inner dia.; 3.95 mm thickness</t>
  </si>
  <si>
    <t>Manguera de polietileno_LDPE pipe - 19 mm inner dia.; 4.4 mm thickness</t>
  </si>
  <si>
    <t>Manguera de polietileno_LDPE pipe - 25 mm inner dia.; 5.2 mm thickness</t>
  </si>
  <si>
    <t>Manguera de polietileno_LDPE pipe - 32 mm inner dia.; 6.7 mm thickness</t>
  </si>
  <si>
    <t>Tubo de plástico_ABS pipe - 21.4 mm outer dia.; 2.1 mm thick</t>
  </si>
  <si>
    <t>Tubo de plástico_ABS pipe - 48.3 mm outer dia.; 3.6 mm thick</t>
  </si>
  <si>
    <t>Tubo de plástico_ABS pipe - 168.3 mm outer dia.; 7.7 mm thick</t>
  </si>
  <si>
    <t>Espuma de poliuretano_PU foam underlay - 7 mm; 64 kg/m³</t>
  </si>
  <si>
    <t>Espuma de poliuretano_PU foam underlay - 7 mm; 69 kg/m³</t>
  </si>
  <si>
    <t>Espuma de poliuretano_PU foam underlay - 10 mm; 73 kg/m³</t>
  </si>
  <si>
    <t>Espuma de poliuretano_PU foam underlay - 10 mm; 123 kg/m³</t>
  </si>
  <si>
    <t>Tubo de polivinilo_uPVC pipe - 21.35 mm outer dia.; 1.8 mm thick</t>
  </si>
  <si>
    <t>Tubo de polivinilo_uPVC pipe - 60.25 mm outer dia.; 2.6 mm thick</t>
  </si>
  <si>
    <t>Tubo de polivinilo_uPVC pipe - 114.3 mm outer dia.; 4.85 mm thick</t>
  </si>
  <si>
    <t>Tubo de polivinilo_uPVC pipe - 225.3 mm outer dia.; 11.1 mm thick</t>
  </si>
  <si>
    <t>Elementos Constructivos</t>
  </si>
  <si>
    <t>Descripción de Material</t>
  </si>
  <si>
    <t>Por Definir2</t>
  </si>
  <si>
    <t>Por Definir3</t>
  </si>
  <si>
    <t>Por Definir4</t>
  </si>
  <si>
    <t>Por Definir5</t>
  </si>
  <si>
    <t>Por Definir6</t>
  </si>
  <si>
    <t>Por Definir7</t>
  </si>
  <si>
    <t>Por Definir8</t>
  </si>
  <si>
    <t>Por Definir9</t>
  </si>
  <si>
    <t>Calculado en Dynamo</t>
  </si>
  <si>
    <t>Modelo de Revit</t>
  </si>
  <si>
    <t>Usuario</t>
  </si>
  <si>
    <t>Panel de material aislante que provea resistencia térmica de 1m2 K/W en un edificio  con vida útil de 60 años. Conductividad térmica= 0.03676 W/mK, Densidad=38.5 kg/m3, Peso= 1.4153 kg</t>
  </si>
  <si>
    <t>Hecha con material de desecho. Considera varillas de 5/16, 3/8, 1/2, 5/8, 3/4, 1, 1 1/4 y 1 1/2 de pulgada</t>
  </si>
  <si>
    <t>Hecha con mineral de hierro. Considera varillas de 5/16, 3/8, 1/2, 5/8, 3/4, 1, 1 1/4 y 1 1/2 de pulgada</t>
  </si>
  <si>
    <t>Se consideran diámetros de 5, 5.5, 6, 6.35, 6.5, 7, 7.5, 8, 8.5, 9, 9.5, 10, 10.5, 11, 11.5, 12, 12.5, 13, 13.5, 14, 14.5, 15, 15.5, 16 mm</t>
  </si>
  <si>
    <t>Hecha con material de desecho. Considera varillas de 3/8, 1/2, 5/8, 3/4, 7/8, 1, 1 1/8, 1 1/4, 1 1 3/8, y 1 1/2 de pulgada</t>
  </si>
  <si>
    <t>Considera la puerta multiproposito y puerta de seguridad contra incendios. Medidas: 1.23 x 2.18m.</t>
  </si>
  <si>
    <t>Considera altura de 13.5m y 5,841kg; 15.25m y 6,594kg; 19.5m y 8,420kg; y 22m y 9,371kg</t>
  </si>
  <si>
    <t>Considera altura de 14m y 9,129kg; 16m y 10,426kg; 17m y 11,073kg; 20.8m y 13,509kg; 21.2m y 13,767kg; 21.9m y 14,220kg; 22.8m y 14,768kg; y 23.3m y 15,087kg</t>
  </si>
  <si>
    <t>GRUPO 1: Panel metálico tipo sandwich con aislamiento de 25dB, y aislante térmico y peso variable de acuerdo al tipo de panel. Panel metálico para cubierta de almacenes fríos o bodegas, con placas de acero galvanizado y un centro de poliuretano</t>
  </si>
  <si>
    <t>GRUPO 1: Panel metálico tipo sandwich con aislamiento de 25dB, y aislante térmico y peso variable de acuerdo al tipo de panel. Panel metálico para cubierta con placas de acero galvanizado y un centro de poliuretano. Recomendado para requerimientos estéticos por su forma de tipo teja</t>
  </si>
  <si>
    <t>GRUPO 2: Panel metálico tipo sandwich con aislamiento de 25dB, y aislante térmico y peso variable de acuerdo al tipo de panel. Panel metálico para muros exteriores e interiores, con placas de acero galvanizado y un centro de poliuretano.</t>
  </si>
  <si>
    <t>GRUPO 2: Panel metálico tipo sandwich con aislamiento de 25dB, y aislante térmico y peso variable de acuerdo al tipo de panel. Panel metálico para muros exteriores e interiores, con placas de acero galvanizado y un centro de poliuretano. Recomendado para requerimientos estéticos.</t>
  </si>
  <si>
    <t>Panel metálico tipo sandwich con aislamiento de 25dB, y aislante térmico y peso variable de acuerdo al tipo de panel. Panel metálico para muros exteriores e interiores, con placas de acero galvanizado y un centro de poliuretano.</t>
  </si>
  <si>
    <t>Hecha con material de desecho. Considera varillas de 3/8, 1/2, 5/8, 3/4, 1, 1 1/4, y 1 1/2 de pulgada</t>
  </si>
  <si>
    <t>Hecha con material de desecho. Considera varios diámetros y tipos de varilla (derecha y dobladas)</t>
  </si>
  <si>
    <t>Compuesto de 6 cables trensados. Incluye diámetros de 3/8", 1/2" y 0.600"</t>
  </si>
  <si>
    <t>Elemento estructural</t>
  </si>
  <si>
    <t>Útil para la industria automotriz, de la construcción y minería. Espesores disponibles de 0.312" o más de 2", con anchos de 56" a 120", y alturas de 96"</t>
  </si>
  <si>
    <t>Útil para la industria automotriz, de la construcción y minería. Espesores disponibles de 0.059"(1.5mm) hasta 0.750" (19mm), con anchos de 29" (736.6mm) a 96" (2,438mm). La bobina tiene un diametro de 30" (762mm).</t>
  </si>
  <si>
    <t>Los paneles se fabrican con un núcleo compuesto de yeso resistente a la intemperie, revestido con papeles 100% reciclados en la cara y el dorso.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</si>
  <si>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Los paneles de yeso USG TABLAROCA® ULTRALIGHT® cuentan con tecnologías patentadas de núcleo y papel, lo que resulta en un diseño compuesto de alta relación resistencia / peso. Estos paneles también están diseñados para tener una resistencia superior al pandeo. El innovador núcleo de yeso incombustible está encerrado en papeles 100% reciclados. El papel frontal natural se pliega alrededor de los bordes largos para reforzar y proteger el núcleo; Además, los extremos se cortan cuadrados e incluso. Los bordes largos de los paneles son cónicos, lo que permite reforzar y ocultar las juntas con productos de tratamiento de juntas USG</t>
  </si>
  <si>
    <t>El panel de yeso USG TABLAROCA® ANTI-MOHO® tiene un núcleo de yeso no combustible, resistente a la humedad y al moho que está encerrado en papel ecológico 100% reciclado y cara posterior de color marrón y resistente al moho. Los bordes largos de los paneles son cónicos, lo que permite reforzar y ocultar las juntas con productos de tratamiento de juntas USG.</t>
  </si>
  <si>
    <t>Los paneles USG TABLAROCA® FIRECODE® Tipo X (UL Tipo SCX) son 15.9 mm (5/8 in). Paneles tipo X que cuentan con un núcleo de yeso resistente encerrado en papeles frontales y traseros 100% reciclados que forman un diseño compuesto de alta resistencia.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</si>
  <si>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Disponible en 12.7 mm (1/2 in) y 15.9 mm (5/8 in). Los paneles USG TABLAROCA® FIRECODE® Tipo C (UL Tipo C) cuentan con un núcleo mineral especialmente formulado que proporciona una resistencia superior para aplicaciones de techo. Estos paneles presentan un núcleo de yeso no combustible encerrado en papeles 100% reciclados en la cara y el dorso que forman un diseño compuesto de alta resistencia.</t>
  </si>
  <si>
    <t>Este tipo de tablero combina todas las ventajas del USG Panel regular TABLAROCA® con protección adicional contra re, humedad y moho. Estas placas tienen un núcleo de yeso no combustible, resistente a la humedad y al moho, que está recubierto de papel ecológico 100% reciclado, resistente al moho y al dorso marrón.</t>
  </si>
  <si>
    <t>Resistente a la humedad y a la humedad, lo que lo hace ideal para elevadores y paredes de pozo mecánico. Tiene un núcleo especial de yeso de 25,4 mm (1 pulg.), Cubierto con un papel verde tratado para resistir la penetración de la humedad. Bordes biselados para facilitar la instalación. Sus dimensiones son: 60,9 cm (2 pies) de ancho y 243,8 cm (8 pies) de largo.</t>
  </si>
  <si>
    <t>Los paneles se fabrican con un núcleo compuesto de yeso resistente al fuego en papeles 100% reciclados. La cara de acabado natural del papel se pliega alrededor de los bordes largos para reforzar y proteger el núcleo. Además, los extremos se cortan cuadrados e incluso. Los bordes largos de los paneles son cónicos, lo que permite reforzar y ocultar las juntas con productos de tratamiento de juntas USG.</t>
  </si>
  <si>
    <t>El revestimiento de yeso de la marca USG SHEETROCK® presenta un núcleo de yeso resistente a la humedad encerrado en un papel 100% reciclado resistente a la humedad en ambos lados y los bordes largos. El núcleo de yeso tratado permite que el vapor de agua escape del espacio de los postes, protegiendo la estructura de la madera de la acumulación de humedad.</t>
  </si>
  <si>
    <t>Es una placa de yeso para exteriores, cubierta por ambos lados con una capa de vidrio que la hace resistente a la intemperie, al agua y al moho. Este producto, que cumple y excede los requisitos de la norma ASTM C-1177, puede usarse como un producto de revestimiento exterior. Las aplicaciones incluyen, entre otras: sistemas de acabado de aislamiento exterior (EIFS) adecuadamente detallados, paneles de aluminio, tejas de vinilo o madera, estuco convencional, etc.</t>
  </si>
  <si>
    <t>Panel de cemento para áreas que tienen altos niveles de humedad relativa o que están en contacto directo con el agua. Tienen un núcleo de cemento Portland y están laminados con una malla de berglass polimerizada en ambos lados. Proporcionan una base sólida para baldosas de cerámica y mármol, piedras extraídas, ladrillos ne y acabados texturizados o pintados.</t>
  </si>
  <si>
    <t>El acero laminado en caliente es un producto estructural que no tiene procesos posteriores al laminado en caliente y su presentación final es en forma de bobinas, bandas u hojas. El acero laminado en caliente Ternium se puede utilizar para doblar, formar, cortar o soldar, entre otras aplicaciones</t>
  </si>
  <si>
    <t>Panel aislante para cubiertas prefabricadas que consiste en un núcleo de espuma rígida de poliuretano y dos caras de chapa de acero pintada fabricada por Ternium México. Ternium Multytecho está diseñado para cubiertas de una amplia variedad de aplicaciones.</t>
  </si>
  <si>
    <t>Panel aislante para cumplir con las especificaciones más exigentes por su conexión lateral que proporciona una excelente estanqueidad.</t>
  </si>
  <si>
    <t>Panel aislante para cubiertas con bajos requisitos de apariencia interna y menor resistencia estructural, fabricado con la cara externa de acero y la cara interna de vinilo.</t>
  </si>
  <si>
    <t>Panel aislante para paredes prefabricadas, que se produce en un proceso continuo. Se compone de un núcleo de espuma rígida de poliuretano, una cara exterior de acero Ternium Pintro y un núcleo de laminado interior blanco de vinilo blanco con malla de refuerzo. Este producto está diseñado para paredes de construcciones de baja especificación. Se utiliza en revestimientos y almacenes industriales que no requieren capacidad estructural.</t>
  </si>
  <si>
    <t>Panel aislante para aplicaciones arquitectónicas debido a su aspecto y acabado.</t>
  </si>
  <si>
    <t>Panel aislante para cubiertas de todo tipo de construcción. Su unión panel-panel superpuesta lo hace eficiente en tiempos de construcción en general.</t>
  </si>
  <si>
    <t>Producto fabricado con rodillo estacionario de Ternium Zintro (acero galvanizado), Ternium Zintro Alum (acero galvanizado Zn-Al) o acero Ternium Pintro (acero galvanizado y pintado).</t>
  </si>
  <si>
    <t>El acero galvanizado (bobina y lámina) cubierto con zinc o zinc-aluminio, ofrece más resistencia a la corrosión y una mejor apariencia. El tratamiento durante el recubrimiento de las láminas proporciona algunas características que favorecen su uso en la industria en condiciones climáticas o de humedad. Además, es útil en la instalación de paredes, techos y cercas en la industria de la construcción.</t>
  </si>
  <si>
    <t>De Ternium Zintro se fabrica acero laminado a troquel (forma rectangular o corrugada). Se puede utilizar como cubierta de fijación expuesta.
El acero galvanizado corrugado o rectangular fabricado por Ternium México es resistente a la corrosión, resistente al calor e ideal para condiciones de humedad.</t>
  </si>
  <si>
    <t>Está diseñado para ser utilizado como una cubierta de fijación expuesta. Ideal para paredes, techos y faldones de edificios en general.</t>
  </si>
  <si>
    <t>Este producto ofrece una excelente apariencia y una gran resistencia a diferentes ambientes. También es un producto de fácil instalación y manejo, que no sufre deformaciones o grietas con el tiempo. Ternium Galvateja es un ejemplo de este grupo de productos que está hecho de chapa de acero galvanizada y pintada, de apariencia similar a la baldosa tradicional con la durabilidad del acero revestido. Ideal para uso comercial y residencial.</t>
  </si>
  <si>
    <t>Las columnas y vigas están formadas por tres placas de acero soldadas de sección constante o variable, diseñadas y fabricadas para un fácil montaje con tornillos. Estructuras principales hechas de acero laminado en caliente soldado por arco sumergido y tipo de gas inerte metálico (MIG), pintado en todos los lados.</t>
  </si>
  <si>
    <t>Los elementos de la estructura secundaria sirven para recibir los sistemas de fachada y techo, transfiriendo sus cargas a la estructura principal. Elemento formado por dos acordes laminados en frío unidos por un perfil cuadrado basado en celosía de 38,1 mm (1 ½ ”). Es la solución ideal para separaciones entre bastidores de más de 12 metros y puede fabricarse hasta 18,3 m de longitud.</t>
  </si>
  <si>
    <t>Los postes son miembros de acero conformado en frío, que se ofrecen en la sección "C" o "Z", siendo este último el más utilizado para su diseño que permite superponerlos para lograr un soporte continuo, optimizando su resistencia estructural y minimizando sus decciones .</t>
  </si>
  <si>
    <t>Los elementos de laminación permiten cubrir los edificios protegiendo el interior de las inclemencias mediante un sistema de unión en la cubierta SSR y un perfil acanalado (Panel RIB) a la base de acero pintado. El sistema de xation SSR a la estructura está oculto, se utilizan clips que permiten la expansión y contracción de las cubiertas, además de tener una lengüeta y ranura que permite una doble articulación. Su gran canal hidráulico, sellador y sellador aplicado le permite asegurar la estanqueidad. Tiene un poder de cobertura de 610 mm (24 ") y un canto de 76 mm (3"). En el caso de la cubierta SSR, la moldura y las canaletas son los elementos que permiten el cierre y la conducción del agua, evitando las filtraciones de elementos del entorno externo que podrían conducir al deterioro de toda la estructura, por lo que son necesarios para cumplir la función de todo el grupo de productos estructurales.</t>
  </si>
  <si>
    <t>Novanite es una superficie sólida no porosa hecha de acrílico de alta dureza y de fácil mantenimiento con la apariencia de piedra natural y una amplia gama de colores de tendencia y líneas de piedra agrupadas en las series Standard Smooth, Smooth Color Trend, Standard Granite y Special Granite. Incluye los modelos NV-099, NV-100, NV-101, NV-201, NV-207, NV-211, NV-302 y NV-305.</t>
  </si>
  <si>
    <t>Objetivo Geográfico</t>
  </si>
  <si>
    <t>Cimentación</t>
  </si>
  <si>
    <t>Losacero 1.5" y 2.5" marca TERNIUM</t>
  </si>
  <si>
    <t>Losacero 3" marca TERNIUM</t>
  </si>
  <si>
    <t>Considera losacero con altura de 1.5" y 2.5"</t>
  </si>
  <si>
    <t>Considera losacero con altura de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</si>
</sst>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0"/>
      <name val="Calibri"/>
      <family val="2"/>
      <scheme val="minor"/>
    </font>
    <font>
      <b/>
      <sz val="12"/>
      <color theme="0"/>
      <name val="Calibri"/>
      <family val="2"/>
      <scheme val="minor"/>
    </font>
    <font>
      <sz val="12"/>
      <color theme="1"/>
      <name val="Calibri"/>
      <family val="2"/>
      <scheme val="minor"/>
    </font>
    <font>
      <b/>
      <sz val="11"/>
      <name val="Calibri"/>
      <family val="2"/>
      <scheme val="minor"/>
    </font>
    <font>
      <sz val="11"/>
      <name val="Calibri"/>
      <family val="2"/>
      <scheme val="minor"/>
    </font>
    <font>
      <sz val="8"/>
      <name val="Calibri"/>
      <family val="2"/>
      <scheme val="minor"/>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5" tint="-0.249977111117893"/>
        <bgColor indexed="64"/>
      </patternFill>
    </fill>
    <fill>
      <patternFill patternType="solid">
        <fgColor theme="4" tint="-0.249977111117893"/>
        <bgColor indexed="64"/>
      </patternFill>
    </fill>
    <fill>
      <patternFill patternType="solid">
        <fgColor theme="6"/>
        <bgColor indexed="64"/>
      </patternFill>
    </fill>
    <fill>
      <patternFill patternType="solid">
        <fgColor theme="4"/>
        <bgColor theme="4"/>
      </patternFill>
    </fill>
    <fill>
      <patternFill patternType="solid">
        <fgColor theme="4" tint="0.79998168889431442"/>
        <bgColor theme="4" tint="0.79998168889431442"/>
      </patternFill>
    </fill>
  </fills>
  <borders count="19">
    <border>
      <left/>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theme="0"/>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diagonal/>
    </border>
    <border>
      <left style="thin">
        <color theme="1"/>
      </left>
      <right/>
      <top style="thin">
        <color theme="1"/>
      </top>
      <bottom/>
      <diagonal/>
    </border>
  </borders>
  <cellStyleXfs count="2">
    <xf numFmtId="0" fontId="0" fillId="0" borderId="0"/>
    <xf numFmtId="0" fontId="3" fillId="0" borderId="0"/>
  </cellStyleXfs>
  <cellXfs count="50">
    <xf numFmtId="0" fontId="0" fillId="0" borderId="0" xfId="0"/>
    <xf numFmtId="0" fontId="2" fillId="2" borderId="1" xfId="0" applyFont="1" applyFill="1" applyBorder="1"/>
    <xf numFmtId="0" fontId="0" fillId="0" borderId="2" xfId="0" applyBorder="1"/>
    <xf numFmtId="0" fontId="0" fillId="0" borderId="5" xfId="0" applyBorder="1"/>
    <xf numFmtId="0" fontId="0" fillId="0" borderId="6" xfId="0" applyBorder="1"/>
    <xf numFmtId="0" fontId="0" fillId="0" borderId="7" xfId="0" applyBorder="1"/>
    <xf numFmtId="0" fontId="0" fillId="0" borderId="2" xfId="0"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0" fillId="0" borderId="4" xfId="0" applyBorder="1" applyAlignment="1"/>
    <xf numFmtId="0" fontId="0" fillId="0" borderId="1" xfId="0" applyBorder="1"/>
    <xf numFmtId="0" fontId="0" fillId="0" borderId="8" xfId="0" applyBorder="1"/>
    <xf numFmtId="0" fontId="1" fillId="3" borderId="3" xfId="0" applyFont="1" applyFill="1" applyBorder="1"/>
    <xf numFmtId="0" fontId="1" fillId="3" borderId="4" xfId="0" applyFont="1" applyFill="1" applyBorder="1"/>
    <xf numFmtId="0" fontId="0" fillId="0" borderId="2" xfId="0" applyNumberFormat="1" applyBorder="1" applyAlignment="1">
      <alignment horizontal="center"/>
    </xf>
    <xf numFmtId="0" fontId="0" fillId="0" borderId="2" xfId="0" applyNumberFormat="1" applyBorder="1" applyAlignment="1"/>
    <xf numFmtId="0" fontId="0" fillId="0" borderId="4" xfId="0" applyBorder="1"/>
    <xf numFmtId="0" fontId="0" fillId="0" borderId="9" xfId="0" applyBorder="1"/>
    <xf numFmtId="0" fontId="0" fillId="0" borderId="10" xfId="0" applyBorder="1"/>
    <xf numFmtId="0" fontId="0" fillId="0" borderId="3" xfId="0" applyBorder="1" applyAlignment="1">
      <alignment horizontal="center"/>
    </xf>
    <xf numFmtId="0" fontId="0" fillId="0" borderId="5" xfId="0" applyNumberFormat="1" applyBorder="1" applyAlignment="1">
      <alignment horizontal="center"/>
    </xf>
    <xf numFmtId="0" fontId="0" fillId="0" borderId="0" xfId="0" applyFill="1" applyBorder="1"/>
    <xf numFmtId="0" fontId="1" fillId="0" borderId="0" xfId="0" applyFont="1" applyFill="1" applyBorder="1"/>
    <xf numFmtId="0" fontId="4" fillId="4" borderId="2" xfId="0" applyFont="1" applyFill="1" applyBorder="1"/>
    <xf numFmtId="0" fontId="0" fillId="4" borderId="0" xfId="0" applyFill="1"/>
    <xf numFmtId="0" fontId="0" fillId="0" borderId="2" xfId="0" applyBorder="1" applyProtection="1">
      <protection locked="0"/>
    </xf>
    <xf numFmtId="0" fontId="1" fillId="5" borderId="11" xfId="0" applyFont="1" applyFill="1" applyBorder="1"/>
    <xf numFmtId="0" fontId="1" fillId="5" borderId="7" xfId="0" applyFont="1" applyFill="1" applyBorder="1"/>
    <xf numFmtId="0" fontId="0" fillId="6" borderId="11" xfId="0" applyFill="1" applyBorder="1"/>
    <xf numFmtId="0" fontId="0" fillId="0" borderId="12" xfId="0" applyFill="1" applyBorder="1"/>
    <xf numFmtId="0" fontId="1" fillId="3" borderId="3"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4" xfId="0" quotePrefix="1" applyFont="1" applyFill="1" applyBorder="1" applyAlignment="1">
      <alignment horizontal="center" vertical="center" wrapText="1"/>
    </xf>
    <xf numFmtId="0" fontId="7" fillId="4" borderId="2" xfId="1"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0" fillId="6" borderId="13" xfId="0" applyFill="1" applyBorder="1"/>
    <xf numFmtId="0" fontId="0" fillId="6" borderId="14" xfId="0" applyFill="1" applyBorder="1"/>
    <xf numFmtId="0" fontId="1" fillId="5" borderId="15" xfId="0" applyFont="1" applyFill="1" applyBorder="1"/>
    <xf numFmtId="0" fontId="1" fillId="5" borderId="16" xfId="0" applyFont="1" applyFill="1" applyBorder="1"/>
    <xf numFmtId="0" fontId="0" fillId="0" borderId="17" xfId="0" applyBorder="1"/>
    <xf numFmtId="0" fontId="0" fillId="0" borderId="18" xfId="0" applyBorder="1"/>
    <xf numFmtId="0" fontId="0" fillId="0" borderId="7" xfId="0" applyBorder="1" applyProtection="1">
      <protection locked="0"/>
    </xf>
    <xf numFmtId="0" fontId="0" fillId="0" borderId="2" xfId="0" applyFill="1" applyBorder="1" applyAlignment="1">
      <alignment horizontal="left" vertical="center"/>
    </xf>
    <xf numFmtId="0" fontId="0" fillId="0" borderId="2" xfId="0" applyFill="1" applyBorder="1" applyAlignment="1" applyProtection="1">
      <alignment horizontal="left" vertical="center"/>
      <protection locked="0"/>
    </xf>
    <xf numFmtId="0" fontId="0" fillId="0" borderId="2" xfId="0" applyBorder="1" applyAlignment="1">
      <alignment horizontal="left" vertical="center" wrapText="1"/>
    </xf>
    <xf numFmtId="0" fontId="0" fillId="0" borderId="2" xfId="0" applyBorder="1" applyAlignment="1" applyProtection="1">
      <alignment horizontal="left" vertical="center"/>
      <protection locked="0"/>
    </xf>
    <xf numFmtId="0" fontId="8" fillId="0" borderId="0" xfId="0" applyFont="1" applyAlignment="1">
      <alignment horizontal="center"/>
    </xf>
    <xf numFmtId="0" fontId="0" fillId="0" borderId="2" xfId="0" applyFill="1" applyBorder="1"/>
    <xf numFmtId="0" fontId="0" fillId="0" borderId="2" xfId="0" applyNumberFormat="1" applyBorder="1"/>
  </cellXfs>
  <cellStyles count="2">
    <cellStyle name="Normal" xfId="0" builtinId="0"/>
    <cellStyle name="Normal 2" xfId="1" xr:uid="{0D22358B-B1CD-4C53-8EE2-C367E1E9FE52}"/>
  </cellStyles>
  <dxfs count="68">
    <dxf>
      <font>
        <color theme="1"/>
      </font>
      <fill>
        <patternFill>
          <bgColor rgb="FFFFCC99"/>
        </patternFill>
      </fill>
    </dxf>
    <dxf>
      <font>
        <color theme="1"/>
      </font>
      <fill>
        <patternFill>
          <bgColor rgb="FFFFCC99"/>
        </patternFill>
      </fill>
    </dxf>
    <dxf>
      <border outline="0">
        <top style="thin">
          <color theme="1"/>
        </top>
      </border>
    </dxf>
    <dxf>
      <border outline="0">
        <left style="thin">
          <color theme="1"/>
        </left>
        <right style="thin">
          <color theme="1"/>
        </right>
        <top style="thin">
          <color theme="1"/>
        </top>
        <bottom style="thin">
          <color theme="1"/>
        </bottom>
      </border>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style="thin">
          <color theme="1"/>
        </left>
        <right style="thin">
          <color theme="1"/>
        </right>
        <top/>
        <bottom/>
      </border>
    </dxf>
    <dxf>
      <numFmt numFmtId="0" formatCode="Genera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outline="0">
        <left style="thin">
          <color indexed="64"/>
        </left>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family val="2"/>
        <scheme val="minor"/>
      </font>
      <fill>
        <patternFill patternType="solid">
          <fgColor indexed="64"/>
          <bgColor theme="4" tint="-0.249977111117893"/>
        </patternFill>
      </fill>
      <border diagonalUp="0" diagonalDown="0" outline="0">
        <left style="thin">
          <color indexed="64"/>
        </left>
        <right style="thin">
          <color indexed="64"/>
        </right>
        <top/>
        <bottom/>
      </border>
    </dxf>
    <dxf>
      <font>
        <color rgb="FF9C0006"/>
      </font>
      <fill>
        <patternFill>
          <bgColor rgb="FFFFC7CE"/>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horizontal/>
      </border>
      <protection locked="0"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val="0"/>
        <strike val="0"/>
        <outline val="0"/>
        <shadow val="0"/>
        <u val="none"/>
        <vertAlign val="baseline"/>
        <sz val="11"/>
        <color auto="1"/>
        <name val="Calibri"/>
        <family val="2"/>
        <scheme val="minor"/>
      </font>
      <fill>
        <patternFill patternType="solid">
          <fgColor indexed="64"/>
          <bgColor theme="6"/>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
      <font>
        <color theme="1"/>
      </font>
      <fill>
        <patternFill>
          <bgColor rgb="FFFFCC99"/>
        </patternFill>
      </fill>
    </dxf>
  </dxfs>
  <tableStyles count="0" defaultTableStyle="TableStyleMedium2" defaultPivotStyle="PivotStyleLight16"/>
  <colors>
    <mruColors>
      <color rgb="FFCC6600"/>
      <color rgb="FFFF6600"/>
      <color rgb="FFFFCC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diagrams/_rels/data1.xml.rels><?xml version="1.0" encoding="UTF-8" standalone="yes"?>
<Relationships xmlns="http://schemas.openxmlformats.org/package/2006/relationships"><Relationship Id="rId8" Type="http://schemas.openxmlformats.org/officeDocument/2006/relationships/hyperlink" Target="#Ventanas!A1"/><Relationship Id="rId3" Type="http://schemas.openxmlformats.org/officeDocument/2006/relationships/hyperlink" Target="#Pisos!A1"/><Relationship Id="rId7" Type="http://schemas.openxmlformats.org/officeDocument/2006/relationships/hyperlink" Target="#Puertas!A1"/><Relationship Id="rId2" Type="http://schemas.openxmlformats.org/officeDocument/2006/relationships/hyperlink" Target="#'Muros exteriores'!A1"/><Relationship Id="rId1" Type="http://schemas.openxmlformats.org/officeDocument/2006/relationships/hyperlink" Target="#'Muros Interiores'!A1"/><Relationship Id="rId6" Type="http://schemas.openxmlformats.org/officeDocument/2006/relationships/hyperlink" Target="#Estructura!A1"/><Relationship Id="rId5" Type="http://schemas.openxmlformats.org/officeDocument/2006/relationships/hyperlink" Target="#Entrepiso!A1"/><Relationship Id="rId10" Type="http://schemas.openxmlformats.org/officeDocument/2006/relationships/hyperlink" Target="#Otros!A1"/><Relationship Id="rId4" Type="http://schemas.openxmlformats.org/officeDocument/2006/relationships/hyperlink" Target="#Techos!A1"/><Relationship Id="rId9" Type="http://schemas.openxmlformats.org/officeDocument/2006/relationships/hyperlink" Target="#'Inst. especiales'!A1"/></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B35A22C-C632-4F6C-8FB5-05485FB73B41}" type="doc">
      <dgm:prSet loTypeId="urn:microsoft.com/office/officeart/2005/8/layout/vList3" loCatId="list" qsTypeId="urn:microsoft.com/office/officeart/2005/8/quickstyle/simple1" qsCatId="simple" csTypeId="urn:microsoft.com/office/officeart/2005/8/colors/accent3_2" csCatId="accent3" phldr="1"/>
      <dgm:spPr/>
      <dgm:t>
        <a:bodyPr/>
        <a:lstStyle/>
        <a:p>
          <a:endParaRPr lang="en-US"/>
        </a:p>
      </dgm:t>
    </dgm:pt>
    <dgm:pt modelId="{9CFA6AE6-507B-4A03-8D03-8FA107F6AE92}">
      <dgm:prSet/>
      <dgm:spPr/>
      <dgm:t>
        <a:bodyPr/>
        <a:lstStyle/>
        <a:p>
          <a:r>
            <a:rPr lang="es-ES" dirty="0"/>
            <a:t>Muros Interiores</a:t>
          </a:r>
          <a:endParaRPr lang="en-US" dirty="0"/>
        </a:p>
      </dgm:t>
      <dgm:extLst>
        <a:ext uri="{E40237B7-FDA0-4F09-8148-C483321AD2D9}">
          <dgm14:cNvPr xmlns:dgm14="http://schemas.microsoft.com/office/drawing/2010/diagram" id="0" name="">
            <a:hlinkClick xmlns:r="http://schemas.openxmlformats.org/officeDocument/2006/relationships" r:id="rId1"/>
          </dgm14:cNvPr>
        </a:ext>
      </dgm:extLst>
    </dgm:pt>
    <dgm:pt modelId="{1B1134B6-170E-4F67-9975-F23952C0FD09}" type="parTrans" cxnId="{F87B407D-3861-4721-A4DC-EA56B05A3940}">
      <dgm:prSet/>
      <dgm:spPr/>
      <dgm:t>
        <a:bodyPr/>
        <a:lstStyle/>
        <a:p>
          <a:endParaRPr lang="en-US"/>
        </a:p>
      </dgm:t>
    </dgm:pt>
    <dgm:pt modelId="{FF8D3B84-3856-48A6-A2C3-67ED79D11906}" type="sibTrans" cxnId="{F87B407D-3861-4721-A4DC-EA56B05A3940}">
      <dgm:prSet/>
      <dgm:spPr/>
      <dgm:t>
        <a:bodyPr/>
        <a:lstStyle/>
        <a:p>
          <a:endParaRPr lang="en-US"/>
        </a:p>
      </dgm:t>
    </dgm:pt>
    <dgm:pt modelId="{DC7D2139-DA92-4590-88F5-DE7B36C5AE86}">
      <dgm:prSet/>
      <dgm:spPr/>
      <dgm:t>
        <a:bodyPr/>
        <a:lstStyle/>
        <a:p>
          <a:r>
            <a:rPr lang="es-ES"/>
            <a:t>Muros Exteriores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C2FE55E7-A638-4FDA-8BC4-E1812DF447E7}" type="parTrans" cxnId="{8C0DAB69-2350-4F14-AEAE-7B97A772287E}">
      <dgm:prSet/>
      <dgm:spPr/>
      <dgm:t>
        <a:bodyPr/>
        <a:lstStyle/>
        <a:p>
          <a:endParaRPr lang="en-US"/>
        </a:p>
      </dgm:t>
    </dgm:pt>
    <dgm:pt modelId="{87186C46-FAE5-4CB9-B393-5E4919DFB142}" type="sibTrans" cxnId="{8C0DAB69-2350-4F14-AEAE-7B97A772287E}">
      <dgm:prSet/>
      <dgm:spPr/>
      <dgm:t>
        <a:bodyPr/>
        <a:lstStyle/>
        <a:p>
          <a:endParaRPr lang="en-US"/>
        </a:p>
      </dgm:t>
    </dgm:pt>
    <dgm:pt modelId="{5EA6510F-E3EC-42C9-A3BB-1D59BD8560B1}">
      <dgm:prSet/>
      <dgm:spPr/>
      <dgm:t>
        <a:bodyPr/>
        <a:lstStyle/>
        <a:p>
          <a:r>
            <a:rPr lang="es-ES"/>
            <a:t>Pisos</a:t>
          </a:r>
          <a:endParaRPr lang="en-US"/>
        </a:p>
      </dgm:t>
      <dgm:extLst>
        <a:ext uri="{E40237B7-FDA0-4F09-8148-C483321AD2D9}">
          <dgm14:cNvPr xmlns:dgm14="http://schemas.microsoft.com/office/drawing/2010/diagram" id="0" name="">
            <a:hlinkClick xmlns:r="http://schemas.openxmlformats.org/officeDocument/2006/relationships" r:id="rId3"/>
          </dgm14:cNvPr>
        </a:ext>
      </dgm:extLst>
    </dgm:pt>
    <dgm:pt modelId="{9C701571-687E-4E55-8588-C1519B90AB88}" type="parTrans" cxnId="{DBF23A9E-436E-45A2-88E8-EB67739D9324}">
      <dgm:prSet/>
      <dgm:spPr/>
      <dgm:t>
        <a:bodyPr/>
        <a:lstStyle/>
        <a:p>
          <a:endParaRPr lang="en-US"/>
        </a:p>
      </dgm:t>
    </dgm:pt>
    <dgm:pt modelId="{F8FE8731-0905-453B-96DE-6E13473815C5}" type="sibTrans" cxnId="{DBF23A9E-436E-45A2-88E8-EB67739D9324}">
      <dgm:prSet/>
      <dgm:spPr/>
      <dgm:t>
        <a:bodyPr/>
        <a:lstStyle/>
        <a:p>
          <a:endParaRPr lang="en-US"/>
        </a:p>
      </dgm:t>
    </dgm:pt>
    <dgm:pt modelId="{F3B36E82-2213-4D53-91E8-E5AF399C4FF3}">
      <dgm:prSet/>
      <dgm:spPr/>
      <dgm:t>
        <a:bodyPr/>
        <a:lstStyle/>
        <a:p>
          <a:r>
            <a:rPr lang="es-ES"/>
            <a:t>Techos</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7884B429-F569-4257-92AE-4B4B364E8B42}" type="parTrans" cxnId="{ECF7B742-C1E9-4F89-B216-D17AB0C4EE2E}">
      <dgm:prSet/>
      <dgm:spPr/>
      <dgm:t>
        <a:bodyPr/>
        <a:lstStyle/>
        <a:p>
          <a:endParaRPr lang="en-US"/>
        </a:p>
      </dgm:t>
    </dgm:pt>
    <dgm:pt modelId="{20F069F0-CF47-43D4-8705-C37868B70C78}" type="sibTrans" cxnId="{ECF7B742-C1E9-4F89-B216-D17AB0C4EE2E}">
      <dgm:prSet/>
      <dgm:spPr/>
      <dgm:t>
        <a:bodyPr/>
        <a:lstStyle/>
        <a:p>
          <a:endParaRPr lang="en-US"/>
        </a:p>
      </dgm:t>
    </dgm:pt>
    <dgm:pt modelId="{AB1CE357-916D-4EF0-83BF-380C32AC77B9}">
      <dgm:prSet/>
      <dgm:spPr/>
      <dgm:t>
        <a:bodyPr/>
        <a:lstStyle/>
        <a:p>
          <a:r>
            <a:rPr lang="es-ES"/>
            <a:t>Entrepiso</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7013F6C0-86D9-4E26-931F-389C4941AB0F}" type="parTrans" cxnId="{EF15381A-851F-4FBC-BCD1-24C26F380AC5}">
      <dgm:prSet/>
      <dgm:spPr/>
      <dgm:t>
        <a:bodyPr/>
        <a:lstStyle/>
        <a:p>
          <a:endParaRPr lang="en-US"/>
        </a:p>
      </dgm:t>
    </dgm:pt>
    <dgm:pt modelId="{58BEBD4D-D1FD-4CA3-8581-BEC9EA9E3329}" type="sibTrans" cxnId="{EF15381A-851F-4FBC-BCD1-24C26F380AC5}">
      <dgm:prSet/>
      <dgm:spPr/>
      <dgm:t>
        <a:bodyPr/>
        <a:lstStyle/>
        <a:p>
          <a:endParaRPr lang="en-US"/>
        </a:p>
      </dgm:t>
    </dgm:pt>
    <dgm:pt modelId="{22EBD2D5-2262-4A96-8A3D-59BB9FC1E3DB}">
      <dgm:prSet/>
      <dgm:spPr/>
      <dgm:t>
        <a:bodyPr/>
        <a:lstStyle/>
        <a:p>
          <a:r>
            <a:rPr lang="es-ES"/>
            <a:t>Estructura</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B094FAD5-268F-44A8-AD13-7C34815D72B3}" type="parTrans" cxnId="{3FEE0B57-84D7-4936-A5A8-9CBC659BA3FB}">
      <dgm:prSet/>
      <dgm:spPr/>
      <dgm:t>
        <a:bodyPr/>
        <a:lstStyle/>
        <a:p>
          <a:endParaRPr lang="en-US"/>
        </a:p>
      </dgm:t>
    </dgm:pt>
    <dgm:pt modelId="{A9889989-8B3D-4990-8186-3253504BDBA5}" type="sibTrans" cxnId="{3FEE0B57-84D7-4936-A5A8-9CBC659BA3FB}">
      <dgm:prSet/>
      <dgm:spPr/>
      <dgm:t>
        <a:bodyPr/>
        <a:lstStyle/>
        <a:p>
          <a:endParaRPr lang="en-US"/>
        </a:p>
      </dgm:t>
    </dgm:pt>
    <dgm:pt modelId="{0CECB6A8-DF76-4990-AAF2-08558900949F}">
      <dgm:prSet/>
      <dgm:spPr/>
      <dgm:t>
        <a:bodyPr/>
        <a:lstStyle/>
        <a:p>
          <a:r>
            <a:rPr lang="es-ES"/>
            <a:t>Puertas</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FFCC0E9E-1698-47C8-BD94-D1E3B924A198}" type="parTrans" cxnId="{DF1F7B4A-6D6F-44C7-B7BC-C1304BEDBFAA}">
      <dgm:prSet/>
      <dgm:spPr/>
      <dgm:t>
        <a:bodyPr/>
        <a:lstStyle/>
        <a:p>
          <a:endParaRPr lang="en-US"/>
        </a:p>
      </dgm:t>
    </dgm:pt>
    <dgm:pt modelId="{DC5B0265-D42D-449D-9253-063191B83853}" type="sibTrans" cxnId="{DF1F7B4A-6D6F-44C7-B7BC-C1304BEDBFAA}">
      <dgm:prSet/>
      <dgm:spPr/>
      <dgm:t>
        <a:bodyPr/>
        <a:lstStyle/>
        <a:p>
          <a:endParaRPr lang="en-US"/>
        </a:p>
      </dgm:t>
    </dgm:pt>
    <dgm:pt modelId="{24861273-236D-4ABB-974B-607309BB0DDD}">
      <dgm:prSet/>
      <dgm:spPr/>
      <dgm:t>
        <a:bodyPr/>
        <a:lstStyle/>
        <a:p>
          <a:r>
            <a:rPr lang="es-ES"/>
            <a:t>Ventanas</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743B3289-23C1-407B-8B15-2E23A76F7FDC}" type="parTrans" cxnId="{19DCE07E-F699-496A-AE04-4DEB7E2FF427}">
      <dgm:prSet/>
      <dgm:spPr/>
      <dgm:t>
        <a:bodyPr/>
        <a:lstStyle/>
        <a:p>
          <a:endParaRPr lang="en-US"/>
        </a:p>
      </dgm:t>
    </dgm:pt>
    <dgm:pt modelId="{656BB0BC-6339-400E-8435-9BEE11269792}" type="sibTrans" cxnId="{19DCE07E-F699-496A-AE04-4DEB7E2FF427}">
      <dgm:prSet/>
      <dgm:spPr/>
      <dgm:t>
        <a:bodyPr/>
        <a:lstStyle/>
        <a:p>
          <a:endParaRPr lang="en-US"/>
        </a:p>
      </dgm:t>
    </dgm:pt>
    <dgm:pt modelId="{8AD64935-B970-4269-A4F0-2F7A180B0A97}">
      <dgm:prSet/>
      <dgm:spPr/>
      <dgm:t>
        <a:bodyPr/>
        <a:lstStyle/>
        <a:p>
          <a:r>
            <a:rPr lang="es-ES"/>
            <a:t>Inst. especiales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671D9B8E-6576-4421-ABFB-441571B825FD}" type="parTrans" cxnId="{D5CC6AF4-478C-46C6-AB69-5DBB953AEB6D}">
      <dgm:prSet/>
      <dgm:spPr/>
      <dgm:t>
        <a:bodyPr/>
        <a:lstStyle/>
        <a:p>
          <a:endParaRPr lang="en-US"/>
        </a:p>
      </dgm:t>
    </dgm:pt>
    <dgm:pt modelId="{BCEE1938-36EF-4AB2-9965-F1ABA583701F}" type="sibTrans" cxnId="{D5CC6AF4-478C-46C6-AB69-5DBB953AEB6D}">
      <dgm:prSet/>
      <dgm:spPr/>
      <dgm:t>
        <a:bodyPr/>
        <a:lstStyle/>
        <a:p>
          <a:endParaRPr lang="en-US"/>
        </a:p>
      </dgm:t>
    </dgm:pt>
    <dgm:pt modelId="{754DE0EB-F963-4FD2-B94D-A243FFF6DEE2}">
      <dgm:prSet/>
      <dgm:spPr/>
      <dgm:t>
        <a:bodyPr/>
        <a:lstStyle/>
        <a:p>
          <a:r>
            <a:rPr lang="es-ES"/>
            <a:t>Otros</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A62BCF4D-F227-4DC3-BCF1-98A82430B491}" type="parTrans" cxnId="{6C72C856-5093-4127-83B9-389AAEB5C367}">
      <dgm:prSet/>
      <dgm:spPr/>
      <dgm:t>
        <a:bodyPr/>
        <a:lstStyle/>
        <a:p>
          <a:endParaRPr lang="en-US"/>
        </a:p>
      </dgm:t>
    </dgm:pt>
    <dgm:pt modelId="{3A3A6C07-8F14-446A-A485-412615186B5A}" type="sibTrans" cxnId="{6C72C856-5093-4127-83B9-389AAEB5C367}">
      <dgm:prSet/>
      <dgm:spPr/>
      <dgm:t>
        <a:bodyPr/>
        <a:lstStyle/>
        <a:p>
          <a:endParaRPr lang="en-US"/>
        </a:p>
      </dgm:t>
    </dgm:pt>
    <dgm:pt modelId="{86F07498-D85E-4492-A493-0B722BD9A19B}" type="pres">
      <dgm:prSet presAssocID="{CB35A22C-C632-4F6C-8FB5-05485FB73B41}" presName="linearFlow" presStyleCnt="0">
        <dgm:presLayoutVars>
          <dgm:dir/>
          <dgm:resizeHandles val="exact"/>
        </dgm:presLayoutVars>
      </dgm:prSet>
      <dgm:spPr/>
    </dgm:pt>
    <dgm:pt modelId="{DB6B70B9-E09C-4C09-86FA-F0072D0D5829}" type="pres">
      <dgm:prSet presAssocID="{9CFA6AE6-507B-4A03-8D03-8FA107F6AE92}" presName="composite" presStyleCnt="0"/>
      <dgm:spPr/>
    </dgm:pt>
    <dgm:pt modelId="{36F3BC46-5DD4-497A-8204-A7605419B187}" type="pres">
      <dgm:prSet presAssocID="{9CFA6AE6-507B-4A03-8D03-8FA107F6AE92}" presName="imgShp" presStyleLbl="fgImgPlace1" presStyleIdx="0" presStyleCnt="10"/>
      <dgm:spPr>
        <a:solidFill>
          <a:schemeClr val="accent2"/>
        </a:solidFill>
      </dgm:spPr>
      <dgm:extLst>
        <a:ext uri="{E40237B7-FDA0-4F09-8148-C483321AD2D9}">
          <dgm14:cNvPr xmlns:dgm14="http://schemas.microsoft.com/office/drawing/2010/diagram" id="0" name="" descr="Muro de ladrillos completo"/>
        </a:ext>
      </dgm:extLst>
    </dgm:pt>
    <dgm:pt modelId="{D635B20A-4D96-432C-AD4E-51E37EBCDAE4}" type="pres">
      <dgm:prSet presAssocID="{9CFA6AE6-507B-4A03-8D03-8FA107F6AE92}" presName="txShp" presStyleLbl="node1" presStyleIdx="0" presStyleCnt="10">
        <dgm:presLayoutVars>
          <dgm:bulletEnabled val="1"/>
        </dgm:presLayoutVars>
      </dgm:prSet>
      <dgm:spPr/>
    </dgm:pt>
    <dgm:pt modelId="{24924C07-1F14-4E45-AE7D-BE35234AAFC4}" type="pres">
      <dgm:prSet presAssocID="{FF8D3B84-3856-48A6-A2C3-67ED79D11906}" presName="spacing" presStyleCnt="0"/>
      <dgm:spPr/>
    </dgm:pt>
    <dgm:pt modelId="{F354B4C0-AB9F-4FE6-BF75-FB5A4F849F5C}" type="pres">
      <dgm:prSet presAssocID="{DC7D2139-DA92-4590-88F5-DE7B36C5AE86}" presName="composite" presStyleCnt="0"/>
      <dgm:spPr/>
    </dgm:pt>
    <dgm:pt modelId="{EF6A9F6F-3254-40A9-8FFA-001672AA7352}" type="pres">
      <dgm:prSet presAssocID="{DC7D2139-DA92-4590-88F5-DE7B36C5AE86}" presName="imgShp" presStyleLbl="fgImgPlace1" presStyleIdx="1" presStyleCnt="10"/>
      <dgm:spPr>
        <a:solidFill>
          <a:schemeClr val="accent2"/>
        </a:solidFill>
      </dgm:spPr>
      <dgm:extLst>
        <a:ext uri="{E40237B7-FDA0-4F09-8148-C483321AD2D9}">
          <dgm14:cNvPr xmlns:dgm14="http://schemas.microsoft.com/office/drawing/2010/diagram" id="0" name="" descr="Muro de ladrillos completo"/>
        </a:ext>
      </dgm:extLst>
    </dgm:pt>
    <dgm:pt modelId="{7874D651-A0CB-489D-9E49-AE63D194C99B}" type="pres">
      <dgm:prSet presAssocID="{DC7D2139-DA92-4590-88F5-DE7B36C5AE86}" presName="txShp" presStyleLbl="node1" presStyleIdx="1" presStyleCnt="10">
        <dgm:presLayoutVars>
          <dgm:bulletEnabled val="1"/>
        </dgm:presLayoutVars>
      </dgm:prSet>
      <dgm:spPr/>
    </dgm:pt>
    <dgm:pt modelId="{060D03D9-D090-4D01-94F8-268394C386C5}" type="pres">
      <dgm:prSet presAssocID="{87186C46-FAE5-4CB9-B393-5E4919DFB142}" presName="spacing" presStyleCnt="0"/>
      <dgm:spPr/>
    </dgm:pt>
    <dgm:pt modelId="{EEFB1AC4-BF97-4137-9917-32C777601DAA}" type="pres">
      <dgm:prSet presAssocID="{5EA6510F-E3EC-42C9-A3BB-1D59BD8560B1}" presName="composite" presStyleCnt="0"/>
      <dgm:spPr/>
    </dgm:pt>
    <dgm:pt modelId="{E87786BF-9715-470B-BFCA-E8ABFF84A9F6}" type="pres">
      <dgm:prSet presAssocID="{5EA6510F-E3EC-42C9-A3BB-1D59BD8560B1}" presName="imgShp" presStyleLbl="fgImgPlace1" presStyleIdx="2" presStyleCnt="10"/>
      <dgm:spPr>
        <a:solidFill>
          <a:schemeClr val="accent2"/>
        </a:solidFill>
      </dgm:spPr>
      <dgm:extLst>
        <a:ext uri="{E40237B7-FDA0-4F09-8148-C483321AD2D9}">
          <dgm14:cNvPr xmlns:dgm14="http://schemas.microsoft.com/office/drawing/2010/diagram" id="0" name="" descr="Piso superior"/>
        </a:ext>
      </dgm:extLst>
    </dgm:pt>
    <dgm:pt modelId="{3B76A604-CA76-42EA-9841-932A8865153C}" type="pres">
      <dgm:prSet presAssocID="{5EA6510F-E3EC-42C9-A3BB-1D59BD8560B1}" presName="txShp" presStyleLbl="node1" presStyleIdx="2" presStyleCnt="10">
        <dgm:presLayoutVars>
          <dgm:bulletEnabled val="1"/>
        </dgm:presLayoutVars>
      </dgm:prSet>
      <dgm:spPr/>
    </dgm:pt>
    <dgm:pt modelId="{7BB3644A-6DC9-4CEB-A8DB-35A7AEE7F2E8}" type="pres">
      <dgm:prSet presAssocID="{F8FE8731-0905-453B-96DE-6E13473815C5}" presName="spacing" presStyleCnt="0"/>
      <dgm:spPr/>
    </dgm:pt>
    <dgm:pt modelId="{27F38BDF-5CDD-43AD-89F8-C2FF988D4C66}" type="pres">
      <dgm:prSet presAssocID="{F3B36E82-2213-4D53-91E8-E5AF399C4FF3}" presName="composite" presStyleCnt="0"/>
      <dgm:spPr/>
    </dgm:pt>
    <dgm:pt modelId="{AB36D3F3-42F7-4331-AAF7-E9D61DF0CD38}" type="pres">
      <dgm:prSet presAssocID="{F3B36E82-2213-4D53-91E8-E5AF399C4FF3}" presName="imgShp" presStyleLbl="fgImgPlace1" presStyleIdx="3" presStyleCnt="10"/>
      <dgm:spPr>
        <a:solidFill>
          <a:schemeClr val="accent2"/>
        </a:solidFill>
      </dgm:spPr>
      <dgm:extLst>
        <a:ext uri="{E40237B7-FDA0-4F09-8148-C483321AD2D9}">
          <dgm14:cNvPr xmlns:dgm14="http://schemas.microsoft.com/office/drawing/2010/diagram" id="0" name="" descr="Trigonometría">
            <a:hlinkClick xmlns:r="http://schemas.openxmlformats.org/officeDocument/2006/relationships" r:id="rId4"/>
          </dgm14:cNvPr>
        </a:ext>
      </dgm:extLst>
    </dgm:pt>
    <dgm:pt modelId="{061EC324-06BF-48C4-BD39-9A046C03BA4F}" type="pres">
      <dgm:prSet presAssocID="{F3B36E82-2213-4D53-91E8-E5AF399C4FF3}" presName="txShp" presStyleLbl="node1" presStyleIdx="3" presStyleCnt="10">
        <dgm:presLayoutVars>
          <dgm:bulletEnabled val="1"/>
        </dgm:presLayoutVars>
      </dgm:prSet>
      <dgm:spPr/>
    </dgm:pt>
    <dgm:pt modelId="{C3B69BB9-2A79-419B-94F4-3A498D6FBF16}" type="pres">
      <dgm:prSet presAssocID="{20F069F0-CF47-43D4-8705-C37868B70C78}" presName="spacing" presStyleCnt="0"/>
      <dgm:spPr/>
    </dgm:pt>
    <dgm:pt modelId="{6125BD26-BA15-43D5-BE92-20F1FA46829D}" type="pres">
      <dgm:prSet presAssocID="{AB1CE357-916D-4EF0-83BF-380C32AC77B9}" presName="composite" presStyleCnt="0"/>
      <dgm:spPr/>
    </dgm:pt>
    <dgm:pt modelId="{1E8AF1D4-A6AD-4910-8438-51B028233B4E}" type="pres">
      <dgm:prSet presAssocID="{AB1CE357-916D-4EF0-83BF-380C32AC77B9}" presName="imgShp" presStyleLbl="fgImgPlace1" presStyleIdx="4" presStyleCnt="10"/>
      <dgm:spPr>
        <a:solidFill>
          <a:schemeClr val="accent2"/>
        </a:solidFill>
      </dgm:spPr>
      <dgm:extLst>
        <a:ext uri="{E40237B7-FDA0-4F09-8148-C483321AD2D9}">
          <dgm14:cNvPr xmlns:dgm14="http://schemas.microsoft.com/office/drawing/2010/diagram" id="0" name="" descr="Mapa topográfico">
            <a:hlinkClick xmlns:r="http://schemas.openxmlformats.org/officeDocument/2006/relationships" r:id="rId5"/>
          </dgm14:cNvPr>
        </a:ext>
      </dgm:extLst>
    </dgm:pt>
    <dgm:pt modelId="{0653A8B5-E9F2-4B2A-86F3-3C4175D42FDE}" type="pres">
      <dgm:prSet presAssocID="{AB1CE357-916D-4EF0-83BF-380C32AC77B9}" presName="txShp" presStyleLbl="node1" presStyleIdx="4" presStyleCnt="10">
        <dgm:presLayoutVars>
          <dgm:bulletEnabled val="1"/>
        </dgm:presLayoutVars>
      </dgm:prSet>
      <dgm:spPr/>
    </dgm:pt>
    <dgm:pt modelId="{38B221E2-9591-454A-B679-7805B39DF350}" type="pres">
      <dgm:prSet presAssocID="{58BEBD4D-D1FD-4CA3-8581-BEC9EA9E3329}" presName="spacing" presStyleCnt="0"/>
      <dgm:spPr/>
    </dgm:pt>
    <dgm:pt modelId="{43AC44AD-61A7-4338-A497-56A8E36B1479}" type="pres">
      <dgm:prSet presAssocID="{22EBD2D5-2262-4A96-8A3D-59BB9FC1E3DB}" presName="composite" presStyleCnt="0"/>
      <dgm:spPr/>
    </dgm:pt>
    <dgm:pt modelId="{38E2E797-A433-4A72-8D5A-8BE79C0BAA7E}" type="pres">
      <dgm:prSet presAssocID="{22EBD2D5-2262-4A96-8A3D-59BB9FC1E3DB}" presName="imgShp" presStyleLbl="fgImgPlace1" presStyleIdx="5" presStyleCnt="10"/>
      <dgm:spPr>
        <a:solidFill>
          <a:schemeClr val="accent2"/>
        </a:solidFill>
      </dgm:spPr>
      <dgm:extLst>
        <a:ext uri="{E40237B7-FDA0-4F09-8148-C483321AD2D9}">
          <dgm14:cNvPr xmlns:dgm14="http://schemas.microsoft.com/office/drawing/2010/diagram" id="0" name="" descr="Silo"/>
        </a:ext>
      </dgm:extLst>
    </dgm:pt>
    <dgm:pt modelId="{3A33133F-9524-4817-A9DF-7A7B3DEE0AFF}" type="pres">
      <dgm:prSet presAssocID="{22EBD2D5-2262-4A96-8A3D-59BB9FC1E3DB}" presName="txShp" presStyleLbl="node1" presStyleIdx="5" presStyleCnt="10">
        <dgm:presLayoutVars>
          <dgm:bulletEnabled val="1"/>
        </dgm:presLayoutVars>
      </dgm:prSet>
      <dgm:spPr/>
    </dgm:pt>
    <dgm:pt modelId="{43C74E2B-95E3-438A-91CD-AD7BB50532D1}" type="pres">
      <dgm:prSet presAssocID="{A9889989-8B3D-4990-8186-3253504BDBA5}" presName="spacing" presStyleCnt="0"/>
      <dgm:spPr/>
    </dgm:pt>
    <dgm:pt modelId="{15439057-CB84-4B0C-8036-92238478D8C9}" type="pres">
      <dgm:prSet presAssocID="{0CECB6A8-DF76-4990-AAF2-08558900949F}" presName="composite" presStyleCnt="0"/>
      <dgm:spPr/>
    </dgm:pt>
    <dgm:pt modelId="{C6A9E87E-6CD0-4401-BB65-57559AB6821B}" type="pres">
      <dgm:prSet presAssocID="{0CECB6A8-DF76-4990-AAF2-08558900949F}" presName="imgShp" presStyleLbl="fgImgPlace1" presStyleIdx="6" presStyleCnt="10"/>
      <dgm:spPr>
        <a:solidFill>
          <a:schemeClr val="accent2"/>
        </a:solidFill>
      </dgm:spPr>
      <dgm:extLst>
        <a:ext uri="{E40237B7-FDA0-4F09-8148-C483321AD2D9}">
          <dgm14:cNvPr xmlns:dgm14="http://schemas.microsoft.com/office/drawing/2010/diagram" id="0" name="" descr="Puerta abierta"/>
        </a:ext>
      </dgm:extLst>
    </dgm:pt>
    <dgm:pt modelId="{587E337E-F8BD-42D8-970E-04D2938D0F1B}" type="pres">
      <dgm:prSet presAssocID="{0CECB6A8-DF76-4990-AAF2-08558900949F}" presName="txShp" presStyleLbl="node1" presStyleIdx="6" presStyleCnt="10">
        <dgm:presLayoutVars>
          <dgm:bulletEnabled val="1"/>
        </dgm:presLayoutVars>
      </dgm:prSet>
      <dgm:spPr/>
    </dgm:pt>
    <dgm:pt modelId="{EF3D88E5-40F8-4684-AF0E-C2CC1511F4B4}" type="pres">
      <dgm:prSet presAssocID="{DC5B0265-D42D-449D-9253-063191B83853}" presName="spacing" presStyleCnt="0"/>
      <dgm:spPr/>
    </dgm:pt>
    <dgm:pt modelId="{E642B7A4-B033-4BFF-83D2-8102E033683E}" type="pres">
      <dgm:prSet presAssocID="{24861273-236D-4ABB-974B-607309BB0DDD}" presName="composite" presStyleCnt="0"/>
      <dgm:spPr/>
    </dgm:pt>
    <dgm:pt modelId="{B59E6BD8-3D1D-4D1C-9331-94139BE5BFCB}" type="pres">
      <dgm:prSet presAssocID="{24861273-236D-4ABB-974B-607309BB0DDD}" presName="imgShp" presStyleLbl="fgImgPlace1" presStyleIdx="7" presStyleCnt="10"/>
      <dgm:spPr>
        <a:solidFill>
          <a:schemeClr val="accent2"/>
        </a:solidFill>
      </dgm:spPr>
      <dgm:extLst>
        <a:ext uri="{E40237B7-FDA0-4F09-8148-C483321AD2D9}">
          <dgm14:cNvPr xmlns:dgm14="http://schemas.microsoft.com/office/drawing/2010/diagram" id="0" name="" descr="Ventana"/>
        </a:ext>
      </dgm:extLst>
    </dgm:pt>
    <dgm:pt modelId="{FA05182E-C7D4-4999-81F0-178D5BF9A6DA}" type="pres">
      <dgm:prSet presAssocID="{24861273-236D-4ABB-974B-607309BB0DDD}" presName="txShp" presStyleLbl="node1" presStyleIdx="7" presStyleCnt="10">
        <dgm:presLayoutVars>
          <dgm:bulletEnabled val="1"/>
        </dgm:presLayoutVars>
      </dgm:prSet>
      <dgm:spPr/>
    </dgm:pt>
    <dgm:pt modelId="{E61EE5AD-87F9-4F44-A56B-F8E291348ACA}" type="pres">
      <dgm:prSet presAssocID="{656BB0BC-6339-400E-8435-9BEE11269792}" presName="spacing" presStyleCnt="0"/>
      <dgm:spPr/>
    </dgm:pt>
    <dgm:pt modelId="{CCCD4D21-4CE2-427A-9628-C9F92E2A56F7}" type="pres">
      <dgm:prSet presAssocID="{8AD64935-B970-4269-A4F0-2F7A180B0A97}" presName="composite" presStyleCnt="0"/>
      <dgm:spPr/>
    </dgm:pt>
    <dgm:pt modelId="{2C9AB3A1-FF70-476E-9B91-48F03D18632F}" type="pres">
      <dgm:prSet presAssocID="{8AD64935-B970-4269-A4F0-2F7A180B0A97}" presName="imgShp" presStyleLbl="fgImgPlace1" presStyleIdx="8" presStyleCnt="10"/>
      <dgm:spPr>
        <a:solidFill>
          <a:schemeClr val="accent2"/>
        </a:solidFill>
      </dgm:spPr>
      <dgm:extLst>
        <a:ext uri="{E40237B7-FDA0-4F09-8148-C483321AD2D9}">
          <dgm14:cNvPr xmlns:dgm14="http://schemas.microsoft.com/office/drawing/2010/diagram" id="0" name="" descr="Valla"/>
        </a:ext>
      </dgm:extLst>
    </dgm:pt>
    <dgm:pt modelId="{A1B5B872-A9AA-4D67-AF9E-A1E91178921C}" type="pres">
      <dgm:prSet presAssocID="{8AD64935-B970-4269-A4F0-2F7A180B0A97}" presName="txShp" presStyleLbl="node1" presStyleIdx="8" presStyleCnt="10">
        <dgm:presLayoutVars>
          <dgm:bulletEnabled val="1"/>
        </dgm:presLayoutVars>
      </dgm:prSet>
      <dgm:spPr/>
    </dgm:pt>
    <dgm:pt modelId="{A2449552-0F7D-4109-A974-A8A4ED62E496}" type="pres">
      <dgm:prSet presAssocID="{BCEE1938-36EF-4AB2-9965-F1ABA583701F}" presName="spacing" presStyleCnt="0"/>
      <dgm:spPr/>
    </dgm:pt>
    <dgm:pt modelId="{9DE7DB5C-156D-468F-89C0-3D406CF9374F}" type="pres">
      <dgm:prSet presAssocID="{754DE0EB-F963-4FD2-B94D-A243FFF6DEE2}" presName="composite" presStyleCnt="0"/>
      <dgm:spPr/>
    </dgm:pt>
    <dgm:pt modelId="{6AFDE0EA-D667-4BDC-A429-33C699A31715}" type="pres">
      <dgm:prSet presAssocID="{754DE0EB-F963-4FD2-B94D-A243FFF6DEE2}" presName="imgShp" presStyleLbl="fgImgPlace1" presStyleIdx="9" presStyleCnt="10"/>
      <dgm:spPr>
        <a:solidFill>
          <a:schemeClr val="accent2"/>
        </a:solidFill>
      </dgm:spPr>
      <dgm:extLst>
        <a:ext uri="{E40237B7-FDA0-4F09-8148-C483321AD2D9}">
          <dgm14:cNvPr xmlns:dgm14="http://schemas.microsoft.com/office/drawing/2010/diagram" id="0" name="" descr="Caseta de perro">
            <a:hlinkClick xmlns:r="http://schemas.openxmlformats.org/officeDocument/2006/relationships" r:id="rId10"/>
          </dgm14:cNvPr>
        </a:ext>
      </dgm:extLst>
    </dgm:pt>
    <dgm:pt modelId="{547B6F73-EA40-481F-AE93-0AF730C4CC2C}" type="pres">
      <dgm:prSet presAssocID="{754DE0EB-F963-4FD2-B94D-A243FFF6DEE2}" presName="txShp" presStyleLbl="node1" presStyleIdx="9" presStyleCnt="10">
        <dgm:presLayoutVars>
          <dgm:bulletEnabled val="1"/>
        </dgm:presLayoutVars>
      </dgm:prSet>
      <dgm:spPr/>
    </dgm:pt>
  </dgm:ptLst>
  <dgm:cxnLst>
    <dgm:cxn modelId="{3B22EC06-0399-4CE5-888F-1BED81DD0FA2}" type="presOf" srcId="{5EA6510F-E3EC-42C9-A3BB-1D59BD8560B1}" destId="{3B76A604-CA76-42EA-9841-932A8865153C}" srcOrd="0" destOrd="0" presId="urn:microsoft.com/office/officeart/2005/8/layout/vList3"/>
    <dgm:cxn modelId="{BAD29207-7C3A-4361-B12C-C81144F6D680}" type="presOf" srcId="{9CFA6AE6-507B-4A03-8D03-8FA107F6AE92}" destId="{D635B20A-4D96-432C-AD4E-51E37EBCDAE4}" srcOrd="0" destOrd="0" presId="urn:microsoft.com/office/officeart/2005/8/layout/vList3"/>
    <dgm:cxn modelId="{EF15381A-851F-4FBC-BCD1-24C26F380AC5}" srcId="{CB35A22C-C632-4F6C-8FB5-05485FB73B41}" destId="{AB1CE357-916D-4EF0-83BF-380C32AC77B9}" srcOrd="4" destOrd="0" parTransId="{7013F6C0-86D9-4E26-931F-389C4941AB0F}" sibTransId="{58BEBD4D-D1FD-4CA3-8581-BEC9EA9E3329}"/>
    <dgm:cxn modelId="{450EC226-EDF4-45C3-8809-5686090F0849}" type="presOf" srcId="{0CECB6A8-DF76-4990-AAF2-08558900949F}" destId="{587E337E-F8BD-42D8-970E-04D2938D0F1B}" srcOrd="0" destOrd="0" presId="urn:microsoft.com/office/officeart/2005/8/layout/vList3"/>
    <dgm:cxn modelId="{ECF7B742-C1E9-4F89-B216-D17AB0C4EE2E}" srcId="{CB35A22C-C632-4F6C-8FB5-05485FB73B41}" destId="{F3B36E82-2213-4D53-91E8-E5AF399C4FF3}" srcOrd="3" destOrd="0" parTransId="{7884B429-F569-4257-92AE-4B4B364E8B42}" sibTransId="{20F069F0-CF47-43D4-8705-C37868B70C78}"/>
    <dgm:cxn modelId="{DD871D43-229F-4DE6-8014-A2698866C63F}" type="presOf" srcId="{754DE0EB-F963-4FD2-B94D-A243FFF6DEE2}" destId="{547B6F73-EA40-481F-AE93-0AF730C4CC2C}" srcOrd="0" destOrd="0" presId="urn:microsoft.com/office/officeart/2005/8/layout/vList3"/>
    <dgm:cxn modelId="{59059249-DF0D-49C9-A974-28F794302784}" type="presOf" srcId="{F3B36E82-2213-4D53-91E8-E5AF399C4FF3}" destId="{061EC324-06BF-48C4-BD39-9A046C03BA4F}" srcOrd="0" destOrd="0" presId="urn:microsoft.com/office/officeart/2005/8/layout/vList3"/>
    <dgm:cxn modelId="{8C0DAB69-2350-4F14-AEAE-7B97A772287E}" srcId="{CB35A22C-C632-4F6C-8FB5-05485FB73B41}" destId="{DC7D2139-DA92-4590-88F5-DE7B36C5AE86}" srcOrd="1" destOrd="0" parTransId="{C2FE55E7-A638-4FDA-8BC4-E1812DF447E7}" sibTransId="{87186C46-FAE5-4CB9-B393-5E4919DFB142}"/>
    <dgm:cxn modelId="{BBDBF269-0CEB-4B12-90E0-1DA90DDA698A}" type="presOf" srcId="{24861273-236D-4ABB-974B-607309BB0DDD}" destId="{FA05182E-C7D4-4999-81F0-178D5BF9A6DA}" srcOrd="0" destOrd="0" presId="urn:microsoft.com/office/officeart/2005/8/layout/vList3"/>
    <dgm:cxn modelId="{DF1F7B4A-6D6F-44C7-B7BC-C1304BEDBFAA}" srcId="{CB35A22C-C632-4F6C-8FB5-05485FB73B41}" destId="{0CECB6A8-DF76-4990-AAF2-08558900949F}" srcOrd="6" destOrd="0" parTransId="{FFCC0E9E-1698-47C8-BD94-D1E3B924A198}" sibTransId="{DC5B0265-D42D-449D-9253-063191B83853}"/>
    <dgm:cxn modelId="{D3D70B54-AF6F-41E5-912E-9FD798A52EEE}" type="presOf" srcId="{CB35A22C-C632-4F6C-8FB5-05485FB73B41}" destId="{86F07498-D85E-4492-A493-0B722BD9A19B}" srcOrd="0" destOrd="0" presId="urn:microsoft.com/office/officeart/2005/8/layout/vList3"/>
    <dgm:cxn modelId="{6C72C856-5093-4127-83B9-389AAEB5C367}" srcId="{CB35A22C-C632-4F6C-8FB5-05485FB73B41}" destId="{754DE0EB-F963-4FD2-B94D-A243FFF6DEE2}" srcOrd="9" destOrd="0" parTransId="{A62BCF4D-F227-4DC3-BCF1-98A82430B491}" sibTransId="{3A3A6C07-8F14-446A-A485-412615186B5A}"/>
    <dgm:cxn modelId="{3FEE0B57-84D7-4936-A5A8-9CBC659BA3FB}" srcId="{CB35A22C-C632-4F6C-8FB5-05485FB73B41}" destId="{22EBD2D5-2262-4A96-8A3D-59BB9FC1E3DB}" srcOrd="5" destOrd="0" parTransId="{B094FAD5-268F-44A8-AD13-7C34815D72B3}" sibTransId="{A9889989-8B3D-4990-8186-3253504BDBA5}"/>
    <dgm:cxn modelId="{F87B407D-3861-4721-A4DC-EA56B05A3940}" srcId="{CB35A22C-C632-4F6C-8FB5-05485FB73B41}" destId="{9CFA6AE6-507B-4A03-8D03-8FA107F6AE92}" srcOrd="0" destOrd="0" parTransId="{1B1134B6-170E-4F67-9975-F23952C0FD09}" sibTransId="{FF8D3B84-3856-48A6-A2C3-67ED79D11906}"/>
    <dgm:cxn modelId="{19DCE07E-F699-496A-AE04-4DEB7E2FF427}" srcId="{CB35A22C-C632-4F6C-8FB5-05485FB73B41}" destId="{24861273-236D-4ABB-974B-607309BB0DDD}" srcOrd="7" destOrd="0" parTransId="{743B3289-23C1-407B-8B15-2E23A76F7FDC}" sibTransId="{656BB0BC-6339-400E-8435-9BEE11269792}"/>
    <dgm:cxn modelId="{E8145190-1242-47A2-928C-4FC4EAC7072A}" type="presOf" srcId="{DC7D2139-DA92-4590-88F5-DE7B36C5AE86}" destId="{7874D651-A0CB-489D-9E49-AE63D194C99B}" srcOrd="0" destOrd="0" presId="urn:microsoft.com/office/officeart/2005/8/layout/vList3"/>
    <dgm:cxn modelId="{DBF23A9E-436E-45A2-88E8-EB67739D9324}" srcId="{CB35A22C-C632-4F6C-8FB5-05485FB73B41}" destId="{5EA6510F-E3EC-42C9-A3BB-1D59BD8560B1}" srcOrd="2" destOrd="0" parTransId="{9C701571-687E-4E55-8588-C1519B90AB88}" sibTransId="{F8FE8731-0905-453B-96DE-6E13473815C5}"/>
    <dgm:cxn modelId="{0C4A30E1-BF89-4355-A8A4-FFF980B32EB2}" type="presOf" srcId="{AB1CE357-916D-4EF0-83BF-380C32AC77B9}" destId="{0653A8B5-E9F2-4B2A-86F3-3C4175D42FDE}" srcOrd="0" destOrd="0" presId="urn:microsoft.com/office/officeart/2005/8/layout/vList3"/>
    <dgm:cxn modelId="{579C5EE8-D4EB-4C06-AA19-1B68A612A54F}" type="presOf" srcId="{8AD64935-B970-4269-A4F0-2F7A180B0A97}" destId="{A1B5B872-A9AA-4D67-AF9E-A1E91178921C}" srcOrd="0" destOrd="0" presId="urn:microsoft.com/office/officeart/2005/8/layout/vList3"/>
    <dgm:cxn modelId="{9F0A86F0-D39A-4C77-8F5F-56CF4847DE2C}" type="presOf" srcId="{22EBD2D5-2262-4A96-8A3D-59BB9FC1E3DB}" destId="{3A33133F-9524-4817-A9DF-7A7B3DEE0AFF}" srcOrd="0" destOrd="0" presId="urn:microsoft.com/office/officeart/2005/8/layout/vList3"/>
    <dgm:cxn modelId="{D5CC6AF4-478C-46C6-AB69-5DBB953AEB6D}" srcId="{CB35A22C-C632-4F6C-8FB5-05485FB73B41}" destId="{8AD64935-B970-4269-A4F0-2F7A180B0A97}" srcOrd="8" destOrd="0" parTransId="{671D9B8E-6576-4421-ABFB-441571B825FD}" sibTransId="{BCEE1938-36EF-4AB2-9965-F1ABA583701F}"/>
    <dgm:cxn modelId="{2BC1541F-6982-4DD7-9008-E675227AC429}" type="presParOf" srcId="{86F07498-D85E-4492-A493-0B722BD9A19B}" destId="{DB6B70B9-E09C-4C09-86FA-F0072D0D5829}" srcOrd="0" destOrd="0" presId="urn:microsoft.com/office/officeart/2005/8/layout/vList3"/>
    <dgm:cxn modelId="{127FC89A-60D2-469E-8993-C73666FD5AE1}" type="presParOf" srcId="{DB6B70B9-E09C-4C09-86FA-F0072D0D5829}" destId="{36F3BC46-5DD4-497A-8204-A7605419B187}" srcOrd="0" destOrd="0" presId="urn:microsoft.com/office/officeart/2005/8/layout/vList3"/>
    <dgm:cxn modelId="{DFBE0493-ED1F-48FA-A728-60E8801A3BD6}" type="presParOf" srcId="{DB6B70B9-E09C-4C09-86FA-F0072D0D5829}" destId="{D635B20A-4D96-432C-AD4E-51E37EBCDAE4}" srcOrd="1" destOrd="0" presId="urn:microsoft.com/office/officeart/2005/8/layout/vList3"/>
    <dgm:cxn modelId="{35F41D0A-B31B-442F-8D67-CA828D3C90DA}" type="presParOf" srcId="{86F07498-D85E-4492-A493-0B722BD9A19B}" destId="{24924C07-1F14-4E45-AE7D-BE35234AAFC4}" srcOrd="1" destOrd="0" presId="urn:microsoft.com/office/officeart/2005/8/layout/vList3"/>
    <dgm:cxn modelId="{84648161-5821-4E0C-AEA9-188F50F867F1}" type="presParOf" srcId="{86F07498-D85E-4492-A493-0B722BD9A19B}" destId="{F354B4C0-AB9F-4FE6-BF75-FB5A4F849F5C}" srcOrd="2" destOrd="0" presId="urn:microsoft.com/office/officeart/2005/8/layout/vList3"/>
    <dgm:cxn modelId="{9C6A609F-60F1-4824-8B21-79F6B02E8E3F}" type="presParOf" srcId="{F354B4C0-AB9F-4FE6-BF75-FB5A4F849F5C}" destId="{EF6A9F6F-3254-40A9-8FFA-001672AA7352}" srcOrd="0" destOrd="0" presId="urn:microsoft.com/office/officeart/2005/8/layout/vList3"/>
    <dgm:cxn modelId="{58F0F566-BDE6-452F-9715-15FCB6F841AE}" type="presParOf" srcId="{F354B4C0-AB9F-4FE6-BF75-FB5A4F849F5C}" destId="{7874D651-A0CB-489D-9E49-AE63D194C99B}" srcOrd="1" destOrd="0" presId="urn:microsoft.com/office/officeart/2005/8/layout/vList3"/>
    <dgm:cxn modelId="{E8F3C981-97FA-4938-9649-2FAF9E0F4AEF}" type="presParOf" srcId="{86F07498-D85E-4492-A493-0B722BD9A19B}" destId="{060D03D9-D090-4D01-94F8-268394C386C5}" srcOrd="3" destOrd="0" presId="urn:microsoft.com/office/officeart/2005/8/layout/vList3"/>
    <dgm:cxn modelId="{7423C8EE-43F0-43EE-9D6B-8061C014280A}" type="presParOf" srcId="{86F07498-D85E-4492-A493-0B722BD9A19B}" destId="{EEFB1AC4-BF97-4137-9917-32C777601DAA}" srcOrd="4" destOrd="0" presId="urn:microsoft.com/office/officeart/2005/8/layout/vList3"/>
    <dgm:cxn modelId="{AF67B4A6-C431-4C2A-B12F-1A968EA98ECC}" type="presParOf" srcId="{EEFB1AC4-BF97-4137-9917-32C777601DAA}" destId="{E87786BF-9715-470B-BFCA-E8ABFF84A9F6}" srcOrd="0" destOrd="0" presId="urn:microsoft.com/office/officeart/2005/8/layout/vList3"/>
    <dgm:cxn modelId="{1C6FBB11-7079-41C8-80D9-3FE3F6C936E6}" type="presParOf" srcId="{EEFB1AC4-BF97-4137-9917-32C777601DAA}" destId="{3B76A604-CA76-42EA-9841-932A8865153C}" srcOrd="1" destOrd="0" presId="urn:microsoft.com/office/officeart/2005/8/layout/vList3"/>
    <dgm:cxn modelId="{90D4CDFE-A44A-4C1A-A4A6-99B40A8ED52C}" type="presParOf" srcId="{86F07498-D85E-4492-A493-0B722BD9A19B}" destId="{7BB3644A-6DC9-4CEB-A8DB-35A7AEE7F2E8}" srcOrd="5" destOrd="0" presId="urn:microsoft.com/office/officeart/2005/8/layout/vList3"/>
    <dgm:cxn modelId="{54EEBB8F-3037-4315-97FC-6E6988BF0CAB}" type="presParOf" srcId="{86F07498-D85E-4492-A493-0B722BD9A19B}" destId="{27F38BDF-5CDD-43AD-89F8-C2FF988D4C66}" srcOrd="6" destOrd="0" presId="urn:microsoft.com/office/officeart/2005/8/layout/vList3"/>
    <dgm:cxn modelId="{AB916DA5-B268-4814-8CCC-5A725485A4CB}" type="presParOf" srcId="{27F38BDF-5CDD-43AD-89F8-C2FF988D4C66}" destId="{AB36D3F3-42F7-4331-AAF7-E9D61DF0CD38}" srcOrd="0" destOrd="0" presId="urn:microsoft.com/office/officeart/2005/8/layout/vList3"/>
    <dgm:cxn modelId="{8D850C45-42BE-406C-9184-A6BB499A2BEA}" type="presParOf" srcId="{27F38BDF-5CDD-43AD-89F8-C2FF988D4C66}" destId="{061EC324-06BF-48C4-BD39-9A046C03BA4F}" srcOrd="1" destOrd="0" presId="urn:microsoft.com/office/officeart/2005/8/layout/vList3"/>
    <dgm:cxn modelId="{96E6B88A-3A82-4DD1-A301-27E8D0EE89EB}" type="presParOf" srcId="{86F07498-D85E-4492-A493-0B722BD9A19B}" destId="{C3B69BB9-2A79-419B-94F4-3A498D6FBF16}" srcOrd="7" destOrd="0" presId="urn:microsoft.com/office/officeart/2005/8/layout/vList3"/>
    <dgm:cxn modelId="{90D7D663-3EDD-4881-9FB2-BAC518DF2215}" type="presParOf" srcId="{86F07498-D85E-4492-A493-0B722BD9A19B}" destId="{6125BD26-BA15-43D5-BE92-20F1FA46829D}" srcOrd="8" destOrd="0" presId="urn:microsoft.com/office/officeart/2005/8/layout/vList3"/>
    <dgm:cxn modelId="{5BE3A321-6952-4544-8946-0A3E14017754}" type="presParOf" srcId="{6125BD26-BA15-43D5-BE92-20F1FA46829D}" destId="{1E8AF1D4-A6AD-4910-8438-51B028233B4E}" srcOrd="0" destOrd="0" presId="urn:microsoft.com/office/officeart/2005/8/layout/vList3"/>
    <dgm:cxn modelId="{CF0460ED-D4EB-45A6-BC00-A4304B6AE5DE}" type="presParOf" srcId="{6125BD26-BA15-43D5-BE92-20F1FA46829D}" destId="{0653A8B5-E9F2-4B2A-86F3-3C4175D42FDE}" srcOrd="1" destOrd="0" presId="urn:microsoft.com/office/officeart/2005/8/layout/vList3"/>
    <dgm:cxn modelId="{0A8B7C23-3466-4248-87A6-B9BC8AEBD217}" type="presParOf" srcId="{86F07498-D85E-4492-A493-0B722BD9A19B}" destId="{38B221E2-9591-454A-B679-7805B39DF350}" srcOrd="9" destOrd="0" presId="urn:microsoft.com/office/officeart/2005/8/layout/vList3"/>
    <dgm:cxn modelId="{343FF4C9-4027-409E-84F1-8E1D63953B9C}" type="presParOf" srcId="{86F07498-D85E-4492-A493-0B722BD9A19B}" destId="{43AC44AD-61A7-4338-A497-56A8E36B1479}" srcOrd="10" destOrd="0" presId="urn:microsoft.com/office/officeart/2005/8/layout/vList3"/>
    <dgm:cxn modelId="{937E2671-8EB0-4CFC-BC91-F17EC17DAA05}" type="presParOf" srcId="{43AC44AD-61A7-4338-A497-56A8E36B1479}" destId="{38E2E797-A433-4A72-8D5A-8BE79C0BAA7E}" srcOrd="0" destOrd="0" presId="urn:microsoft.com/office/officeart/2005/8/layout/vList3"/>
    <dgm:cxn modelId="{2C16B3F2-1E36-472D-A188-BF5F471904D0}" type="presParOf" srcId="{43AC44AD-61A7-4338-A497-56A8E36B1479}" destId="{3A33133F-9524-4817-A9DF-7A7B3DEE0AFF}" srcOrd="1" destOrd="0" presId="urn:microsoft.com/office/officeart/2005/8/layout/vList3"/>
    <dgm:cxn modelId="{61B6BF99-A79D-46F9-BB84-531FDA38D7F3}" type="presParOf" srcId="{86F07498-D85E-4492-A493-0B722BD9A19B}" destId="{43C74E2B-95E3-438A-91CD-AD7BB50532D1}" srcOrd="11" destOrd="0" presId="urn:microsoft.com/office/officeart/2005/8/layout/vList3"/>
    <dgm:cxn modelId="{0E772168-289E-4934-8C2A-68BD8CF02567}" type="presParOf" srcId="{86F07498-D85E-4492-A493-0B722BD9A19B}" destId="{15439057-CB84-4B0C-8036-92238478D8C9}" srcOrd="12" destOrd="0" presId="urn:microsoft.com/office/officeart/2005/8/layout/vList3"/>
    <dgm:cxn modelId="{9D93C2BC-662E-484B-90BD-A3EFD054E4B9}" type="presParOf" srcId="{15439057-CB84-4B0C-8036-92238478D8C9}" destId="{C6A9E87E-6CD0-4401-BB65-57559AB6821B}" srcOrd="0" destOrd="0" presId="urn:microsoft.com/office/officeart/2005/8/layout/vList3"/>
    <dgm:cxn modelId="{42988B4B-C9B6-4030-9FFA-B61F2F409106}" type="presParOf" srcId="{15439057-CB84-4B0C-8036-92238478D8C9}" destId="{587E337E-F8BD-42D8-970E-04D2938D0F1B}" srcOrd="1" destOrd="0" presId="urn:microsoft.com/office/officeart/2005/8/layout/vList3"/>
    <dgm:cxn modelId="{1D5F12CF-D23E-404F-B2B5-F660ECB7AAC0}" type="presParOf" srcId="{86F07498-D85E-4492-A493-0B722BD9A19B}" destId="{EF3D88E5-40F8-4684-AF0E-C2CC1511F4B4}" srcOrd="13" destOrd="0" presId="urn:microsoft.com/office/officeart/2005/8/layout/vList3"/>
    <dgm:cxn modelId="{007E4952-527C-4EA4-AB3A-5BAC95BFBFC1}" type="presParOf" srcId="{86F07498-D85E-4492-A493-0B722BD9A19B}" destId="{E642B7A4-B033-4BFF-83D2-8102E033683E}" srcOrd="14" destOrd="0" presId="urn:microsoft.com/office/officeart/2005/8/layout/vList3"/>
    <dgm:cxn modelId="{91C33EC8-613C-4490-BB38-BC58DCBD1B42}" type="presParOf" srcId="{E642B7A4-B033-4BFF-83D2-8102E033683E}" destId="{B59E6BD8-3D1D-4D1C-9331-94139BE5BFCB}" srcOrd="0" destOrd="0" presId="urn:microsoft.com/office/officeart/2005/8/layout/vList3"/>
    <dgm:cxn modelId="{6771323F-33ED-460E-B2D7-4A40A27568E6}" type="presParOf" srcId="{E642B7A4-B033-4BFF-83D2-8102E033683E}" destId="{FA05182E-C7D4-4999-81F0-178D5BF9A6DA}" srcOrd="1" destOrd="0" presId="urn:microsoft.com/office/officeart/2005/8/layout/vList3"/>
    <dgm:cxn modelId="{C1D7C2A7-16FA-457F-802E-98E53C27404D}" type="presParOf" srcId="{86F07498-D85E-4492-A493-0B722BD9A19B}" destId="{E61EE5AD-87F9-4F44-A56B-F8E291348ACA}" srcOrd="15" destOrd="0" presId="urn:microsoft.com/office/officeart/2005/8/layout/vList3"/>
    <dgm:cxn modelId="{F65E1628-1F4A-4F30-AB3F-F341B9640290}" type="presParOf" srcId="{86F07498-D85E-4492-A493-0B722BD9A19B}" destId="{CCCD4D21-4CE2-427A-9628-C9F92E2A56F7}" srcOrd="16" destOrd="0" presId="urn:microsoft.com/office/officeart/2005/8/layout/vList3"/>
    <dgm:cxn modelId="{B51485EB-D1B2-42EC-AD74-F8D9F46CE79F}" type="presParOf" srcId="{CCCD4D21-4CE2-427A-9628-C9F92E2A56F7}" destId="{2C9AB3A1-FF70-476E-9B91-48F03D18632F}" srcOrd="0" destOrd="0" presId="urn:microsoft.com/office/officeart/2005/8/layout/vList3"/>
    <dgm:cxn modelId="{863D412F-2CD0-4D77-8F58-69161B514B99}" type="presParOf" srcId="{CCCD4D21-4CE2-427A-9628-C9F92E2A56F7}" destId="{A1B5B872-A9AA-4D67-AF9E-A1E91178921C}" srcOrd="1" destOrd="0" presId="urn:microsoft.com/office/officeart/2005/8/layout/vList3"/>
    <dgm:cxn modelId="{D63EAC79-93B9-4535-BA78-566D29307F65}" type="presParOf" srcId="{86F07498-D85E-4492-A493-0B722BD9A19B}" destId="{A2449552-0F7D-4109-A974-A8A4ED62E496}" srcOrd="17" destOrd="0" presId="urn:microsoft.com/office/officeart/2005/8/layout/vList3"/>
    <dgm:cxn modelId="{E4EB221D-C17B-48AA-9442-0226F02E05A9}" type="presParOf" srcId="{86F07498-D85E-4492-A493-0B722BD9A19B}" destId="{9DE7DB5C-156D-468F-89C0-3D406CF9374F}" srcOrd="18" destOrd="0" presId="urn:microsoft.com/office/officeart/2005/8/layout/vList3"/>
    <dgm:cxn modelId="{2A0D41AC-8A1F-4C01-AEBA-27176BF9572A}" type="presParOf" srcId="{9DE7DB5C-156D-468F-89C0-3D406CF9374F}" destId="{6AFDE0EA-D667-4BDC-A429-33C699A31715}" srcOrd="0" destOrd="0" presId="urn:microsoft.com/office/officeart/2005/8/layout/vList3"/>
    <dgm:cxn modelId="{1D0EBE02-845A-483B-804F-90342346FB2F}" type="presParOf" srcId="{9DE7DB5C-156D-468F-89C0-3D406CF9374F}" destId="{547B6F73-EA40-481F-AE93-0AF730C4CC2C}" srcOrd="1" destOrd="0" presId="urn:microsoft.com/office/officeart/2005/8/layout/vList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635B20A-4D96-432C-AD4E-51E37EBCDAE4}">
      <dsp:nvSpPr>
        <dsp:cNvPr id="0" name=""/>
        <dsp:cNvSpPr/>
      </dsp:nvSpPr>
      <dsp:spPr>
        <a:xfrm rot="10800000">
          <a:off x="765652" y="1804"/>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dirty="0"/>
            <a:t>Muros Interiores</a:t>
          </a:r>
          <a:endParaRPr lang="en-US" sz="1400" kern="1200" dirty="0"/>
        </a:p>
      </dsp:txBody>
      <dsp:txXfrm rot="10800000">
        <a:off x="845665" y="1804"/>
        <a:ext cx="2642077" cy="320054"/>
      </dsp:txXfrm>
    </dsp:sp>
    <dsp:sp modelId="{36F3BC46-5DD4-497A-8204-A7605419B187}">
      <dsp:nvSpPr>
        <dsp:cNvPr id="0" name=""/>
        <dsp:cNvSpPr/>
      </dsp:nvSpPr>
      <dsp:spPr>
        <a:xfrm>
          <a:off x="605625" y="1804"/>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7874D651-A0CB-489D-9E49-AE63D194C99B}">
      <dsp:nvSpPr>
        <dsp:cNvPr id="0" name=""/>
        <dsp:cNvSpPr/>
      </dsp:nvSpPr>
      <dsp:spPr>
        <a:xfrm rot="10800000">
          <a:off x="765652" y="417397"/>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Muros Exteriores</a:t>
          </a:r>
          <a:endParaRPr lang="en-US" sz="1400" kern="1200"/>
        </a:p>
      </dsp:txBody>
      <dsp:txXfrm rot="10800000">
        <a:off x="845665" y="417397"/>
        <a:ext cx="2642077" cy="320054"/>
      </dsp:txXfrm>
    </dsp:sp>
    <dsp:sp modelId="{EF6A9F6F-3254-40A9-8FFA-001672AA7352}">
      <dsp:nvSpPr>
        <dsp:cNvPr id="0" name=""/>
        <dsp:cNvSpPr/>
      </dsp:nvSpPr>
      <dsp:spPr>
        <a:xfrm>
          <a:off x="605625" y="417397"/>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B76A604-CA76-42EA-9841-932A8865153C}">
      <dsp:nvSpPr>
        <dsp:cNvPr id="0" name=""/>
        <dsp:cNvSpPr/>
      </dsp:nvSpPr>
      <dsp:spPr>
        <a:xfrm rot="10800000">
          <a:off x="765652" y="832990"/>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Pisos</a:t>
          </a:r>
          <a:endParaRPr lang="en-US" sz="1400" kern="1200"/>
        </a:p>
      </dsp:txBody>
      <dsp:txXfrm rot="10800000">
        <a:off x="845665" y="832990"/>
        <a:ext cx="2642077" cy="320054"/>
      </dsp:txXfrm>
    </dsp:sp>
    <dsp:sp modelId="{E87786BF-9715-470B-BFCA-E8ABFF84A9F6}">
      <dsp:nvSpPr>
        <dsp:cNvPr id="0" name=""/>
        <dsp:cNvSpPr/>
      </dsp:nvSpPr>
      <dsp:spPr>
        <a:xfrm>
          <a:off x="605625" y="832990"/>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1EC324-06BF-48C4-BD39-9A046C03BA4F}">
      <dsp:nvSpPr>
        <dsp:cNvPr id="0" name=""/>
        <dsp:cNvSpPr/>
      </dsp:nvSpPr>
      <dsp:spPr>
        <a:xfrm rot="10800000">
          <a:off x="765652" y="1248583"/>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Techos</a:t>
          </a:r>
          <a:endParaRPr lang="en-US" sz="1400" kern="1200"/>
        </a:p>
      </dsp:txBody>
      <dsp:txXfrm rot="10800000">
        <a:off x="845665" y="1248583"/>
        <a:ext cx="2642077" cy="320054"/>
      </dsp:txXfrm>
    </dsp:sp>
    <dsp:sp modelId="{AB36D3F3-42F7-4331-AAF7-E9D61DF0CD38}">
      <dsp:nvSpPr>
        <dsp:cNvPr id="0" name=""/>
        <dsp:cNvSpPr/>
      </dsp:nvSpPr>
      <dsp:spPr>
        <a:xfrm>
          <a:off x="605625" y="1248583"/>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0653A8B5-E9F2-4B2A-86F3-3C4175D42FDE}">
      <dsp:nvSpPr>
        <dsp:cNvPr id="0" name=""/>
        <dsp:cNvSpPr/>
      </dsp:nvSpPr>
      <dsp:spPr>
        <a:xfrm rot="10800000">
          <a:off x="765652" y="1664176"/>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Entrepiso</a:t>
          </a:r>
          <a:endParaRPr lang="en-US" sz="1400" kern="1200"/>
        </a:p>
      </dsp:txBody>
      <dsp:txXfrm rot="10800000">
        <a:off x="845665" y="1664176"/>
        <a:ext cx="2642077" cy="320054"/>
      </dsp:txXfrm>
    </dsp:sp>
    <dsp:sp modelId="{1E8AF1D4-A6AD-4910-8438-51B028233B4E}">
      <dsp:nvSpPr>
        <dsp:cNvPr id="0" name=""/>
        <dsp:cNvSpPr/>
      </dsp:nvSpPr>
      <dsp:spPr>
        <a:xfrm>
          <a:off x="605625" y="1664176"/>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3A33133F-9524-4817-A9DF-7A7B3DEE0AFF}">
      <dsp:nvSpPr>
        <dsp:cNvPr id="0" name=""/>
        <dsp:cNvSpPr/>
      </dsp:nvSpPr>
      <dsp:spPr>
        <a:xfrm rot="10800000">
          <a:off x="765652" y="2079769"/>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Estructura</a:t>
          </a:r>
          <a:endParaRPr lang="en-US" sz="1400" kern="1200"/>
        </a:p>
      </dsp:txBody>
      <dsp:txXfrm rot="10800000">
        <a:off x="845665" y="2079769"/>
        <a:ext cx="2642077" cy="320054"/>
      </dsp:txXfrm>
    </dsp:sp>
    <dsp:sp modelId="{38E2E797-A433-4A72-8D5A-8BE79C0BAA7E}">
      <dsp:nvSpPr>
        <dsp:cNvPr id="0" name=""/>
        <dsp:cNvSpPr/>
      </dsp:nvSpPr>
      <dsp:spPr>
        <a:xfrm>
          <a:off x="605625" y="2079769"/>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87E337E-F8BD-42D8-970E-04D2938D0F1B}">
      <dsp:nvSpPr>
        <dsp:cNvPr id="0" name=""/>
        <dsp:cNvSpPr/>
      </dsp:nvSpPr>
      <dsp:spPr>
        <a:xfrm rot="10800000">
          <a:off x="765652" y="2495362"/>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Puertas</a:t>
          </a:r>
          <a:endParaRPr lang="en-US" sz="1400" kern="1200"/>
        </a:p>
      </dsp:txBody>
      <dsp:txXfrm rot="10800000">
        <a:off x="845665" y="2495362"/>
        <a:ext cx="2642077" cy="320054"/>
      </dsp:txXfrm>
    </dsp:sp>
    <dsp:sp modelId="{C6A9E87E-6CD0-4401-BB65-57559AB6821B}">
      <dsp:nvSpPr>
        <dsp:cNvPr id="0" name=""/>
        <dsp:cNvSpPr/>
      </dsp:nvSpPr>
      <dsp:spPr>
        <a:xfrm>
          <a:off x="605625" y="2495362"/>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FA05182E-C7D4-4999-81F0-178D5BF9A6DA}">
      <dsp:nvSpPr>
        <dsp:cNvPr id="0" name=""/>
        <dsp:cNvSpPr/>
      </dsp:nvSpPr>
      <dsp:spPr>
        <a:xfrm rot="10800000">
          <a:off x="765652" y="2910955"/>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Ventanas</a:t>
          </a:r>
          <a:endParaRPr lang="en-US" sz="1400" kern="1200"/>
        </a:p>
      </dsp:txBody>
      <dsp:txXfrm rot="10800000">
        <a:off x="845665" y="2910955"/>
        <a:ext cx="2642077" cy="320054"/>
      </dsp:txXfrm>
    </dsp:sp>
    <dsp:sp modelId="{B59E6BD8-3D1D-4D1C-9331-94139BE5BFCB}">
      <dsp:nvSpPr>
        <dsp:cNvPr id="0" name=""/>
        <dsp:cNvSpPr/>
      </dsp:nvSpPr>
      <dsp:spPr>
        <a:xfrm>
          <a:off x="605625" y="2910955"/>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A1B5B872-A9AA-4D67-AF9E-A1E91178921C}">
      <dsp:nvSpPr>
        <dsp:cNvPr id="0" name=""/>
        <dsp:cNvSpPr/>
      </dsp:nvSpPr>
      <dsp:spPr>
        <a:xfrm rot="10800000">
          <a:off x="765652" y="3326547"/>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Inst. especiales</a:t>
          </a:r>
          <a:endParaRPr lang="en-US" sz="1400" kern="1200"/>
        </a:p>
      </dsp:txBody>
      <dsp:txXfrm rot="10800000">
        <a:off x="845665" y="3326547"/>
        <a:ext cx="2642077" cy="320054"/>
      </dsp:txXfrm>
    </dsp:sp>
    <dsp:sp modelId="{2C9AB3A1-FF70-476E-9B91-48F03D18632F}">
      <dsp:nvSpPr>
        <dsp:cNvPr id="0" name=""/>
        <dsp:cNvSpPr/>
      </dsp:nvSpPr>
      <dsp:spPr>
        <a:xfrm>
          <a:off x="605625" y="3326547"/>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 modelId="{547B6F73-EA40-481F-AE93-0AF730C4CC2C}">
      <dsp:nvSpPr>
        <dsp:cNvPr id="0" name=""/>
        <dsp:cNvSpPr/>
      </dsp:nvSpPr>
      <dsp:spPr>
        <a:xfrm rot="10800000">
          <a:off x="765652" y="3742140"/>
          <a:ext cx="2722090" cy="320054"/>
        </a:xfrm>
        <a:prstGeom prst="homePlate">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41135" tIns="53340" rIns="99568" bIns="53340" numCol="1" spcCol="1270" anchor="ctr" anchorCtr="0">
          <a:noAutofit/>
        </a:bodyPr>
        <a:lstStyle/>
        <a:p>
          <a:pPr marL="0" lvl="0" indent="0" algn="ctr" defTabSz="622300">
            <a:lnSpc>
              <a:spcPct val="90000"/>
            </a:lnSpc>
            <a:spcBef>
              <a:spcPct val="0"/>
            </a:spcBef>
            <a:spcAft>
              <a:spcPct val="35000"/>
            </a:spcAft>
            <a:buNone/>
          </a:pPr>
          <a:r>
            <a:rPr lang="es-ES" sz="1400" kern="1200"/>
            <a:t>Otros</a:t>
          </a:r>
          <a:endParaRPr lang="en-US" sz="1400" kern="1200"/>
        </a:p>
      </dsp:txBody>
      <dsp:txXfrm rot="10800000">
        <a:off x="845665" y="3742140"/>
        <a:ext cx="2642077" cy="320054"/>
      </dsp:txXfrm>
    </dsp:sp>
    <dsp:sp modelId="{6AFDE0EA-D667-4BDC-A429-33C699A31715}">
      <dsp:nvSpPr>
        <dsp:cNvPr id="0" name=""/>
        <dsp:cNvSpPr/>
      </dsp:nvSpPr>
      <dsp:spPr>
        <a:xfrm>
          <a:off x="605625" y="3742140"/>
          <a:ext cx="320054" cy="320054"/>
        </a:xfrm>
        <a:prstGeom prst="ellipse">
          <a:avLst/>
        </a:prstGeom>
        <a:solidFill>
          <a:schemeClr val="accent2"/>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vList3">
  <dgm:title val=""/>
  <dgm:desc val=""/>
  <dgm:catLst>
    <dgm:cat type="list" pri="14000"/>
    <dgm:cat type="convert" pri="3000"/>
    <dgm:cat type="picture" pri="27000"/>
    <dgm:cat type="pictureconvert" pri="27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Flow">
    <dgm:varLst>
      <dgm:dir/>
      <dgm:resizeHandles val="exact"/>
    </dgm:varLst>
    <dgm:alg type="lin">
      <dgm:param type="linDir" val="fromT"/>
      <dgm:param type="vertAlign" val="mid"/>
      <dgm:param type="horzAlign" val="ctr"/>
    </dgm:alg>
    <dgm:shape xmlns:r="http://schemas.openxmlformats.org/officeDocument/2006/relationships" r:blip="">
      <dgm:adjLst/>
    </dgm:shape>
    <dgm:presOf/>
    <dgm:constrLst>
      <dgm:constr type="w" for="ch" forName="composite" refType="w"/>
      <dgm:constr type="h" for="ch" forName="composite" refType="h"/>
      <dgm:constr type="h" for="ch" forName="spacing" refType="h" refFor="ch" refForName="composite" fact="0.25"/>
      <dgm:constr type="h" for="ch" forName="spacing" refType="w" op="lte" fact="0.1"/>
      <dgm:constr type="primFontSz" for="des" ptType="node" op="equ" val="65"/>
    </dgm:constrLst>
    <dgm:ruleLst/>
    <dgm:forEach name="Name0" axis="ch" ptType="node">
      <dgm:layoutNode name="composite">
        <dgm:alg type="composite"/>
        <dgm:shape xmlns:r="http://schemas.openxmlformats.org/officeDocument/2006/relationships" r:blip="">
          <dgm:adjLst/>
        </dgm:shape>
        <dgm:presOf/>
        <dgm:choose name="Name1">
          <dgm:if name="Name2" func="var" arg="dir" op="equ" val="norm">
            <dgm:constrLst>
              <dgm:constr type="w" for="ch" forName="imgShp" refType="w" fact="0.335"/>
              <dgm:constr type="h" for="ch" forName="imgShp" refType="w" refFor="ch" refForName="imgShp" op="equ"/>
              <dgm:constr type="h" for="ch" forName="imgShp" refType="h" op="lte"/>
              <dgm:constr type="ctrY" for="ch" forName="imgShp" refType="h" fact="0.5"/>
              <dgm:constr type="l" for="ch" forName="imgShp"/>
              <dgm:constr type="w" for="ch" forName="txShp" refType="w" op="equ" fact="0.665"/>
              <dgm:constr type="h" for="ch" forName="txShp" refType="h" refFor="ch" refForName="imgShp" op="equ"/>
              <dgm:constr type="ctrY" for="ch" forName="txShp" refType="h" fact="0.5"/>
              <dgm:constr type="l" for="ch" forName="txShp" refType="w" refFor="ch" refForName="imgShp" fact="0.5"/>
              <dgm:constr type="lMarg" for="ch" forName="txShp" refType="w" refFor="ch" refForName="imgShp" fact="1.25"/>
            </dgm:constrLst>
          </dgm:if>
          <dgm:else name="Name3">
            <dgm:constrLst>
              <dgm:constr type="w" for="ch" forName="imgShp" refType="w" fact="0.335"/>
              <dgm:constr type="h" for="ch" forName="imgShp" refType="w" refFor="ch" refForName="imgShp" op="equ"/>
              <dgm:constr type="h" for="ch" forName="imgShp" refType="h" op="lte"/>
              <dgm:constr type="ctrY" for="ch" forName="imgShp" refType="h" fact="0.5"/>
              <dgm:constr type="r" for="ch" forName="imgShp" refType="w"/>
              <dgm:constr type="w" for="ch" forName="txShp" refType="w" op="equ" fact="0.665"/>
              <dgm:constr type="h" for="ch" forName="txShp" refType="h" refFor="ch" refForName="imgShp" op="equ"/>
              <dgm:constr type="ctrY" for="ch" forName="txShp" refType="h" fact="0.5"/>
              <dgm:constr type="r" for="ch" forName="txShp" refType="ctrX" refFor="ch" refForName="imgShp"/>
              <dgm:constr type="rMarg" for="ch" forName="txShp" refType="w" refFor="ch" refForName="imgShp" fact="1.25"/>
            </dgm:constrLst>
          </dgm:else>
        </dgm:choose>
        <dgm:ruleLst/>
        <dgm:layoutNode name="imgShp" styleLbl="fgImgPlace1">
          <dgm:alg type="sp"/>
          <dgm:shape xmlns:r="http://schemas.openxmlformats.org/officeDocument/2006/relationships" type="ellipse" r:blip="" blipPhldr="1">
            <dgm:adjLst/>
          </dgm:shape>
          <dgm:presOf/>
          <dgm:constrLst/>
          <dgm:ruleLst/>
        </dgm:layoutNode>
        <dgm:layoutNode name="txShp">
          <dgm:varLst>
            <dgm:bulletEnabled val="1"/>
          </dgm:varLst>
          <dgm:alg type="tx"/>
          <dgm:choose name="Name4">
            <dgm:if name="Name5" func="var" arg="dir" op="equ" val="norm">
              <dgm:shape xmlns:r="http://schemas.openxmlformats.org/officeDocument/2006/relationships" rot="180" type="homePlate" r:blip="" zOrderOff="-1">
                <dgm:adjLst/>
              </dgm:shape>
            </dgm:if>
            <dgm:else name="Name6">
              <dgm:shape xmlns:r="http://schemas.openxmlformats.org/officeDocument/2006/relationships" type="homePlate" r:blip="" zOrderOff="-1">
                <dgm:adjLst/>
              </dgm:shape>
            </dgm:else>
          </dgm:choose>
          <dgm:presOf axis="desOrSelf" ptType="node"/>
          <dgm:constrLst>
            <dgm:constr type="tMarg" refType="primFontSz" fact="0.3"/>
            <dgm:constr type="bMarg" refType="primFontSz" fact="0.3"/>
          </dgm:constrLst>
          <dgm:ruleLst>
            <dgm:rule type="primFontSz" val="5" fact="NaN" max="NaN"/>
          </dgm:ruleLst>
        </dgm:layoutNode>
      </dgm:layoutNode>
      <dgm:forEach name="Name7" axis="followSib" ptType="sibTrans" cnt="1">
        <dgm:layoutNode name="spacing">
          <dgm:alg type="sp"/>
          <dgm:shape xmlns:r="http://schemas.openxmlformats.org/officeDocument/2006/relationships" r:blip="">
            <dgm:adjLst/>
          </dgm:shape>
          <dgm:presOf axis="sel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hyperlink" Target="#Entrepiso!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Techos!A1"/><Relationship Id="rId12" Type="http://schemas.openxmlformats.org/officeDocument/2006/relationships/hyperlink" Target="#'Inst. especiale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Pisos!A1"/><Relationship Id="rId11" Type="http://schemas.openxmlformats.org/officeDocument/2006/relationships/hyperlink" Target="#Ventan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Puertas!A1"/><Relationship Id="rId4" Type="http://schemas.openxmlformats.org/officeDocument/2006/relationships/image" Target="../media/image2.png"/><Relationship Id="rId9" Type="http://schemas.openxmlformats.org/officeDocument/2006/relationships/hyperlink" Target="#Estructura!A1"/><Relationship Id="rId14" Type="http://schemas.openxmlformats.org/officeDocument/2006/relationships/hyperlink" Target="#'Muros exteriores'!A1"/></Relationships>
</file>

<file path=xl/drawings/_rels/drawing2.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3.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4.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5.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6.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7.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8.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9.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10.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Otro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ex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Muros Interiores'!A1"/></Relationships>
</file>

<file path=xl/drawings/_rels/drawing11.xml.rels><?xml version="1.0" encoding="UTF-8" standalone="yes"?>
<Relationships xmlns="http://schemas.openxmlformats.org/package/2006/relationships"><Relationship Id="rId8" Type="http://schemas.openxmlformats.org/officeDocument/2006/relationships/hyperlink" Target="#Techos!A1"/><Relationship Id="rId13" Type="http://schemas.openxmlformats.org/officeDocument/2006/relationships/hyperlink" Target="#'Inst. especiales'!A1"/><Relationship Id="rId3" Type="http://schemas.openxmlformats.org/officeDocument/2006/relationships/hyperlink" Target="#Inicio!A1"/><Relationship Id="rId7" Type="http://schemas.openxmlformats.org/officeDocument/2006/relationships/hyperlink" Target="#Pisos!A1"/><Relationship Id="rId12" Type="http://schemas.openxmlformats.org/officeDocument/2006/relationships/hyperlink" Target="#Ventanas!A1"/><Relationship Id="rId2" Type="http://schemas.openxmlformats.org/officeDocument/2006/relationships/hyperlink" Target="#ListaElementos!A1"/><Relationship Id="rId16" Type="http://schemas.openxmlformats.org/officeDocument/2006/relationships/hyperlink" Target="#'Muros exteriores'!A1"/><Relationship Id="rId1" Type="http://schemas.openxmlformats.org/officeDocument/2006/relationships/hyperlink" Target="#Registro!A1"/><Relationship Id="rId6" Type="http://schemas.openxmlformats.org/officeDocument/2006/relationships/hyperlink" Target="#Cimentaci&#243;n!A1"/><Relationship Id="rId11" Type="http://schemas.openxmlformats.org/officeDocument/2006/relationships/hyperlink" Target="#Puertas!A1"/><Relationship Id="rId5" Type="http://schemas.openxmlformats.org/officeDocument/2006/relationships/image" Target="../media/image3.svg"/><Relationship Id="rId15" Type="http://schemas.openxmlformats.org/officeDocument/2006/relationships/hyperlink" Target="#'Muros Interiores'!A1"/><Relationship Id="rId10" Type="http://schemas.openxmlformats.org/officeDocument/2006/relationships/hyperlink" Target="#Estructura!A1"/><Relationship Id="rId4" Type="http://schemas.openxmlformats.org/officeDocument/2006/relationships/image" Target="../media/image2.png"/><Relationship Id="rId9" Type="http://schemas.openxmlformats.org/officeDocument/2006/relationships/hyperlink" Target="#Entrepiso!A1"/><Relationship Id="rId14" Type="http://schemas.openxmlformats.org/officeDocument/2006/relationships/hyperlink" Target="#Otros!A1"/></Relationships>
</file>

<file path=xl/drawings/_rels/drawing12.xml.rels><?xml version="1.0" encoding="UTF-8" standalone="yes"?>
<Relationships xmlns="http://schemas.openxmlformats.org/package/2006/relationships"><Relationship Id="rId3" Type="http://schemas.openxmlformats.org/officeDocument/2006/relationships/hyperlink" Target="#Registro!A1"/><Relationship Id="rId7" Type="http://schemas.openxmlformats.org/officeDocument/2006/relationships/image" Target="../media/image9.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hyperlink" Target="#ListaElementos!A1"/></Relationships>
</file>

<file path=xl/drawings/_rels/drawing13.xml.rels><?xml version="1.0" encoding="UTF-8" standalone="yes"?>
<Relationships xmlns="http://schemas.openxmlformats.org/package/2006/relationships"><Relationship Id="rId8" Type="http://schemas.openxmlformats.org/officeDocument/2006/relationships/hyperlink" Target="#Pisos!A1"/><Relationship Id="rId13" Type="http://schemas.openxmlformats.org/officeDocument/2006/relationships/hyperlink" Target="#Ventanas!A1"/><Relationship Id="rId3" Type="http://schemas.openxmlformats.org/officeDocument/2006/relationships/hyperlink" Target="#Inicio!A1"/><Relationship Id="rId7" Type="http://schemas.openxmlformats.org/officeDocument/2006/relationships/hyperlink" Target="#Cimentaci&#243;n!A1"/><Relationship Id="rId12" Type="http://schemas.openxmlformats.org/officeDocument/2006/relationships/hyperlink" Target="#Puertas!A1"/><Relationship Id="rId17" Type="http://schemas.openxmlformats.org/officeDocument/2006/relationships/hyperlink" Target="#'Muros exteriores'!A1"/><Relationship Id="rId2" Type="http://schemas.openxmlformats.org/officeDocument/2006/relationships/hyperlink" Target="#ListaElementos!A1"/><Relationship Id="rId16" Type="http://schemas.openxmlformats.org/officeDocument/2006/relationships/hyperlink" Target="#'Muros Interiores'!A1"/><Relationship Id="rId1" Type="http://schemas.openxmlformats.org/officeDocument/2006/relationships/hyperlink" Target="#Registro!A1"/><Relationship Id="rId6" Type="http://schemas.openxmlformats.org/officeDocument/2006/relationships/image" Target="../media/image6.png"/><Relationship Id="rId11" Type="http://schemas.openxmlformats.org/officeDocument/2006/relationships/hyperlink" Target="#Estructura!A1"/><Relationship Id="rId5" Type="http://schemas.openxmlformats.org/officeDocument/2006/relationships/image" Target="../media/image3.svg"/><Relationship Id="rId15" Type="http://schemas.openxmlformats.org/officeDocument/2006/relationships/hyperlink" Target="#Otros!A1"/><Relationship Id="rId10" Type="http://schemas.openxmlformats.org/officeDocument/2006/relationships/hyperlink" Target="#Entrepiso!A1"/><Relationship Id="rId4" Type="http://schemas.openxmlformats.org/officeDocument/2006/relationships/image" Target="../media/image2.png"/><Relationship Id="rId9" Type="http://schemas.openxmlformats.org/officeDocument/2006/relationships/hyperlink" Target="#Techos!A1"/><Relationship Id="rId14" Type="http://schemas.openxmlformats.org/officeDocument/2006/relationships/hyperlink" Target="#'Inst. especial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diagramQuickStyle" Target="../diagrams/quickStyle1.xml"/><Relationship Id="rId7" Type="http://schemas.openxmlformats.org/officeDocument/2006/relationships/image" Target="../media/image2.png"/><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hyperlink" Target="#Inicio!A1"/><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15.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image" Target="../media/image12.png"/><Relationship Id="rId7" Type="http://schemas.openxmlformats.org/officeDocument/2006/relationships/image" Target="../media/image2.png"/><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17.sv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63500</xdr:colOff>
          <xdr:row>16</xdr:row>
          <xdr:rowOff>63500</xdr:rowOff>
        </xdr:to>
        <xdr:sp macro="" textlink="">
          <xdr:nvSpPr>
            <xdr:cNvPr id="67585" name="TempCombo" hidden="1">
              <a:extLst>
                <a:ext uri="{63B3BB69-23CF-44E3-9099-C40C66FF867C}">
                  <a14:compatExt spid="_x0000_s67585"/>
                </a:ext>
                <a:ext uri="{FF2B5EF4-FFF2-40B4-BE49-F238E27FC236}">
                  <a16:creationId xmlns:a16="http://schemas.microsoft.com/office/drawing/2014/main" id="{CFE56BAE-7185-4F05-9DB2-C19FDC43A0B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267452</xdr:colOff>
      <xdr:row>0</xdr:row>
      <xdr:rowOff>43731</xdr:rowOff>
    </xdr:from>
    <xdr:to>
      <xdr:col>0</xdr:col>
      <xdr:colOff>1167452</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BB8795DF-C368-42E2-BD78-0D7F916AC74F}"/>
            </a:ext>
          </a:extLst>
        </xdr:cNvPr>
        <xdr:cNvSpPr/>
      </xdr:nvSpPr>
      <xdr:spPr>
        <a:xfrm>
          <a:off x="2674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1132620</xdr:colOff>
      <xdr:row>0</xdr:row>
      <xdr:rowOff>43731</xdr:rowOff>
    </xdr:from>
    <xdr:to>
      <xdr:col>1</xdr:col>
      <xdr:colOff>172070</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1D0AF000-0431-4574-B46D-541F04B276CF}"/>
            </a:ext>
          </a:extLst>
        </xdr:cNvPr>
        <xdr:cNvSpPr/>
      </xdr:nvSpPr>
      <xdr:spPr>
        <a:xfrm>
          <a:off x="1132620" y="43731"/>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15873</xdr:colOff>
      <xdr:row>0</xdr:row>
      <xdr:rowOff>37686</xdr:rowOff>
    </xdr:from>
    <xdr:to>
      <xdr:col>0</xdr:col>
      <xdr:colOff>303873</xdr:colOff>
      <xdr:row>1</xdr:row>
      <xdr:rowOff>139604</xdr:rowOff>
    </xdr:to>
    <xdr:grpSp>
      <xdr:nvGrpSpPr>
        <xdr:cNvPr id="25" name="Grupo 24">
          <a:hlinkClick xmlns:r="http://schemas.openxmlformats.org/officeDocument/2006/relationships" r:id="rId3"/>
          <a:extLst>
            <a:ext uri="{FF2B5EF4-FFF2-40B4-BE49-F238E27FC236}">
              <a16:creationId xmlns:a16="http://schemas.microsoft.com/office/drawing/2014/main" id="{3E3B4AEC-A43E-4DBF-862B-CBBB14D27EA2}"/>
            </a:ext>
          </a:extLst>
        </xdr:cNvPr>
        <xdr:cNvGrpSpPr/>
      </xdr:nvGrpSpPr>
      <xdr:grpSpPr>
        <a:xfrm>
          <a:off x="15873" y="37686"/>
          <a:ext cx="288000" cy="284481"/>
          <a:chOff x="82550" y="2604297"/>
          <a:chExt cx="288012" cy="285079"/>
        </a:xfrm>
      </xdr:grpSpPr>
      <xdr:sp macro="" textlink="">
        <xdr:nvSpPr>
          <xdr:cNvPr id="26" name="Hexágono 25">
            <a:extLst>
              <a:ext uri="{FF2B5EF4-FFF2-40B4-BE49-F238E27FC236}">
                <a16:creationId xmlns:a16="http://schemas.microsoft.com/office/drawing/2014/main" id="{BB9601C6-6283-4F95-B77E-39AD5027B741}"/>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27" name="Gráfico 26" descr="Hogar">
            <a:extLst>
              <a:ext uri="{FF2B5EF4-FFF2-40B4-BE49-F238E27FC236}">
                <a16:creationId xmlns:a16="http://schemas.microsoft.com/office/drawing/2014/main" id="{F5C4DE0E-54C7-4E68-8A69-8D7DEA3B15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141829</xdr:colOff>
      <xdr:row>0</xdr:row>
      <xdr:rowOff>45313</xdr:rowOff>
    </xdr:from>
    <xdr:to>
      <xdr:col>1</xdr:col>
      <xdr:colOff>1041829</xdr:colOff>
      <xdr:row>1</xdr:row>
      <xdr:rowOff>146631</xdr:rowOff>
    </xdr:to>
    <xdr:sp macro="" textlink="">
      <xdr:nvSpPr>
        <xdr:cNvPr id="28" name="Flecha: cheurón 27">
          <a:extLst>
            <a:ext uri="{FF2B5EF4-FFF2-40B4-BE49-F238E27FC236}">
              <a16:creationId xmlns:a16="http://schemas.microsoft.com/office/drawing/2014/main" id="{16E1A684-ABA8-4203-AD96-2BF16AD26DFD}"/>
            </a:ext>
          </a:extLst>
        </xdr:cNvPr>
        <xdr:cNvSpPr/>
      </xdr:nvSpPr>
      <xdr:spPr>
        <a:xfrm>
          <a:off x="1999204" y="45313"/>
          <a:ext cx="900000" cy="283881"/>
        </a:xfrm>
        <a:prstGeom prst="chevron">
          <a:avLst>
            <a:gd name="adj" fmla="val 25204"/>
          </a:avLst>
        </a:prstGeom>
        <a:solidFill>
          <a:schemeClr val="accent3"/>
        </a:solidFill>
        <a:ln>
          <a:solidFill>
            <a:schemeClr val="accent3">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tx1"/>
              </a:solidFill>
            </a:rPr>
            <a:t>Cimentación</a:t>
          </a:r>
        </a:p>
      </xdr:txBody>
    </xdr:sp>
    <xdr:clientData/>
  </xdr:twoCellAnchor>
  <xdr:twoCellAnchor editAs="absolute">
    <xdr:from>
      <xdr:col>2</xdr:col>
      <xdr:colOff>704806</xdr:colOff>
      <xdr:row>0</xdr:row>
      <xdr:rowOff>43731</xdr:rowOff>
    </xdr:from>
    <xdr:to>
      <xdr:col>2</xdr:col>
      <xdr:colOff>1606394</xdr:colOff>
      <xdr:row>1</xdr:row>
      <xdr:rowOff>145049</xdr:rowOff>
    </xdr:to>
    <xdr:sp macro="" textlink="">
      <xdr:nvSpPr>
        <xdr:cNvPr id="29" name="Flecha: cheurón 28">
          <a:hlinkClick xmlns:r="http://schemas.openxmlformats.org/officeDocument/2006/relationships" r:id="rId6"/>
          <a:extLst>
            <a:ext uri="{FF2B5EF4-FFF2-40B4-BE49-F238E27FC236}">
              <a16:creationId xmlns:a16="http://schemas.microsoft.com/office/drawing/2014/main" id="{7B91EF15-1256-4C4F-9382-48E91000A4AD}"/>
            </a:ext>
          </a:extLst>
        </xdr:cNvPr>
        <xdr:cNvSpPr/>
      </xdr:nvSpPr>
      <xdr:spPr>
        <a:xfrm>
          <a:off x="460211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1571562</xdr:colOff>
      <xdr:row>0</xdr:row>
      <xdr:rowOff>43731</xdr:rowOff>
    </xdr:from>
    <xdr:to>
      <xdr:col>2</xdr:col>
      <xdr:colOff>2471562</xdr:colOff>
      <xdr:row>1</xdr:row>
      <xdr:rowOff>145049</xdr:rowOff>
    </xdr:to>
    <xdr:sp macro="" textlink="">
      <xdr:nvSpPr>
        <xdr:cNvPr id="30" name="Flecha: cheurón 29">
          <a:hlinkClick xmlns:r="http://schemas.openxmlformats.org/officeDocument/2006/relationships" r:id="rId7"/>
          <a:extLst>
            <a:ext uri="{FF2B5EF4-FFF2-40B4-BE49-F238E27FC236}">
              <a16:creationId xmlns:a16="http://schemas.microsoft.com/office/drawing/2014/main" id="{9A71DDFB-975E-47BD-9132-B3E1B154D99D}"/>
            </a:ext>
          </a:extLst>
        </xdr:cNvPr>
        <xdr:cNvSpPr/>
      </xdr:nvSpPr>
      <xdr:spPr>
        <a:xfrm>
          <a:off x="546887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2436730</xdr:colOff>
      <xdr:row>0</xdr:row>
      <xdr:rowOff>43731</xdr:rowOff>
    </xdr:from>
    <xdr:to>
      <xdr:col>2</xdr:col>
      <xdr:colOff>3336730</xdr:colOff>
      <xdr:row>1</xdr:row>
      <xdr:rowOff>145049</xdr:rowOff>
    </xdr:to>
    <xdr:sp macro="" textlink="">
      <xdr:nvSpPr>
        <xdr:cNvPr id="31" name="Flecha: cheurón 30">
          <a:hlinkClick xmlns:r="http://schemas.openxmlformats.org/officeDocument/2006/relationships" r:id="rId8"/>
          <a:extLst>
            <a:ext uri="{FF2B5EF4-FFF2-40B4-BE49-F238E27FC236}">
              <a16:creationId xmlns:a16="http://schemas.microsoft.com/office/drawing/2014/main" id="{6898A722-F27F-4783-B054-3FF5E7475AA9}"/>
            </a:ext>
          </a:extLst>
        </xdr:cNvPr>
        <xdr:cNvSpPr/>
      </xdr:nvSpPr>
      <xdr:spPr>
        <a:xfrm>
          <a:off x="633404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3301898</xdr:colOff>
      <xdr:row>0</xdr:row>
      <xdr:rowOff>43731</xdr:rowOff>
    </xdr:from>
    <xdr:to>
      <xdr:col>3</xdr:col>
      <xdr:colOff>669711</xdr:colOff>
      <xdr:row>1</xdr:row>
      <xdr:rowOff>145049</xdr:rowOff>
    </xdr:to>
    <xdr:sp macro="" textlink="">
      <xdr:nvSpPr>
        <xdr:cNvPr id="32" name="Flecha: cheurón 31">
          <a:hlinkClick xmlns:r="http://schemas.openxmlformats.org/officeDocument/2006/relationships" r:id="rId9"/>
          <a:extLst>
            <a:ext uri="{FF2B5EF4-FFF2-40B4-BE49-F238E27FC236}">
              <a16:creationId xmlns:a16="http://schemas.microsoft.com/office/drawing/2014/main" id="{9936097B-2D7B-4646-8F45-F0028ABD9D1E}"/>
            </a:ext>
          </a:extLst>
        </xdr:cNvPr>
        <xdr:cNvSpPr/>
      </xdr:nvSpPr>
      <xdr:spPr>
        <a:xfrm>
          <a:off x="719921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634879</xdr:colOff>
      <xdr:row>0</xdr:row>
      <xdr:rowOff>43731</xdr:rowOff>
    </xdr:from>
    <xdr:to>
      <xdr:col>5</xdr:col>
      <xdr:colOff>12466</xdr:colOff>
      <xdr:row>1</xdr:row>
      <xdr:rowOff>145049</xdr:rowOff>
    </xdr:to>
    <xdr:sp macro="" textlink="">
      <xdr:nvSpPr>
        <xdr:cNvPr id="33" name="Flecha: cheurón 32">
          <a:hlinkClick xmlns:r="http://schemas.openxmlformats.org/officeDocument/2006/relationships" r:id="rId10"/>
          <a:extLst>
            <a:ext uri="{FF2B5EF4-FFF2-40B4-BE49-F238E27FC236}">
              <a16:creationId xmlns:a16="http://schemas.microsoft.com/office/drawing/2014/main" id="{DC104245-CDB9-40AA-900B-A386E50E32E4}"/>
            </a:ext>
          </a:extLst>
        </xdr:cNvPr>
        <xdr:cNvSpPr/>
      </xdr:nvSpPr>
      <xdr:spPr>
        <a:xfrm>
          <a:off x="806437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739634</xdr:colOff>
      <xdr:row>0</xdr:row>
      <xdr:rowOff>43731</xdr:rowOff>
    </xdr:from>
    <xdr:to>
      <xdr:col>5</xdr:col>
      <xdr:colOff>877634</xdr:colOff>
      <xdr:row>1</xdr:row>
      <xdr:rowOff>145049</xdr:rowOff>
    </xdr:to>
    <xdr:sp macro="" textlink="">
      <xdr:nvSpPr>
        <xdr:cNvPr id="34" name="Flecha: cheurón 33">
          <a:hlinkClick xmlns:r="http://schemas.openxmlformats.org/officeDocument/2006/relationships" r:id="rId11"/>
          <a:extLst>
            <a:ext uri="{FF2B5EF4-FFF2-40B4-BE49-F238E27FC236}">
              <a16:creationId xmlns:a16="http://schemas.microsoft.com/office/drawing/2014/main" id="{9F3D1214-736C-4532-93E9-675062A03310}"/>
            </a:ext>
          </a:extLst>
        </xdr:cNvPr>
        <xdr:cNvSpPr/>
      </xdr:nvSpPr>
      <xdr:spPr>
        <a:xfrm>
          <a:off x="893113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842802</xdr:colOff>
      <xdr:row>0</xdr:row>
      <xdr:rowOff>43731</xdr:rowOff>
    </xdr:from>
    <xdr:to>
      <xdr:col>5</xdr:col>
      <xdr:colOff>1742802</xdr:colOff>
      <xdr:row>1</xdr:row>
      <xdr:rowOff>145049</xdr:rowOff>
    </xdr:to>
    <xdr:sp macro="" textlink="">
      <xdr:nvSpPr>
        <xdr:cNvPr id="35" name="Flecha: cheurón 34">
          <a:hlinkClick xmlns:r="http://schemas.openxmlformats.org/officeDocument/2006/relationships" r:id="rId12"/>
          <a:extLst>
            <a:ext uri="{FF2B5EF4-FFF2-40B4-BE49-F238E27FC236}">
              <a16:creationId xmlns:a16="http://schemas.microsoft.com/office/drawing/2014/main" id="{090CB6EA-A646-413F-96E1-0A20F5226555}"/>
            </a:ext>
          </a:extLst>
        </xdr:cNvPr>
        <xdr:cNvSpPr/>
      </xdr:nvSpPr>
      <xdr:spPr>
        <a:xfrm>
          <a:off x="979630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1707972</xdr:colOff>
      <xdr:row>0</xdr:row>
      <xdr:rowOff>43731</xdr:rowOff>
    </xdr:from>
    <xdr:to>
      <xdr:col>5</xdr:col>
      <xdr:colOff>2607972</xdr:colOff>
      <xdr:row>1</xdr:row>
      <xdr:rowOff>145049</xdr:rowOff>
    </xdr:to>
    <xdr:sp macro="" textlink="">
      <xdr:nvSpPr>
        <xdr:cNvPr id="36" name="Flecha: cheurón 35">
          <a:hlinkClick xmlns:r="http://schemas.openxmlformats.org/officeDocument/2006/relationships" r:id="rId13"/>
          <a:extLst>
            <a:ext uri="{FF2B5EF4-FFF2-40B4-BE49-F238E27FC236}">
              <a16:creationId xmlns:a16="http://schemas.microsoft.com/office/drawing/2014/main" id="{60340605-E7E2-4A0D-BF7F-226A086C45DE}"/>
            </a:ext>
          </a:extLst>
        </xdr:cNvPr>
        <xdr:cNvSpPr/>
      </xdr:nvSpPr>
      <xdr:spPr>
        <a:xfrm>
          <a:off x="1066147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1879576</xdr:colOff>
      <xdr:row>0</xdr:row>
      <xdr:rowOff>112</xdr:rowOff>
    </xdr:from>
    <xdr:to>
      <xdr:col>2</xdr:col>
      <xdr:colOff>739638</xdr:colOff>
      <xdr:row>2</xdr:row>
      <xdr:rowOff>25556</xdr:rowOff>
    </xdr:to>
    <xdr:grpSp>
      <xdr:nvGrpSpPr>
        <xdr:cNvPr id="37" name="Grupo 36">
          <a:hlinkClick xmlns:r="http://schemas.openxmlformats.org/officeDocument/2006/relationships" r:id="rId14"/>
          <a:extLst>
            <a:ext uri="{FF2B5EF4-FFF2-40B4-BE49-F238E27FC236}">
              <a16:creationId xmlns:a16="http://schemas.microsoft.com/office/drawing/2014/main" id="{30B27296-1313-48DC-813A-4FDEDCDB3753}"/>
            </a:ext>
          </a:extLst>
        </xdr:cNvPr>
        <xdr:cNvGrpSpPr/>
      </xdr:nvGrpSpPr>
      <xdr:grpSpPr>
        <a:xfrm>
          <a:off x="3736951" y="112"/>
          <a:ext cx="900000" cy="390569"/>
          <a:chOff x="2962972" y="31860"/>
          <a:chExt cx="900000" cy="390956"/>
        </a:xfrm>
        <a:solidFill>
          <a:schemeClr val="bg1">
            <a:lumMod val="85000"/>
          </a:schemeClr>
        </a:solidFill>
      </xdr:grpSpPr>
      <xdr:sp macro="" textlink="">
        <xdr:nvSpPr>
          <xdr:cNvPr id="38" name="Flecha: cheurón 37">
            <a:extLst>
              <a:ext uri="{FF2B5EF4-FFF2-40B4-BE49-F238E27FC236}">
                <a16:creationId xmlns:a16="http://schemas.microsoft.com/office/drawing/2014/main" id="{6700275C-1F10-43CD-98CA-228511F2CF52}"/>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39" name="CuadroTexto 38">
            <a:extLst>
              <a:ext uri="{FF2B5EF4-FFF2-40B4-BE49-F238E27FC236}">
                <a16:creationId xmlns:a16="http://schemas.microsoft.com/office/drawing/2014/main" id="{0D5BC090-6BF0-4BB6-B1F4-59CF3F71677E}"/>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twoCellAnchor editAs="absolute">
    <xdr:from>
      <xdr:col>1</xdr:col>
      <xdr:colOff>1010100</xdr:colOff>
      <xdr:row>0</xdr:row>
      <xdr:rowOff>0</xdr:rowOff>
    </xdr:from>
    <xdr:to>
      <xdr:col>1</xdr:col>
      <xdr:colOff>1910100</xdr:colOff>
      <xdr:row>2</xdr:row>
      <xdr:rowOff>14715</xdr:rowOff>
    </xdr:to>
    <xdr:grpSp>
      <xdr:nvGrpSpPr>
        <xdr:cNvPr id="40" name="Grupo 39">
          <a:hlinkClick xmlns:r="http://schemas.openxmlformats.org/officeDocument/2006/relationships" r:id="rId15"/>
          <a:extLst>
            <a:ext uri="{FF2B5EF4-FFF2-40B4-BE49-F238E27FC236}">
              <a16:creationId xmlns:a16="http://schemas.microsoft.com/office/drawing/2014/main" id="{57EFC4AF-CE64-426A-8814-83118FB686DE}"/>
            </a:ext>
          </a:extLst>
        </xdr:cNvPr>
        <xdr:cNvGrpSpPr/>
      </xdr:nvGrpSpPr>
      <xdr:grpSpPr>
        <a:xfrm>
          <a:off x="2867475" y="0"/>
          <a:ext cx="900000" cy="379840"/>
          <a:chOff x="2097804" y="31748"/>
          <a:chExt cx="900000" cy="380227"/>
        </a:xfrm>
        <a:solidFill>
          <a:schemeClr val="bg1">
            <a:lumMod val="85000"/>
          </a:schemeClr>
        </a:solidFill>
      </xdr:grpSpPr>
      <xdr:sp macro="" textlink="">
        <xdr:nvSpPr>
          <xdr:cNvPr id="41" name="Flecha: cheurón 40">
            <a:extLst>
              <a:ext uri="{FF2B5EF4-FFF2-40B4-BE49-F238E27FC236}">
                <a16:creationId xmlns:a16="http://schemas.microsoft.com/office/drawing/2014/main" id="{C39E0469-0FB2-49C9-8BD7-1660A745A84D}"/>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42" name="CuadroTexto 41">
            <a:extLst>
              <a:ext uri="{FF2B5EF4-FFF2-40B4-BE49-F238E27FC236}">
                <a16:creationId xmlns:a16="http://schemas.microsoft.com/office/drawing/2014/main" id="{61BEA909-18B6-4A43-9817-2B70F10ED749}"/>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63500</xdr:colOff>
          <xdr:row>11</xdr:row>
          <xdr:rowOff>63500</xdr:rowOff>
        </xdr:to>
        <xdr:sp macro="" textlink="">
          <xdr:nvSpPr>
            <xdr:cNvPr id="66561" name="TempCombo" hidden="1">
              <a:extLst>
                <a:ext uri="{63B3BB69-23CF-44E3-9099-C40C66FF867C}">
                  <a14:compatExt spid="_x0000_s66561"/>
                </a:ext>
                <a:ext uri="{FF2B5EF4-FFF2-40B4-BE49-F238E27FC236}">
                  <a16:creationId xmlns:a16="http://schemas.microsoft.com/office/drawing/2014/main" id="{1F3260C8-04FA-426E-A3B7-22FB80DCDCE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3" name="Flecha: cheurón 2">
          <a:hlinkClick xmlns:r="http://schemas.openxmlformats.org/officeDocument/2006/relationships" r:id="rId1"/>
          <a:extLst>
            <a:ext uri="{FF2B5EF4-FFF2-40B4-BE49-F238E27FC236}">
              <a16:creationId xmlns:a16="http://schemas.microsoft.com/office/drawing/2014/main" id="{8F089429-5483-428E-8127-6D06EC2136E4}"/>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4" name="Flecha: cheurón 3">
          <a:hlinkClick xmlns:r="http://schemas.openxmlformats.org/officeDocument/2006/relationships" r:id="rId2"/>
          <a:extLst>
            <a:ext uri="{FF2B5EF4-FFF2-40B4-BE49-F238E27FC236}">
              <a16:creationId xmlns:a16="http://schemas.microsoft.com/office/drawing/2014/main" id="{67D14822-F01E-4C3F-84ED-83969BCEFD66}"/>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5" name="Grupo 4">
          <a:hlinkClick xmlns:r="http://schemas.openxmlformats.org/officeDocument/2006/relationships" r:id="rId3"/>
          <a:extLst>
            <a:ext uri="{FF2B5EF4-FFF2-40B4-BE49-F238E27FC236}">
              <a16:creationId xmlns:a16="http://schemas.microsoft.com/office/drawing/2014/main" id="{C9C9D8DE-1CA3-468F-AA36-6D844515565B}"/>
            </a:ext>
          </a:extLst>
        </xdr:cNvPr>
        <xdr:cNvGrpSpPr/>
      </xdr:nvGrpSpPr>
      <xdr:grpSpPr>
        <a:xfrm>
          <a:off x="0" y="44038"/>
          <a:ext cx="288000" cy="284481"/>
          <a:chOff x="82550" y="2604297"/>
          <a:chExt cx="288012" cy="285079"/>
        </a:xfrm>
      </xdr:grpSpPr>
      <xdr:sp macro="" textlink="">
        <xdr:nvSpPr>
          <xdr:cNvPr id="6" name="Hexágono 5">
            <a:extLst>
              <a:ext uri="{FF2B5EF4-FFF2-40B4-BE49-F238E27FC236}">
                <a16:creationId xmlns:a16="http://schemas.microsoft.com/office/drawing/2014/main" id="{70213071-9A55-4A38-9375-F6046204A2D7}"/>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7" name="Gráfico 6" descr="Hogar">
            <a:extLst>
              <a:ext uri="{FF2B5EF4-FFF2-40B4-BE49-F238E27FC236}">
                <a16:creationId xmlns:a16="http://schemas.microsoft.com/office/drawing/2014/main" id="{B145BD6E-EC72-4AA7-9FEB-AA0A46842E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47626</xdr:rowOff>
    </xdr:from>
    <xdr:to>
      <xdr:col>1</xdr:col>
      <xdr:colOff>1023823</xdr:colOff>
      <xdr:row>1</xdr:row>
      <xdr:rowOff>148944</xdr:rowOff>
    </xdr:to>
    <xdr:sp macro="" textlink="">
      <xdr:nvSpPr>
        <xdr:cNvPr id="8" name="Flecha: cheurón 7">
          <a:hlinkClick xmlns:r="http://schemas.openxmlformats.org/officeDocument/2006/relationships" r:id="rId6"/>
          <a:extLst>
            <a:ext uri="{FF2B5EF4-FFF2-40B4-BE49-F238E27FC236}">
              <a16:creationId xmlns:a16="http://schemas.microsoft.com/office/drawing/2014/main" id="{1B6895FE-BDBD-46D6-A915-D592F1F9AFBF}"/>
            </a:ext>
          </a:extLst>
        </xdr:cNvPr>
        <xdr:cNvSpPr/>
      </xdr:nvSpPr>
      <xdr:spPr>
        <a:xfrm>
          <a:off x="1987548" y="47626"/>
          <a:ext cx="896825"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51669</xdr:rowOff>
    </xdr:from>
    <xdr:to>
      <xdr:col>2</xdr:col>
      <xdr:colOff>1584174</xdr:colOff>
      <xdr:row>1</xdr:row>
      <xdr:rowOff>152987</xdr:rowOff>
    </xdr:to>
    <xdr:sp macro="" textlink="">
      <xdr:nvSpPr>
        <xdr:cNvPr id="9" name="Flecha: cheurón 8">
          <a:hlinkClick xmlns:r="http://schemas.openxmlformats.org/officeDocument/2006/relationships" r:id="rId7"/>
          <a:extLst>
            <a:ext uri="{FF2B5EF4-FFF2-40B4-BE49-F238E27FC236}">
              <a16:creationId xmlns:a16="http://schemas.microsoft.com/office/drawing/2014/main" id="{9F17F40F-3A8A-4C11-88A9-ADFE2D6B8127}"/>
            </a:ext>
          </a:extLst>
        </xdr:cNvPr>
        <xdr:cNvSpPr/>
      </xdr:nvSpPr>
      <xdr:spPr>
        <a:xfrm>
          <a:off x="4581486" y="51669"/>
          <a:ext cx="901588"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51669</xdr:rowOff>
    </xdr:from>
    <xdr:to>
      <xdr:col>2</xdr:col>
      <xdr:colOff>2449342</xdr:colOff>
      <xdr:row>1</xdr:row>
      <xdr:rowOff>152987</xdr:rowOff>
    </xdr:to>
    <xdr:sp macro="" textlink="">
      <xdr:nvSpPr>
        <xdr:cNvPr id="10" name="Flecha: cheurón 9">
          <a:hlinkClick xmlns:r="http://schemas.openxmlformats.org/officeDocument/2006/relationships" r:id="rId8"/>
          <a:extLst>
            <a:ext uri="{FF2B5EF4-FFF2-40B4-BE49-F238E27FC236}">
              <a16:creationId xmlns:a16="http://schemas.microsoft.com/office/drawing/2014/main" id="{4E81039C-D413-4BCF-BB76-91617AEA6986}"/>
            </a:ext>
          </a:extLst>
        </xdr:cNvPr>
        <xdr:cNvSpPr/>
      </xdr:nvSpPr>
      <xdr:spPr>
        <a:xfrm>
          <a:off x="544824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51669</xdr:rowOff>
    </xdr:from>
    <xdr:to>
      <xdr:col>2</xdr:col>
      <xdr:colOff>3314510</xdr:colOff>
      <xdr:row>1</xdr:row>
      <xdr:rowOff>152987</xdr:rowOff>
    </xdr:to>
    <xdr:sp macro="" textlink="">
      <xdr:nvSpPr>
        <xdr:cNvPr id="11" name="Flecha: cheurón 10">
          <a:hlinkClick xmlns:r="http://schemas.openxmlformats.org/officeDocument/2006/relationships" r:id="rId9"/>
          <a:extLst>
            <a:ext uri="{FF2B5EF4-FFF2-40B4-BE49-F238E27FC236}">
              <a16:creationId xmlns:a16="http://schemas.microsoft.com/office/drawing/2014/main" id="{5E8220BE-2F1F-4376-8E13-8E3DBAF14A06}"/>
            </a:ext>
          </a:extLst>
        </xdr:cNvPr>
        <xdr:cNvSpPr/>
      </xdr:nvSpPr>
      <xdr:spPr>
        <a:xfrm>
          <a:off x="6313410"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51669</xdr:rowOff>
    </xdr:from>
    <xdr:to>
      <xdr:col>3</xdr:col>
      <xdr:colOff>647491</xdr:colOff>
      <xdr:row>1</xdr:row>
      <xdr:rowOff>152987</xdr:rowOff>
    </xdr:to>
    <xdr:sp macro="" textlink="">
      <xdr:nvSpPr>
        <xdr:cNvPr id="12" name="Flecha: cheurón 11">
          <a:hlinkClick xmlns:r="http://schemas.openxmlformats.org/officeDocument/2006/relationships" r:id="rId10"/>
          <a:extLst>
            <a:ext uri="{FF2B5EF4-FFF2-40B4-BE49-F238E27FC236}">
              <a16:creationId xmlns:a16="http://schemas.microsoft.com/office/drawing/2014/main" id="{399E9377-0E73-46B1-ADA1-5060267299A8}"/>
            </a:ext>
          </a:extLst>
        </xdr:cNvPr>
        <xdr:cNvSpPr/>
      </xdr:nvSpPr>
      <xdr:spPr>
        <a:xfrm>
          <a:off x="7178578" y="51669"/>
          <a:ext cx="898413"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51669</xdr:rowOff>
    </xdr:from>
    <xdr:to>
      <xdr:col>4</xdr:col>
      <xdr:colOff>752246</xdr:colOff>
      <xdr:row>1</xdr:row>
      <xdr:rowOff>152987</xdr:rowOff>
    </xdr:to>
    <xdr:sp macro="" textlink="">
      <xdr:nvSpPr>
        <xdr:cNvPr id="13" name="Flecha: cheurón 12">
          <a:hlinkClick xmlns:r="http://schemas.openxmlformats.org/officeDocument/2006/relationships" r:id="rId11"/>
          <a:extLst>
            <a:ext uri="{FF2B5EF4-FFF2-40B4-BE49-F238E27FC236}">
              <a16:creationId xmlns:a16="http://schemas.microsoft.com/office/drawing/2014/main" id="{677551F2-74F8-41B2-80B3-C8F1DBA96A6C}"/>
            </a:ext>
          </a:extLst>
        </xdr:cNvPr>
        <xdr:cNvSpPr/>
      </xdr:nvSpPr>
      <xdr:spPr>
        <a:xfrm>
          <a:off x="8042159" y="51669"/>
          <a:ext cx="901587"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51669</xdr:rowOff>
    </xdr:from>
    <xdr:to>
      <xdr:col>5</xdr:col>
      <xdr:colOff>855414</xdr:colOff>
      <xdr:row>1</xdr:row>
      <xdr:rowOff>152987</xdr:rowOff>
    </xdr:to>
    <xdr:sp macro="" textlink="">
      <xdr:nvSpPr>
        <xdr:cNvPr id="14" name="Flecha: cheurón 13">
          <a:hlinkClick xmlns:r="http://schemas.openxmlformats.org/officeDocument/2006/relationships" r:id="rId12"/>
          <a:extLst>
            <a:ext uri="{FF2B5EF4-FFF2-40B4-BE49-F238E27FC236}">
              <a16:creationId xmlns:a16="http://schemas.microsoft.com/office/drawing/2014/main" id="{885AE0A4-6590-473D-8071-A1D5DBAAF6BF}"/>
            </a:ext>
          </a:extLst>
        </xdr:cNvPr>
        <xdr:cNvSpPr/>
      </xdr:nvSpPr>
      <xdr:spPr>
        <a:xfrm>
          <a:off x="8908914"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51669</xdr:rowOff>
    </xdr:from>
    <xdr:to>
      <xdr:col>5</xdr:col>
      <xdr:colOff>1720582</xdr:colOff>
      <xdr:row>1</xdr:row>
      <xdr:rowOff>152987</xdr:rowOff>
    </xdr:to>
    <xdr:sp macro="" textlink="">
      <xdr:nvSpPr>
        <xdr:cNvPr id="15" name="Flecha: cheurón 14">
          <a:hlinkClick xmlns:r="http://schemas.openxmlformats.org/officeDocument/2006/relationships" r:id="rId13"/>
          <a:extLst>
            <a:ext uri="{FF2B5EF4-FFF2-40B4-BE49-F238E27FC236}">
              <a16:creationId xmlns:a16="http://schemas.microsoft.com/office/drawing/2014/main" id="{BB5EDC3E-0D61-460A-BC30-BC3164E0C317}"/>
            </a:ext>
          </a:extLst>
        </xdr:cNvPr>
        <xdr:cNvSpPr/>
      </xdr:nvSpPr>
      <xdr:spPr>
        <a:xfrm>
          <a:off x="977408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51669</xdr:rowOff>
    </xdr:from>
    <xdr:to>
      <xdr:col>5</xdr:col>
      <xdr:colOff>2585752</xdr:colOff>
      <xdr:row>1</xdr:row>
      <xdr:rowOff>152987</xdr:rowOff>
    </xdr:to>
    <xdr:sp macro="" textlink="">
      <xdr:nvSpPr>
        <xdr:cNvPr id="16" name="Flecha: cheurón 15">
          <a:hlinkClick xmlns:r="http://schemas.openxmlformats.org/officeDocument/2006/relationships" r:id="rId14"/>
          <a:extLst>
            <a:ext uri="{FF2B5EF4-FFF2-40B4-BE49-F238E27FC236}">
              <a16:creationId xmlns:a16="http://schemas.microsoft.com/office/drawing/2014/main" id="{B7FF1827-E894-4291-9DC0-17CCBE7D8C9D}"/>
            </a:ext>
          </a:extLst>
        </xdr:cNvPr>
        <xdr:cNvSpPr/>
      </xdr:nvSpPr>
      <xdr:spPr>
        <a:xfrm>
          <a:off x="10639252" y="51669"/>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7938</xdr:rowOff>
    </xdr:from>
    <xdr:to>
      <xdr:col>1</xdr:col>
      <xdr:colOff>1892188</xdr:colOff>
      <xdr:row>2</xdr:row>
      <xdr:rowOff>22653</xdr:rowOff>
    </xdr:to>
    <xdr:grpSp>
      <xdr:nvGrpSpPr>
        <xdr:cNvPr id="23" name="Grupo 22">
          <a:hlinkClick xmlns:r="http://schemas.openxmlformats.org/officeDocument/2006/relationships" r:id="rId15"/>
          <a:extLst>
            <a:ext uri="{FF2B5EF4-FFF2-40B4-BE49-F238E27FC236}">
              <a16:creationId xmlns:a16="http://schemas.microsoft.com/office/drawing/2014/main" id="{3CCA31BD-605C-49FF-AAEE-1990D35E41C2}"/>
            </a:ext>
          </a:extLst>
        </xdr:cNvPr>
        <xdr:cNvGrpSpPr/>
      </xdr:nvGrpSpPr>
      <xdr:grpSpPr>
        <a:xfrm>
          <a:off x="2849563" y="7938"/>
          <a:ext cx="900000" cy="379840"/>
          <a:chOff x="2097804" y="31748"/>
          <a:chExt cx="900000" cy="380227"/>
        </a:xfrm>
        <a:solidFill>
          <a:schemeClr val="bg1">
            <a:lumMod val="85000"/>
          </a:schemeClr>
        </a:solidFill>
      </xdr:grpSpPr>
      <xdr:sp macro="" textlink="">
        <xdr:nvSpPr>
          <xdr:cNvPr id="24" name="Flecha: cheurón 23">
            <a:extLst>
              <a:ext uri="{FF2B5EF4-FFF2-40B4-BE49-F238E27FC236}">
                <a16:creationId xmlns:a16="http://schemas.microsoft.com/office/drawing/2014/main" id="{BCD6E9A8-D57A-4DB0-97DC-1883FE1009E3}"/>
              </a:ext>
            </a:extLst>
          </xdr:cNvPr>
          <xdr:cNvSpPr/>
        </xdr:nvSpPr>
        <xdr:spPr>
          <a:xfrm>
            <a:off x="2097804"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25" name="CuadroTexto 24">
            <a:extLst>
              <a:ext uri="{FF2B5EF4-FFF2-40B4-BE49-F238E27FC236}">
                <a16:creationId xmlns:a16="http://schemas.microsoft.com/office/drawing/2014/main" id="{632923F9-99C2-47C8-884E-7DB99D1DC3B7}"/>
              </a:ext>
            </a:extLst>
          </xdr:cNvPr>
          <xdr:cNvSpPr txBox="1"/>
        </xdr:nvSpPr>
        <xdr:spPr>
          <a:xfrm>
            <a:off x="2286000" y="31748"/>
            <a:ext cx="672171" cy="380227"/>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Interiores</a:t>
            </a:r>
            <a:endParaRPr lang="en-US" sz="900">
              <a:solidFill>
                <a:schemeClr val="tx1"/>
              </a:solidFill>
              <a:effectLst/>
            </a:endParaRPr>
          </a:p>
        </xdr:txBody>
      </xdr:sp>
    </xdr:grpSp>
    <xdr:clientData/>
  </xdr:twoCellAnchor>
  <xdr:twoCellAnchor editAs="absolute">
    <xdr:from>
      <xdr:col>1</xdr:col>
      <xdr:colOff>1857356</xdr:colOff>
      <xdr:row>0</xdr:row>
      <xdr:rowOff>8050</xdr:rowOff>
    </xdr:from>
    <xdr:to>
      <xdr:col>2</xdr:col>
      <xdr:colOff>717418</xdr:colOff>
      <xdr:row>2</xdr:row>
      <xdr:rowOff>33494</xdr:rowOff>
    </xdr:to>
    <xdr:grpSp>
      <xdr:nvGrpSpPr>
        <xdr:cNvPr id="26" name="Grupo 25">
          <a:hlinkClick xmlns:r="http://schemas.openxmlformats.org/officeDocument/2006/relationships" r:id="rId16"/>
          <a:extLst>
            <a:ext uri="{FF2B5EF4-FFF2-40B4-BE49-F238E27FC236}">
              <a16:creationId xmlns:a16="http://schemas.microsoft.com/office/drawing/2014/main" id="{A0BCC05C-9784-4B53-98FC-C15AE5FA2CCD}"/>
            </a:ext>
          </a:extLst>
        </xdr:cNvPr>
        <xdr:cNvGrpSpPr/>
      </xdr:nvGrpSpPr>
      <xdr:grpSpPr>
        <a:xfrm>
          <a:off x="3714731" y="8050"/>
          <a:ext cx="900000" cy="390569"/>
          <a:chOff x="2962972" y="31860"/>
          <a:chExt cx="900000" cy="390956"/>
        </a:xfrm>
        <a:solidFill>
          <a:schemeClr val="bg1">
            <a:lumMod val="85000"/>
          </a:schemeClr>
        </a:solidFill>
      </xdr:grpSpPr>
      <xdr:sp macro="" textlink="">
        <xdr:nvSpPr>
          <xdr:cNvPr id="27" name="Flecha: cheurón 26">
            <a:extLst>
              <a:ext uri="{FF2B5EF4-FFF2-40B4-BE49-F238E27FC236}">
                <a16:creationId xmlns:a16="http://schemas.microsoft.com/office/drawing/2014/main" id="{F2D24B9E-5444-4008-86FC-E6D6540EAD8E}"/>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28" name="CuadroTexto 27">
            <a:extLst>
              <a:ext uri="{FF2B5EF4-FFF2-40B4-BE49-F238E27FC236}">
                <a16:creationId xmlns:a16="http://schemas.microsoft.com/office/drawing/2014/main" id="{4BB318C5-3C4D-4106-93B9-6FE429C8EB8D}"/>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32769" name="TempCombo"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4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4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4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4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47626</xdr:rowOff>
    </xdr:from>
    <xdr:to>
      <xdr:col>1</xdr:col>
      <xdr:colOff>1023823</xdr:colOff>
      <xdr:row>1</xdr:row>
      <xdr:rowOff>148944</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984373" y="47626"/>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51669</xdr:rowOff>
    </xdr:from>
    <xdr:to>
      <xdr:col>2</xdr:col>
      <xdr:colOff>1584174</xdr:colOff>
      <xdr:row>1</xdr:row>
      <xdr:rowOff>152987</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400-00002A000000}"/>
            </a:ext>
          </a:extLst>
        </xdr:cNvPr>
        <xdr:cNvSpPr/>
      </xdr:nvSpPr>
      <xdr:spPr>
        <a:xfrm>
          <a:off x="4579899" y="51669"/>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51669</xdr:rowOff>
    </xdr:from>
    <xdr:to>
      <xdr:col>2</xdr:col>
      <xdr:colOff>2449342</xdr:colOff>
      <xdr:row>1</xdr:row>
      <xdr:rowOff>152987</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400-00002B000000}"/>
            </a:ext>
          </a:extLst>
        </xdr:cNvPr>
        <xdr:cNvSpPr/>
      </xdr:nvSpPr>
      <xdr:spPr>
        <a:xfrm>
          <a:off x="5446655"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51669</xdr:rowOff>
    </xdr:from>
    <xdr:to>
      <xdr:col>2</xdr:col>
      <xdr:colOff>3314510</xdr:colOff>
      <xdr:row>1</xdr:row>
      <xdr:rowOff>152987</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400-00002C000000}"/>
            </a:ext>
          </a:extLst>
        </xdr:cNvPr>
        <xdr:cNvSpPr/>
      </xdr:nvSpPr>
      <xdr:spPr>
        <a:xfrm>
          <a:off x="6311823"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51669</xdr:rowOff>
    </xdr:from>
    <xdr:to>
      <xdr:col>3</xdr:col>
      <xdr:colOff>647491</xdr:colOff>
      <xdr:row>1</xdr:row>
      <xdr:rowOff>152987</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400-00002D000000}"/>
            </a:ext>
          </a:extLst>
        </xdr:cNvPr>
        <xdr:cNvSpPr/>
      </xdr:nvSpPr>
      <xdr:spPr>
        <a:xfrm>
          <a:off x="7176991"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51669</xdr:rowOff>
    </xdr:from>
    <xdr:to>
      <xdr:col>4</xdr:col>
      <xdr:colOff>752246</xdr:colOff>
      <xdr:row>1</xdr:row>
      <xdr:rowOff>152987</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400-00002E000000}"/>
            </a:ext>
          </a:extLst>
        </xdr:cNvPr>
        <xdr:cNvSpPr/>
      </xdr:nvSpPr>
      <xdr:spPr>
        <a:xfrm>
          <a:off x="8042159" y="51669"/>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51669</xdr:rowOff>
    </xdr:from>
    <xdr:to>
      <xdr:col>5</xdr:col>
      <xdr:colOff>855414</xdr:colOff>
      <xdr:row>1</xdr:row>
      <xdr:rowOff>152987</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400-00002F000000}"/>
            </a:ext>
          </a:extLst>
        </xdr:cNvPr>
        <xdr:cNvSpPr/>
      </xdr:nvSpPr>
      <xdr:spPr>
        <a:xfrm>
          <a:off x="8908914"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51669</xdr:rowOff>
    </xdr:from>
    <xdr:to>
      <xdr:col>5</xdr:col>
      <xdr:colOff>1720582</xdr:colOff>
      <xdr:row>1</xdr:row>
      <xdr:rowOff>152987</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400-000030000000}"/>
            </a:ext>
          </a:extLst>
        </xdr:cNvPr>
        <xdr:cNvSpPr/>
      </xdr:nvSpPr>
      <xdr:spPr>
        <a:xfrm>
          <a:off x="977408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51669</xdr:rowOff>
    </xdr:from>
    <xdr:to>
      <xdr:col>5</xdr:col>
      <xdr:colOff>2585752</xdr:colOff>
      <xdr:row>1</xdr:row>
      <xdr:rowOff>152987</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400-000031000000}"/>
            </a:ext>
          </a:extLst>
        </xdr:cNvPr>
        <xdr:cNvSpPr/>
      </xdr:nvSpPr>
      <xdr:spPr>
        <a:xfrm>
          <a:off x="10639252" y="51669"/>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7938</xdr:rowOff>
    </xdr:from>
    <xdr:to>
      <xdr:col>1</xdr:col>
      <xdr:colOff>1892188</xdr:colOff>
      <xdr:row>2</xdr:row>
      <xdr:rowOff>22653</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400-000032000000}"/>
            </a:ext>
          </a:extLst>
        </xdr:cNvPr>
        <xdr:cNvGrpSpPr/>
      </xdr:nvGrpSpPr>
      <xdr:grpSpPr>
        <a:xfrm>
          <a:off x="2849563" y="7938"/>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4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4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8050</xdr:rowOff>
    </xdr:from>
    <xdr:to>
      <xdr:col>2</xdr:col>
      <xdr:colOff>717418</xdr:colOff>
      <xdr:row>2</xdr:row>
      <xdr:rowOff>33494</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400-000035000000}"/>
            </a:ext>
          </a:extLst>
        </xdr:cNvPr>
        <xdr:cNvGrpSpPr/>
      </xdr:nvGrpSpPr>
      <xdr:grpSpPr>
        <a:xfrm>
          <a:off x="3714731" y="8050"/>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400-000036000000}"/>
              </a:ext>
            </a:extLst>
          </xdr:cNvPr>
          <xdr:cNvSpPr/>
        </xdr:nvSpPr>
        <xdr:spPr>
          <a:xfrm>
            <a:off x="2962972" y="75479"/>
            <a:ext cx="900000" cy="284074"/>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400-000037000000}"/>
              </a:ext>
            </a:extLst>
          </xdr:cNvPr>
          <xdr:cNvSpPr txBox="1"/>
        </xdr:nvSpPr>
        <xdr:spPr>
          <a:xfrm>
            <a:off x="3187700" y="31860"/>
            <a:ext cx="662568" cy="390956"/>
          </a:xfrm>
          <a:prstGeom prst="rect">
            <a:avLst/>
          </a:prstGeom>
          <a:no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tx1"/>
                </a:solidFill>
                <a:effectLst/>
                <a:latin typeface="+mn-lt"/>
                <a:ea typeface="+mn-ea"/>
                <a:cs typeface="+mn-cs"/>
              </a:rPr>
              <a:t>Muros</a:t>
            </a:r>
            <a:r>
              <a:rPr lang="en-US" sz="900" b="1" baseline="0">
                <a:solidFill>
                  <a:schemeClr val="tx1"/>
                </a:solidFill>
                <a:effectLst/>
                <a:latin typeface="+mn-lt"/>
                <a:ea typeface="+mn-ea"/>
                <a:cs typeface="+mn-cs"/>
              </a:rPr>
              <a:t> Exteriores</a:t>
            </a:r>
            <a:endParaRPr lang="en-US" sz="900">
              <a:solidFill>
                <a:schemeClr val="tx1"/>
              </a:solidFill>
              <a:effectLst/>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63500</xdr:colOff>
          <xdr:row>11</xdr:row>
          <xdr:rowOff>63500</xdr:rowOff>
        </xdr:to>
        <xdr:sp macro="" textlink="">
          <xdr:nvSpPr>
            <xdr:cNvPr id="34817" name="TempCombo"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5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5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5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5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5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500-00002A000000}"/>
            </a:ext>
          </a:extLst>
        </xdr:cNvPr>
        <xdr:cNvSpPr/>
      </xdr:nvSpPr>
      <xdr:spPr>
        <a:xfrm>
          <a:off x="4579899" y="43731"/>
          <a:ext cx="901588"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5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5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2</xdr:col>
      <xdr:colOff>4179678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5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2</xdr:col>
      <xdr:colOff>4144846</xdr:colOff>
      <xdr:row>0</xdr:row>
      <xdr:rowOff>43731</xdr:rowOff>
    </xdr:from>
    <xdr:to>
      <xdr:col>2</xdr:col>
      <xdr:colOff>5044846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500-00002E000000}"/>
            </a:ext>
          </a:extLst>
        </xdr:cNvPr>
        <xdr:cNvSpPr/>
      </xdr:nvSpPr>
      <xdr:spPr>
        <a:xfrm>
          <a:off x="8042159"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2</xdr:col>
      <xdr:colOff>5010014</xdr:colOff>
      <xdr:row>0</xdr:row>
      <xdr:rowOff>43731</xdr:rowOff>
    </xdr:from>
    <xdr:to>
      <xdr:col>2</xdr:col>
      <xdr:colOff>5910014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500-00002F000000}"/>
            </a:ext>
          </a:extLst>
        </xdr:cNvPr>
        <xdr:cNvSpPr/>
      </xdr:nvSpPr>
      <xdr:spPr>
        <a:xfrm>
          <a:off x="8907327"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2</xdr:col>
      <xdr:colOff>5875182</xdr:colOff>
      <xdr:row>0</xdr:row>
      <xdr:rowOff>43731</xdr:rowOff>
    </xdr:from>
    <xdr:to>
      <xdr:col>3</xdr:col>
      <xdr:colOff>472807</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500-000030000000}"/>
            </a:ext>
          </a:extLst>
        </xdr:cNvPr>
        <xdr:cNvSpPr/>
      </xdr:nvSpPr>
      <xdr:spPr>
        <a:xfrm>
          <a:off x="977249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3</xdr:col>
      <xdr:colOff>437977</xdr:colOff>
      <xdr:row>0</xdr:row>
      <xdr:rowOff>43731</xdr:rowOff>
    </xdr:from>
    <xdr:to>
      <xdr:col>4</xdr:col>
      <xdr:colOff>579152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500-000031000000}"/>
            </a:ext>
          </a:extLst>
        </xdr:cNvPr>
        <xdr:cNvSpPr/>
      </xdr:nvSpPr>
      <xdr:spPr>
        <a:xfrm>
          <a:off x="10637665" y="43731"/>
          <a:ext cx="90317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5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5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5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5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5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5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63500</xdr:colOff>
          <xdr:row>12</xdr:row>
          <xdr:rowOff>63500</xdr:rowOff>
        </xdr:to>
        <xdr:sp macro="" textlink="">
          <xdr:nvSpPr>
            <xdr:cNvPr id="35841" name="TempCombo" hidden="1">
              <a:extLst>
                <a:ext uri="{63B3BB69-23CF-44E3-9099-C40C66FF867C}">
                  <a14:compatExt spid="_x0000_s35841"/>
                </a:ext>
                <a:ext uri="{FF2B5EF4-FFF2-40B4-BE49-F238E27FC236}">
                  <a16:creationId xmlns:a16="http://schemas.microsoft.com/office/drawing/2014/main" id="{00000000-0008-0000-06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6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6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6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6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127001</xdr:colOff>
      <xdr:row>0</xdr:row>
      <xdr:rowOff>39688</xdr:rowOff>
    </xdr:from>
    <xdr:to>
      <xdr:col>1</xdr:col>
      <xdr:colOff>1023826</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600-000016000000}"/>
            </a:ext>
          </a:extLst>
        </xdr:cNvPr>
        <xdr:cNvSpPr/>
      </xdr:nvSpPr>
      <xdr:spPr>
        <a:xfrm>
          <a:off x="1984376"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6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600-00002B000000}"/>
            </a:ext>
          </a:extLst>
        </xdr:cNvPr>
        <xdr:cNvSpPr/>
      </xdr:nvSpPr>
      <xdr:spPr>
        <a:xfrm>
          <a:off x="5446655"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6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6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6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6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6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6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6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6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6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6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6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6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6865" name="TempCombo"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7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7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7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7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126999</xdr:colOff>
      <xdr:row>0</xdr:row>
      <xdr:rowOff>47625</xdr:rowOff>
    </xdr:from>
    <xdr:to>
      <xdr:col>1</xdr:col>
      <xdr:colOff>1023824</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700-000016000000}"/>
            </a:ext>
          </a:extLst>
        </xdr:cNvPr>
        <xdr:cNvSpPr/>
      </xdr:nvSpPr>
      <xdr:spPr>
        <a:xfrm>
          <a:off x="1984374"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6311823"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7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7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7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7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7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7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7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37889" name="TempCombo"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8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8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8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8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126998</xdr:colOff>
      <xdr:row>0</xdr:row>
      <xdr:rowOff>39688</xdr:rowOff>
    </xdr:from>
    <xdr:to>
      <xdr:col>1</xdr:col>
      <xdr:colOff>1023823</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800-000016000000}"/>
            </a:ext>
          </a:extLst>
        </xdr:cNvPr>
        <xdr:cNvSpPr/>
      </xdr:nvSpPr>
      <xdr:spPr>
        <a:xfrm>
          <a:off x="1984373"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8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8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8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800-00002D000000}"/>
            </a:ext>
          </a:extLst>
        </xdr:cNvPr>
        <xdr:cNvSpPr/>
      </xdr:nvSpPr>
      <xdr:spPr>
        <a:xfrm>
          <a:off x="7176991"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8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8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8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8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8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8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8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8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8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8913" name="TempCombo"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9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9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9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9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9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9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9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9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9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9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900-00002E000000}"/>
            </a:ext>
          </a:extLst>
        </xdr:cNvPr>
        <xdr:cNvSpPr/>
      </xdr:nvSpPr>
      <xdr:spPr>
        <a:xfrm>
          <a:off x="8042159" y="43731"/>
          <a:ext cx="901587"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9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9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9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9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9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9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9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9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9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3</xdr:col>
          <xdr:colOff>63500</xdr:colOff>
          <xdr:row>5</xdr:row>
          <xdr:rowOff>63500</xdr:rowOff>
        </xdr:to>
        <xdr:sp macro="" textlink="">
          <xdr:nvSpPr>
            <xdr:cNvPr id="39937" name="TempCombo" hidden="1">
              <a:extLst>
                <a:ext uri="{63B3BB69-23CF-44E3-9099-C40C66FF867C}">
                  <a14:compatExt spid="_x0000_s39937"/>
                </a:ext>
                <a:ext uri="{FF2B5EF4-FFF2-40B4-BE49-F238E27FC236}">
                  <a16:creationId xmlns:a16="http://schemas.microsoft.com/office/drawing/2014/main" id="{00000000-0008-0000-0A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A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A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A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A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A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127004</xdr:colOff>
      <xdr:row>0</xdr:row>
      <xdr:rowOff>47625</xdr:rowOff>
    </xdr:from>
    <xdr:to>
      <xdr:col>1</xdr:col>
      <xdr:colOff>1023829</xdr:colOff>
      <xdr:row>1</xdr:row>
      <xdr:rowOff>148943</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A00-000016000000}"/>
            </a:ext>
          </a:extLst>
        </xdr:cNvPr>
        <xdr:cNvSpPr/>
      </xdr:nvSpPr>
      <xdr:spPr>
        <a:xfrm>
          <a:off x="1984379" y="47625"/>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A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A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A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A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A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A00-00002F000000}"/>
            </a:ext>
          </a:extLst>
        </xdr:cNvPr>
        <xdr:cNvSpPr/>
      </xdr:nvSpPr>
      <xdr:spPr>
        <a:xfrm>
          <a:off x="8908914"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A00-000030000000}"/>
            </a:ext>
          </a:extLst>
        </xdr:cNvPr>
        <xdr:cNvSpPr/>
      </xdr:nvSpPr>
      <xdr:spPr>
        <a:xfrm>
          <a:off x="977408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A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A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A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A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A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A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A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63500</xdr:colOff>
          <xdr:row>6</xdr:row>
          <xdr:rowOff>63500</xdr:rowOff>
        </xdr:to>
        <xdr:sp macro="" textlink="">
          <xdr:nvSpPr>
            <xdr:cNvPr id="40961" name="TempCombo" hidden="1">
              <a:extLst>
                <a:ext uri="{63B3BB69-23CF-44E3-9099-C40C66FF867C}">
                  <a14:compatExt spid="_x0000_s40961"/>
                </a:ext>
                <a:ext uri="{FF2B5EF4-FFF2-40B4-BE49-F238E27FC236}">
                  <a16:creationId xmlns:a16="http://schemas.microsoft.com/office/drawing/2014/main" id="{00000000-0008-0000-0B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B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B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B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B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B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127000</xdr:colOff>
      <xdr:row>0</xdr:row>
      <xdr:rowOff>39688</xdr:rowOff>
    </xdr:from>
    <xdr:to>
      <xdr:col>1</xdr:col>
      <xdr:colOff>1023825</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1984375"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682586</xdr:colOff>
      <xdr:row>0</xdr:row>
      <xdr:rowOff>43731</xdr:rowOff>
    </xdr:from>
    <xdr:to>
      <xdr:col>2</xdr:col>
      <xdr:colOff>1584174</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B00-00002A000000}"/>
            </a:ext>
          </a:extLst>
        </xdr:cNvPr>
        <xdr:cNvSpPr/>
      </xdr:nvSpPr>
      <xdr:spPr>
        <a:xfrm>
          <a:off x="4579899" y="43731"/>
          <a:ext cx="901588"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1549342</xdr:colOff>
      <xdr:row>0</xdr:row>
      <xdr:rowOff>43731</xdr:rowOff>
    </xdr:from>
    <xdr:to>
      <xdr:col>2</xdr:col>
      <xdr:colOff>2449342</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B00-00002B000000}"/>
            </a:ext>
          </a:extLst>
        </xdr:cNvPr>
        <xdr:cNvSpPr/>
      </xdr:nvSpPr>
      <xdr:spPr>
        <a:xfrm>
          <a:off x="5446655"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2414510</xdr:colOff>
      <xdr:row>0</xdr:row>
      <xdr:rowOff>43731</xdr:rowOff>
    </xdr:from>
    <xdr:to>
      <xdr:col>2</xdr:col>
      <xdr:colOff>3314510</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B00-00002C000000}"/>
            </a:ext>
          </a:extLst>
        </xdr:cNvPr>
        <xdr:cNvSpPr/>
      </xdr:nvSpPr>
      <xdr:spPr>
        <a:xfrm>
          <a:off x="6311823"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3279678</xdr:colOff>
      <xdr:row>0</xdr:row>
      <xdr:rowOff>43731</xdr:rowOff>
    </xdr:from>
    <xdr:to>
      <xdr:col>3</xdr:col>
      <xdr:colOff>647491</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B00-00002D000000}"/>
            </a:ext>
          </a:extLst>
        </xdr:cNvPr>
        <xdr:cNvSpPr/>
      </xdr:nvSpPr>
      <xdr:spPr>
        <a:xfrm>
          <a:off x="7176991"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612659</xdr:colOff>
      <xdr:row>0</xdr:row>
      <xdr:rowOff>43731</xdr:rowOff>
    </xdr:from>
    <xdr:to>
      <xdr:col>4</xdr:col>
      <xdr:colOff>752246</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B00-00002E000000}"/>
            </a:ext>
          </a:extLst>
        </xdr:cNvPr>
        <xdr:cNvSpPr/>
      </xdr:nvSpPr>
      <xdr:spPr>
        <a:xfrm>
          <a:off x="8042159" y="43731"/>
          <a:ext cx="901587"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717414</xdr:colOff>
      <xdr:row>0</xdr:row>
      <xdr:rowOff>43731</xdr:rowOff>
    </xdr:from>
    <xdr:to>
      <xdr:col>5</xdr:col>
      <xdr:colOff>855414</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B00-00002F000000}"/>
            </a:ext>
          </a:extLst>
        </xdr:cNvPr>
        <xdr:cNvSpPr/>
      </xdr:nvSpPr>
      <xdr:spPr>
        <a:xfrm>
          <a:off x="8908914"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820582</xdr:colOff>
      <xdr:row>0</xdr:row>
      <xdr:rowOff>43731</xdr:rowOff>
    </xdr:from>
    <xdr:to>
      <xdr:col>5</xdr:col>
      <xdr:colOff>1720582</xdr:colOff>
      <xdr:row>1</xdr:row>
      <xdr:rowOff>145049</xdr:rowOff>
    </xdr:to>
    <xdr:sp macro="" textlink="">
      <xdr:nvSpPr>
        <xdr:cNvPr id="48" name="Flecha: cheurón 47">
          <a:extLst>
            <a:ext uri="{FF2B5EF4-FFF2-40B4-BE49-F238E27FC236}">
              <a16:creationId xmlns:a16="http://schemas.microsoft.com/office/drawing/2014/main" id="{00000000-0008-0000-0B00-000030000000}"/>
            </a:ext>
          </a:extLst>
        </xdr:cNvPr>
        <xdr:cNvSpPr/>
      </xdr:nvSpPr>
      <xdr:spPr>
        <a:xfrm>
          <a:off x="9774082" y="43731"/>
          <a:ext cx="900000" cy="283881"/>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Especiales</a:t>
          </a:r>
        </a:p>
      </xdr:txBody>
    </xdr:sp>
    <xdr:clientData/>
  </xdr:twoCellAnchor>
  <xdr:twoCellAnchor editAs="absolute">
    <xdr:from>
      <xdr:col>5</xdr:col>
      <xdr:colOff>1685752</xdr:colOff>
      <xdr:row>0</xdr:row>
      <xdr:rowOff>43731</xdr:rowOff>
    </xdr:from>
    <xdr:to>
      <xdr:col>5</xdr:col>
      <xdr:colOff>2585752</xdr:colOff>
      <xdr:row>1</xdr:row>
      <xdr:rowOff>145049</xdr:rowOff>
    </xdr:to>
    <xdr:sp macro="" textlink="">
      <xdr:nvSpPr>
        <xdr:cNvPr id="49" name="Flecha: cheurón 48">
          <a:hlinkClick xmlns:r="http://schemas.openxmlformats.org/officeDocument/2006/relationships" r:id="rId13"/>
          <a:extLst>
            <a:ext uri="{FF2B5EF4-FFF2-40B4-BE49-F238E27FC236}">
              <a16:creationId xmlns:a16="http://schemas.microsoft.com/office/drawing/2014/main" id="{00000000-0008-0000-0B00-000031000000}"/>
            </a:ext>
          </a:extLst>
        </xdr:cNvPr>
        <xdr:cNvSpPr/>
      </xdr:nvSpPr>
      <xdr:spPr>
        <a:xfrm>
          <a:off x="10639252" y="43731"/>
          <a:ext cx="900000"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1</xdr:col>
      <xdr:colOff>992188</xdr:colOff>
      <xdr:row>0</xdr:row>
      <xdr:rowOff>0</xdr:rowOff>
    </xdr:from>
    <xdr:to>
      <xdr:col>1</xdr:col>
      <xdr:colOff>1892188</xdr:colOff>
      <xdr:row>2</xdr:row>
      <xdr:rowOff>14715</xdr:rowOff>
    </xdr:to>
    <xdr:grpSp>
      <xdr:nvGrpSpPr>
        <xdr:cNvPr id="50" name="Grupo 49">
          <a:hlinkClick xmlns:r="http://schemas.openxmlformats.org/officeDocument/2006/relationships" r:id="rId14"/>
          <a:extLst>
            <a:ext uri="{FF2B5EF4-FFF2-40B4-BE49-F238E27FC236}">
              <a16:creationId xmlns:a16="http://schemas.microsoft.com/office/drawing/2014/main" id="{00000000-0008-0000-0B00-000032000000}"/>
            </a:ext>
          </a:extLst>
        </xdr:cNvPr>
        <xdr:cNvGrpSpPr/>
      </xdr:nvGrpSpPr>
      <xdr:grpSpPr>
        <a:xfrm>
          <a:off x="2849563"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B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B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1857356</xdr:colOff>
      <xdr:row>0</xdr:row>
      <xdr:rowOff>112</xdr:rowOff>
    </xdr:from>
    <xdr:to>
      <xdr:col>2</xdr:col>
      <xdr:colOff>717418</xdr:colOff>
      <xdr:row>2</xdr:row>
      <xdr:rowOff>25556</xdr:rowOff>
    </xdr:to>
    <xdr:grpSp>
      <xdr:nvGrpSpPr>
        <xdr:cNvPr id="53" name="Grupo 52">
          <a:hlinkClick xmlns:r="http://schemas.openxmlformats.org/officeDocument/2006/relationships" r:id="rId15"/>
          <a:extLst>
            <a:ext uri="{FF2B5EF4-FFF2-40B4-BE49-F238E27FC236}">
              <a16:creationId xmlns:a16="http://schemas.microsoft.com/office/drawing/2014/main" id="{00000000-0008-0000-0B00-000035000000}"/>
            </a:ext>
          </a:extLst>
        </xdr:cNvPr>
        <xdr:cNvGrpSpPr/>
      </xdr:nvGrpSpPr>
      <xdr:grpSpPr>
        <a:xfrm>
          <a:off x="3714731" y="112"/>
          <a:ext cx="900000"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B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B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63500</xdr:colOff>
          <xdr:row>9</xdr:row>
          <xdr:rowOff>63500</xdr:rowOff>
        </xdr:to>
        <xdr:sp macro="" textlink="">
          <xdr:nvSpPr>
            <xdr:cNvPr id="41985" name="TempCombo" hidden="1">
              <a:extLst>
                <a:ext uri="{63B3BB69-23CF-44E3-9099-C40C66FF867C}">
                  <a14:compatExt spid="_x0000_s41985"/>
                </a:ext>
                <a:ext uri="{FF2B5EF4-FFF2-40B4-BE49-F238E27FC236}">
                  <a16:creationId xmlns:a16="http://schemas.microsoft.com/office/drawing/2014/main" id="{00000000-0008-0000-0C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0</xdr:col>
      <xdr:colOff>253168</xdr:colOff>
      <xdr:row>0</xdr:row>
      <xdr:rowOff>43731</xdr:rowOff>
    </xdr:from>
    <xdr:to>
      <xdr:col>0</xdr:col>
      <xdr:colOff>1153168</xdr:colOff>
      <xdr:row>1</xdr:row>
      <xdr:rowOff>145049</xdr:rowOff>
    </xdr:to>
    <xdr:sp macro="" textlink="">
      <xdr:nvSpPr>
        <xdr:cNvPr id="23" name="Flecha: cheurón 22">
          <a:hlinkClick xmlns:r="http://schemas.openxmlformats.org/officeDocument/2006/relationships" r:id="rId1"/>
          <a:extLst>
            <a:ext uri="{FF2B5EF4-FFF2-40B4-BE49-F238E27FC236}">
              <a16:creationId xmlns:a16="http://schemas.microsoft.com/office/drawing/2014/main" id="{00000000-0008-0000-0C00-000017000000}"/>
            </a:ext>
          </a:extLst>
        </xdr:cNvPr>
        <xdr:cNvSpPr/>
      </xdr:nvSpPr>
      <xdr:spPr>
        <a:xfrm>
          <a:off x="253168"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Filtros</a:t>
          </a:r>
        </a:p>
      </xdr:txBody>
    </xdr:sp>
    <xdr:clientData/>
  </xdr:twoCellAnchor>
  <xdr:twoCellAnchor editAs="absolute">
    <xdr:from>
      <xdr:col>0</xdr:col>
      <xdr:colOff>1118336</xdr:colOff>
      <xdr:row>0</xdr:row>
      <xdr:rowOff>43731</xdr:rowOff>
    </xdr:from>
    <xdr:to>
      <xdr:col>1</xdr:col>
      <xdr:colOff>157786</xdr:colOff>
      <xdr:row>1</xdr:row>
      <xdr:rowOff>145049</xdr:rowOff>
    </xdr:to>
    <xdr:sp macro="" textlink="">
      <xdr:nvSpPr>
        <xdr:cNvPr id="24" name="Flecha: cheurón 23">
          <a:hlinkClick xmlns:r="http://schemas.openxmlformats.org/officeDocument/2006/relationships" r:id="rId2"/>
          <a:extLst>
            <a:ext uri="{FF2B5EF4-FFF2-40B4-BE49-F238E27FC236}">
              <a16:creationId xmlns:a16="http://schemas.microsoft.com/office/drawing/2014/main" id="{00000000-0008-0000-0C00-000018000000}"/>
            </a:ext>
          </a:extLst>
        </xdr:cNvPr>
        <xdr:cNvSpPr/>
      </xdr:nvSpPr>
      <xdr:spPr>
        <a:xfrm>
          <a:off x="1118336" y="43731"/>
          <a:ext cx="900000" cy="285468"/>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145956</xdr:rowOff>
    </xdr:to>
    <xdr:grpSp>
      <xdr:nvGrpSpPr>
        <xdr:cNvPr id="33" name="Grupo 32">
          <a:hlinkClick xmlns:r="http://schemas.openxmlformats.org/officeDocument/2006/relationships" r:id="rId3"/>
          <a:extLst>
            <a:ext uri="{FF2B5EF4-FFF2-40B4-BE49-F238E27FC236}">
              <a16:creationId xmlns:a16="http://schemas.microsoft.com/office/drawing/2014/main" id="{00000000-0008-0000-0C00-000021000000}"/>
            </a:ext>
          </a:extLst>
        </xdr:cNvPr>
        <xdr:cNvGrpSpPr/>
      </xdr:nvGrpSpPr>
      <xdr:grpSpPr>
        <a:xfrm>
          <a:off x="0" y="44038"/>
          <a:ext cx="288000" cy="284481"/>
          <a:chOff x="82550" y="2604297"/>
          <a:chExt cx="288012" cy="285079"/>
        </a:xfrm>
      </xdr:grpSpPr>
      <xdr:sp macro="" textlink="">
        <xdr:nvSpPr>
          <xdr:cNvPr id="34" name="Hexágono 33">
            <a:extLst>
              <a:ext uri="{FF2B5EF4-FFF2-40B4-BE49-F238E27FC236}">
                <a16:creationId xmlns:a16="http://schemas.microsoft.com/office/drawing/2014/main" id="{00000000-0008-0000-0C00-000022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35" name="Gráfico 34" descr="Hogar">
            <a:extLst>
              <a:ext uri="{FF2B5EF4-FFF2-40B4-BE49-F238E27FC236}">
                <a16:creationId xmlns:a16="http://schemas.microsoft.com/office/drawing/2014/main" id="{00000000-0008-0000-0C00-00002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absolute">
    <xdr:from>
      <xdr:col>1</xdr:col>
      <xdr:colOff>119063</xdr:colOff>
      <xdr:row>0</xdr:row>
      <xdr:rowOff>39688</xdr:rowOff>
    </xdr:from>
    <xdr:to>
      <xdr:col>1</xdr:col>
      <xdr:colOff>1015888</xdr:colOff>
      <xdr:row>1</xdr:row>
      <xdr:rowOff>141006</xdr:rowOff>
    </xdr:to>
    <xdr:sp macro="" textlink="">
      <xdr:nvSpPr>
        <xdr:cNvPr id="22" name="Flecha: cheurón 21">
          <a:hlinkClick xmlns:r="http://schemas.openxmlformats.org/officeDocument/2006/relationships" r:id="rId6"/>
          <a:extLst>
            <a:ext uri="{FF2B5EF4-FFF2-40B4-BE49-F238E27FC236}">
              <a16:creationId xmlns:a16="http://schemas.microsoft.com/office/drawing/2014/main" id="{00000000-0008-0000-0C00-000016000000}"/>
            </a:ext>
          </a:extLst>
        </xdr:cNvPr>
        <xdr:cNvSpPr/>
      </xdr:nvSpPr>
      <xdr:spPr>
        <a:xfrm>
          <a:off x="1976438" y="39688"/>
          <a:ext cx="896825" cy="283881"/>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2</xdr:col>
      <xdr:colOff>675683</xdr:colOff>
      <xdr:row>0</xdr:row>
      <xdr:rowOff>43731</xdr:rowOff>
    </xdr:from>
    <xdr:to>
      <xdr:col>2</xdr:col>
      <xdr:colOff>1574855</xdr:colOff>
      <xdr:row>1</xdr:row>
      <xdr:rowOff>145049</xdr:rowOff>
    </xdr:to>
    <xdr:sp macro="" textlink="">
      <xdr:nvSpPr>
        <xdr:cNvPr id="42" name="Flecha: cheurón 41">
          <a:hlinkClick xmlns:r="http://schemas.openxmlformats.org/officeDocument/2006/relationships" r:id="rId7"/>
          <a:extLst>
            <a:ext uri="{FF2B5EF4-FFF2-40B4-BE49-F238E27FC236}">
              <a16:creationId xmlns:a16="http://schemas.microsoft.com/office/drawing/2014/main" id="{00000000-0008-0000-0C00-00002A000000}"/>
            </a:ext>
          </a:extLst>
        </xdr:cNvPr>
        <xdr:cNvSpPr/>
      </xdr:nvSpPr>
      <xdr:spPr>
        <a:xfrm>
          <a:off x="4574031" y="43731"/>
          <a:ext cx="899172"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2</xdr:col>
      <xdr:colOff>1540023</xdr:colOff>
      <xdr:row>0</xdr:row>
      <xdr:rowOff>43731</xdr:rowOff>
    </xdr:from>
    <xdr:to>
      <xdr:col>2</xdr:col>
      <xdr:colOff>2440023</xdr:colOff>
      <xdr:row>1</xdr:row>
      <xdr:rowOff>145049</xdr:rowOff>
    </xdr:to>
    <xdr:sp macro="" textlink="">
      <xdr:nvSpPr>
        <xdr:cNvPr id="43" name="Flecha: cheurón 42">
          <a:hlinkClick xmlns:r="http://schemas.openxmlformats.org/officeDocument/2006/relationships" r:id="rId8"/>
          <a:extLst>
            <a:ext uri="{FF2B5EF4-FFF2-40B4-BE49-F238E27FC236}">
              <a16:creationId xmlns:a16="http://schemas.microsoft.com/office/drawing/2014/main" id="{00000000-0008-0000-0C00-00002B000000}"/>
            </a:ext>
          </a:extLst>
        </xdr:cNvPr>
        <xdr:cNvSpPr/>
      </xdr:nvSpPr>
      <xdr:spPr>
        <a:xfrm>
          <a:off x="5438371"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2</xdr:col>
      <xdr:colOff>2405191</xdr:colOff>
      <xdr:row>0</xdr:row>
      <xdr:rowOff>43731</xdr:rowOff>
    </xdr:from>
    <xdr:to>
      <xdr:col>2</xdr:col>
      <xdr:colOff>3305191</xdr:colOff>
      <xdr:row>1</xdr:row>
      <xdr:rowOff>145049</xdr:rowOff>
    </xdr:to>
    <xdr:sp macro="" textlink="">
      <xdr:nvSpPr>
        <xdr:cNvPr id="44" name="Flecha: cheurón 43">
          <a:hlinkClick xmlns:r="http://schemas.openxmlformats.org/officeDocument/2006/relationships" r:id="rId9"/>
          <a:extLst>
            <a:ext uri="{FF2B5EF4-FFF2-40B4-BE49-F238E27FC236}">
              <a16:creationId xmlns:a16="http://schemas.microsoft.com/office/drawing/2014/main" id="{00000000-0008-0000-0C00-00002C000000}"/>
            </a:ext>
          </a:extLst>
        </xdr:cNvPr>
        <xdr:cNvSpPr/>
      </xdr:nvSpPr>
      <xdr:spPr>
        <a:xfrm>
          <a:off x="6303539"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2</xdr:col>
      <xdr:colOff>3270359</xdr:colOff>
      <xdr:row>0</xdr:row>
      <xdr:rowOff>43731</xdr:rowOff>
    </xdr:from>
    <xdr:to>
      <xdr:col>3</xdr:col>
      <xdr:colOff>641968</xdr:colOff>
      <xdr:row>1</xdr:row>
      <xdr:rowOff>145049</xdr:rowOff>
    </xdr:to>
    <xdr:sp macro="" textlink="">
      <xdr:nvSpPr>
        <xdr:cNvPr id="45" name="Flecha: cheurón 44">
          <a:hlinkClick xmlns:r="http://schemas.openxmlformats.org/officeDocument/2006/relationships" r:id="rId10"/>
          <a:extLst>
            <a:ext uri="{FF2B5EF4-FFF2-40B4-BE49-F238E27FC236}">
              <a16:creationId xmlns:a16="http://schemas.microsoft.com/office/drawing/2014/main" id="{00000000-0008-0000-0C00-00002D000000}"/>
            </a:ext>
          </a:extLst>
        </xdr:cNvPr>
        <xdr:cNvSpPr/>
      </xdr:nvSpPr>
      <xdr:spPr>
        <a:xfrm>
          <a:off x="7168707"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607136</xdr:colOff>
      <xdr:row>0</xdr:row>
      <xdr:rowOff>43731</xdr:rowOff>
    </xdr:from>
    <xdr:to>
      <xdr:col>4</xdr:col>
      <xdr:colOff>742927</xdr:colOff>
      <xdr:row>1</xdr:row>
      <xdr:rowOff>145049</xdr:rowOff>
    </xdr:to>
    <xdr:sp macro="" textlink="">
      <xdr:nvSpPr>
        <xdr:cNvPr id="46" name="Flecha: cheurón 45">
          <a:hlinkClick xmlns:r="http://schemas.openxmlformats.org/officeDocument/2006/relationships" r:id="rId11"/>
          <a:extLst>
            <a:ext uri="{FF2B5EF4-FFF2-40B4-BE49-F238E27FC236}">
              <a16:creationId xmlns:a16="http://schemas.microsoft.com/office/drawing/2014/main" id="{00000000-0008-0000-0C00-00002E000000}"/>
            </a:ext>
          </a:extLst>
        </xdr:cNvPr>
        <xdr:cNvSpPr/>
      </xdr:nvSpPr>
      <xdr:spPr>
        <a:xfrm>
          <a:off x="8033875" y="43731"/>
          <a:ext cx="897791"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4</xdr:col>
      <xdr:colOff>708095</xdr:colOff>
      <xdr:row>0</xdr:row>
      <xdr:rowOff>43731</xdr:rowOff>
    </xdr:from>
    <xdr:to>
      <xdr:col>5</xdr:col>
      <xdr:colOff>846095</xdr:colOff>
      <xdr:row>1</xdr:row>
      <xdr:rowOff>145049</xdr:rowOff>
    </xdr:to>
    <xdr:sp macro="" textlink="">
      <xdr:nvSpPr>
        <xdr:cNvPr id="47" name="Flecha: cheurón 46">
          <a:hlinkClick xmlns:r="http://schemas.openxmlformats.org/officeDocument/2006/relationships" r:id="rId12"/>
          <a:extLst>
            <a:ext uri="{FF2B5EF4-FFF2-40B4-BE49-F238E27FC236}">
              <a16:creationId xmlns:a16="http://schemas.microsoft.com/office/drawing/2014/main" id="{00000000-0008-0000-0C00-00002F000000}"/>
            </a:ext>
          </a:extLst>
        </xdr:cNvPr>
        <xdr:cNvSpPr/>
      </xdr:nvSpPr>
      <xdr:spPr>
        <a:xfrm>
          <a:off x="8896834"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5</xdr:col>
      <xdr:colOff>811263</xdr:colOff>
      <xdr:row>0</xdr:row>
      <xdr:rowOff>43731</xdr:rowOff>
    </xdr:from>
    <xdr:to>
      <xdr:col>5</xdr:col>
      <xdr:colOff>1711263</xdr:colOff>
      <xdr:row>1</xdr:row>
      <xdr:rowOff>145049</xdr:rowOff>
    </xdr:to>
    <xdr:sp macro="" textlink="">
      <xdr:nvSpPr>
        <xdr:cNvPr id="48" name="Flecha: cheurón 47">
          <a:hlinkClick xmlns:r="http://schemas.openxmlformats.org/officeDocument/2006/relationships" r:id="rId13"/>
          <a:extLst>
            <a:ext uri="{FF2B5EF4-FFF2-40B4-BE49-F238E27FC236}">
              <a16:creationId xmlns:a16="http://schemas.microsoft.com/office/drawing/2014/main" id="{00000000-0008-0000-0C00-000030000000}"/>
            </a:ext>
          </a:extLst>
        </xdr:cNvPr>
        <xdr:cNvSpPr/>
      </xdr:nvSpPr>
      <xdr:spPr>
        <a:xfrm>
          <a:off x="9762002" y="43731"/>
          <a:ext cx="900000" cy="283535"/>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1676433</xdr:colOff>
      <xdr:row>0</xdr:row>
      <xdr:rowOff>43731</xdr:rowOff>
    </xdr:from>
    <xdr:to>
      <xdr:col>5</xdr:col>
      <xdr:colOff>2576433</xdr:colOff>
      <xdr:row>1</xdr:row>
      <xdr:rowOff>145049</xdr:rowOff>
    </xdr:to>
    <xdr:sp macro="" textlink="">
      <xdr:nvSpPr>
        <xdr:cNvPr id="49" name="Flecha: cheurón 48">
          <a:hlinkClick xmlns:r="http://schemas.openxmlformats.org/officeDocument/2006/relationships" r:id="rId14"/>
          <a:extLst>
            <a:ext uri="{FF2B5EF4-FFF2-40B4-BE49-F238E27FC236}">
              <a16:creationId xmlns:a16="http://schemas.microsoft.com/office/drawing/2014/main" id="{00000000-0008-0000-0C00-000031000000}"/>
            </a:ext>
          </a:extLst>
        </xdr:cNvPr>
        <xdr:cNvSpPr/>
      </xdr:nvSpPr>
      <xdr:spPr>
        <a:xfrm>
          <a:off x="10627172" y="43731"/>
          <a:ext cx="900000" cy="283535"/>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Otros</a:t>
          </a:r>
        </a:p>
      </xdr:txBody>
    </xdr:sp>
    <xdr:clientData/>
  </xdr:twoCellAnchor>
  <xdr:twoCellAnchor editAs="absolute">
    <xdr:from>
      <xdr:col>1</xdr:col>
      <xdr:colOff>982869</xdr:colOff>
      <xdr:row>0</xdr:row>
      <xdr:rowOff>0</xdr:rowOff>
    </xdr:from>
    <xdr:to>
      <xdr:col>1</xdr:col>
      <xdr:colOff>1882869</xdr:colOff>
      <xdr:row>2</xdr:row>
      <xdr:rowOff>14715</xdr:rowOff>
    </xdr:to>
    <xdr:grpSp>
      <xdr:nvGrpSpPr>
        <xdr:cNvPr id="50" name="Grupo 49">
          <a:hlinkClick xmlns:r="http://schemas.openxmlformats.org/officeDocument/2006/relationships" r:id="rId15"/>
          <a:extLst>
            <a:ext uri="{FF2B5EF4-FFF2-40B4-BE49-F238E27FC236}">
              <a16:creationId xmlns:a16="http://schemas.microsoft.com/office/drawing/2014/main" id="{00000000-0008-0000-0C00-000032000000}"/>
            </a:ext>
          </a:extLst>
        </xdr:cNvPr>
        <xdr:cNvGrpSpPr/>
      </xdr:nvGrpSpPr>
      <xdr:grpSpPr>
        <a:xfrm>
          <a:off x="2840244" y="0"/>
          <a:ext cx="900000" cy="379840"/>
          <a:chOff x="2097804" y="31748"/>
          <a:chExt cx="900000" cy="380227"/>
        </a:xfrm>
        <a:solidFill>
          <a:schemeClr val="bg1">
            <a:lumMod val="85000"/>
          </a:schemeClr>
        </a:solidFill>
      </xdr:grpSpPr>
      <xdr:sp macro="" textlink="">
        <xdr:nvSpPr>
          <xdr:cNvPr id="51" name="Flecha: cheurón 50">
            <a:extLst>
              <a:ext uri="{FF2B5EF4-FFF2-40B4-BE49-F238E27FC236}">
                <a16:creationId xmlns:a16="http://schemas.microsoft.com/office/drawing/2014/main" id="{00000000-0008-0000-0C00-000033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52" name="CuadroTexto 51">
            <a:extLst>
              <a:ext uri="{FF2B5EF4-FFF2-40B4-BE49-F238E27FC236}">
                <a16:creationId xmlns:a16="http://schemas.microsoft.com/office/drawing/2014/main" id="{00000000-0008-0000-0C00-000034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1</xdr:col>
      <xdr:colOff>1848037</xdr:colOff>
      <xdr:row>0</xdr:row>
      <xdr:rowOff>112</xdr:rowOff>
    </xdr:from>
    <xdr:to>
      <xdr:col>2</xdr:col>
      <xdr:colOff>710515</xdr:colOff>
      <xdr:row>2</xdr:row>
      <xdr:rowOff>25556</xdr:rowOff>
    </xdr:to>
    <xdr:grpSp>
      <xdr:nvGrpSpPr>
        <xdr:cNvPr id="53" name="Grupo 52">
          <a:hlinkClick xmlns:r="http://schemas.openxmlformats.org/officeDocument/2006/relationships" r:id="rId16"/>
          <a:extLst>
            <a:ext uri="{FF2B5EF4-FFF2-40B4-BE49-F238E27FC236}">
              <a16:creationId xmlns:a16="http://schemas.microsoft.com/office/drawing/2014/main" id="{00000000-0008-0000-0C00-000035000000}"/>
            </a:ext>
          </a:extLst>
        </xdr:cNvPr>
        <xdr:cNvGrpSpPr/>
      </xdr:nvGrpSpPr>
      <xdr:grpSpPr>
        <a:xfrm>
          <a:off x="3705412" y="112"/>
          <a:ext cx="902416" cy="390569"/>
          <a:chOff x="2962972" y="31860"/>
          <a:chExt cx="900000" cy="390956"/>
        </a:xfrm>
        <a:solidFill>
          <a:schemeClr val="bg1">
            <a:lumMod val="85000"/>
          </a:schemeClr>
        </a:solidFill>
      </xdr:grpSpPr>
      <xdr:sp macro="" textlink="">
        <xdr:nvSpPr>
          <xdr:cNvPr id="54" name="Flecha: cheurón 53">
            <a:extLst>
              <a:ext uri="{FF2B5EF4-FFF2-40B4-BE49-F238E27FC236}">
                <a16:creationId xmlns:a16="http://schemas.microsoft.com/office/drawing/2014/main" id="{00000000-0008-0000-0C00-000036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55" name="CuadroTexto 54">
            <a:extLst>
              <a:ext uri="{FF2B5EF4-FFF2-40B4-BE49-F238E27FC236}">
                <a16:creationId xmlns:a16="http://schemas.microsoft.com/office/drawing/2014/main" id="{00000000-0008-0000-0C00-000037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565150</xdr:colOff>
      <xdr:row>30</xdr:row>
      <xdr:rowOff>112969</xdr:rowOff>
    </xdr:to>
    <xdr:pic>
      <xdr:nvPicPr>
        <xdr:cNvPr id="65" name="Imagen 64">
          <a:extLst>
            <a:ext uri="{FF2B5EF4-FFF2-40B4-BE49-F238E27FC236}">
              <a16:creationId xmlns:a16="http://schemas.microsoft.com/office/drawing/2014/main" id="{00000000-0008-0000-0D00-000041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14297"/>
        <a:stretch/>
      </xdr:blipFill>
      <xdr:spPr>
        <a:xfrm>
          <a:off x="0" y="0"/>
          <a:ext cx="6661150" cy="5637469"/>
        </a:xfrm>
        <a:prstGeom prst="rect">
          <a:avLst/>
        </a:prstGeom>
      </xdr:spPr>
    </xdr:pic>
    <xdr:clientData/>
  </xdr:twoCellAnchor>
  <xdr:twoCellAnchor editAs="oneCell">
    <xdr:from>
      <xdr:col>11</xdr:col>
      <xdr:colOff>482601</xdr:colOff>
      <xdr:row>0</xdr:row>
      <xdr:rowOff>69851</xdr:rowOff>
    </xdr:from>
    <xdr:to>
      <xdr:col>14</xdr:col>
      <xdr:colOff>57150</xdr:colOff>
      <xdr:row>8</xdr:row>
      <xdr:rowOff>129411</xdr:rowOff>
    </xdr:to>
    <xdr:pic macro="[0]!Validar">
      <xdr:nvPicPr>
        <xdr:cNvPr id="2" name="Imagen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2"/>
        <a:stretch>
          <a:fillRect/>
        </a:stretch>
      </xdr:blipFill>
      <xdr:spPr>
        <a:xfrm>
          <a:off x="8864601" y="69851"/>
          <a:ext cx="1860549" cy="1532760"/>
        </a:xfrm>
        <a:prstGeom prst="rect">
          <a:avLst/>
        </a:prstGeom>
      </xdr:spPr>
    </xdr:pic>
    <xdr:clientData/>
  </xdr:twoCellAnchor>
  <xdr:twoCellAnchor>
    <xdr:from>
      <xdr:col>10</xdr:col>
      <xdr:colOff>238125</xdr:colOff>
      <xdr:row>10</xdr:row>
      <xdr:rowOff>6350</xdr:rowOff>
    </xdr:from>
    <xdr:to>
      <xdr:col>14</xdr:col>
      <xdr:colOff>12270</xdr:colOff>
      <xdr:row>12</xdr:row>
      <xdr:rowOff>178050</xdr:rowOff>
    </xdr:to>
    <xdr:grpSp>
      <xdr:nvGrpSpPr>
        <xdr:cNvPr id="48" name="Grupo 47">
          <a:hlinkClick xmlns:r="http://schemas.openxmlformats.org/officeDocument/2006/relationships" r:id="rId3"/>
          <a:extLst>
            <a:ext uri="{FF2B5EF4-FFF2-40B4-BE49-F238E27FC236}">
              <a16:creationId xmlns:a16="http://schemas.microsoft.com/office/drawing/2014/main" id="{00000000-0008-0000-0D00-000030000000}"/>
            </a:ext>
          </a:extLst>
        </xdr:cNvPr>
        <xdr:cNvGrpSpPr/>
      </xdr:nvGrpSpPr>
      <xdr:grpSpPr>
        <a:xfrm>
          <a:off x="7858125" y="1847850"/>
          <a:ext cx="2822145" cy="540000"/>
          <a:chOff x="8772525" y="1847850"/>
          <a:chExt cx="2822145" cy="540000"/>
        </a:xfrm>
      </xdr:grpSpPr>
      <xdr:sp macro="" textlink="">
        <xdr:nvSpPr>
          <xdr:cNvPr id="14" name="Rectángulo 13">
            <a:extLst>
              <a:ext uri="{FF2B5EF4-FFF2-40B4-BE49-F238E27FC236}">
                <a16:creationId xmlns:a16="http://schemas.microsoft.com/office/drawing/2014/main" id="{00000000-0008-0000-0D00-00000E000000}"/>
              </a:ext>
            </a:extLst>
          </xdr:cNvPr>
          <xdr:cNvSpPr/>
        </xdr:nvSpPr>
        <xdr:spPr>
          <a:xfrm>
            <a:off x="9434670" y="1963235"/>
            <a:ext cx="2160000" cy="406843"/>
          </a:xfrm>
          <a:prstGeom prst="rect">
            <a:avLst/>
          </a:prstGeom>
          <a:noFill/>
        </xdr:spPr>
        <xdr:txBody>
          <a:bodyPr wrap="none" lIns="91440" tIns="45720" rIns="91440" bIns="45720">
            <a:noAutofit/>
          </a:bodyPr>
          <a:lstStyle/>
          <a:p>
            <a:pPr algn="l"/>
            <a:r>
              <a:rPr lang="es-ES" sz="1400" b="0" cap="none" spc="50">
                <a:ln w="0"/>
                <a:solidFill>
                  <a:schemeClr val="tx1"/>
                </a:solidFill>
                <a:effectLst/>
                <a:latin typeface="Roboto" pitchFamily="2" charset="0"/>
                <a:ea typeface="Roboto" pitchFamily="2" charset="0"/>
              </a:rPr>
              <a:t>Registrar por</a:t>
            </a:r>
            <a:r>
              <a:rPr lang="es-ES" sz="1400" b="0" cap="none" spc="50" baseline="0">
                <a:ln w="0"/>
                <a:solidFill>
                  <a:schemeClr val="tx1"/>
                </a:solidFill>
                <a:effectLst/>
                <a:latin typeface="Roboto" pitchFamily="2" charset="0"/>
                <a:ea typeface="Roboto" pitchFamily="2" charset="0"/>
              </a:rPr>
              <a:t> Filtro</a:t>
            </a:r>
            <a:endParaRPr lang="es-ES" sz="1400" b="0" cap="none" spc="50">
              <a:ln w="0"/>
              <a:solidFill>
                <a:schemeClr val="tx1"/>
              </a:solidFill>
              <a:effectLst/>
              <a:latin typeface="Roboto" pitchFamily="2" charset="0"/>
              <a:ea typeface="Roboto" pitchFamily="2" charset="0"/>
            </a:endParaRPr>
          </a:p>
        </xdr:txBody>
      </xdr:sp>
      <xdr:grpSp>
        <xdr:nvGrpSpPr>
          <xdr:cNvPr id="25" name="Grupo 24">
            <a:extLst>
              <a:ext uri="{FF2B5EF4-FFF2-40B4-BE49-F238E27FC236}">
                <a16:creationId xmlns:a16="http://schemas.microsoft.com/office/drawing/2014/main" id="{00000000-0008-0000-0D00-000019000000}"/>
              </a:ext>
            </a:extLst>
          </xdr:cNvPr>
          <xdr:cNvGrpSpPr/>
        </xdr:nvGrpSpPr>
        <xdr:grpSpPr>
          <a:xfrm>
            <a:off x="8772525" y="1847850"/>
            <a:ext cx="540000" cy="540000"/>
            <a:chOff x="1301901" y="1263842"/>
            <a:chExt cx="1097280" cy="1097280"/>
          </a:xfrm>
        </xdr:grpSpPr>
        <xdr:sp macro="" textlink="">
          <xdr:nvSpPr>
            <xdr:cNvPr id="26" name="Oval 11">
              <a:extLst>
                <a:ext uri="{FF2B5EF4-FFF2-40B4-BE49-F238E27FC236}">
                  <a16:creationId xmlns:a16="http://schemas.microsoft.com/office/drawing/2014/main" id="{00000000-0008-0000-0D00-00001A000000}"/>
                </a:ext>
              </a:extLst>
            </xdr:cNvPr>
            <xdr:cNvSpPr>
              <a:spLocks noChangeArrowheads="1"/>
            </xdr:cNvSpPr>
          </xdr:nvSpPr>
          <xdr:spPr bwMode="auto">
            <a:xfrm>
              <a:off x="1301901" y="1263842"/>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Freeform 145">
              <a:extLst>
                <a:ext uri="{FF2B5EF4-FFF2-40B4-BE49-F238E27FC236}">
                  <a16:creationId xmlns:a16="http://schemas.microsoft.com/office/drawing/2014/main" id="{00000000-0008-0000-0D00-00001B000000}"/>
                </a:ext>
              </a:extLst>
            </xdr:cNvPr>
            <xdr:cNvSpPr>
              <a:spLocks noEditPoints="1"/>
            </xdr:cNvSpPr>
          </xdr:nvSpPr>
          <xdr:spPr bwMode="auto">
            <a:xfrm>
              <a:off x="1533284" y="1464215"/>
              <a:ext cx="634514" cy="696534"/>
            </a:xfrm>
            <a:custGeom>
              <a:avLst/>
              <a:gdLst>
                <a:gd name="T0" fmla="*/ 301 w 615"/>
                <a:gd name="T1" fmla="*/ 7 h 675"/>
                <a:gd name="T2" fmla="*/ 315 w 615"/>
                <a:gd name="T3" fmla="*/ 7 h 675"/>
                <a:gd name="T4" fmla="*/ 374 w 615"/>
                <a:gd name="T5" fmla="*/ 140 h 675"/>
                <a:gd name="T6" fmla="*/ 384 w 615"/>
                <a:gd name="T7" fmla="*/ 150 h 675"/>
                <a:gd name="T8" fmla="*/ 311 w 615"/>
                <a:gd name="T9" fmla="*/ 223 h 675"/>
                <a:gd name="T10" fmla="*/ 310 w 615"/>
                <a:gd name="T11" fmla="*/ 223 h 675"/>
                <a:gd name="T12" fmla="*/ 309 w 615"/>
                <a:gd name="T13" fmla="*/ 224 h 675"/>
                <a:gd name="T14" fmla="*/ 306 w 615"/>
                <a:gd name="T15" fmla="*/ 224 h 675"/>
                <a:gd name="T16" fmla="*/ 305 w 615"/>
                <a:gd name="T17" fmla="*/ 223 h 675"/>
                <a:gd name="T18" fmla="*/ 304 w 615"/>
                <a:gd name="T19" fmla="*/ 223 h 675"/>
                <a:gd name="T20" fmla="*/ 231 w 615"/>
                <a:gd name="T21" fmla="*/ 150 h 675"/>
                <a:gd name="T22" fmla="*/ 241 w 615"/>
                <a:gd name="T23" fmla="*/ 140 h 675"/>
                <a:gd name="T24" fmla="*/ 609 w 615"/>
                <a:gd name="T25" fmla="*/ 197 h 675"/>
                <a:gd name="T26" fmla="*/ 402 w 615"/>
                <a:gd name="T27" fmla="*/ 524 h 675"/>
                <a:gd name="T28" fmla="*/ 315 w 615"/>
                <a:gd name="T29" fmla="*/ 546 h 675"/>
                <a:gd name="T30" fmla="*/ 374 w 615"/>
                <a:gd name="T31" fmla="*/ 591 h 675"/>
                <a:gd name="T32" fmla="*/ 384 w 615"/>
                <a:gd name="T33" fmla="*/ 601 h 675"/>
                <a:gd name="T34" fmla="*/ 311 w 615"/>
                <a:gd name="T35" fmla="*/ 673 h 675"/>
                <a:gd name="T36" fmla="*/ 310 w 615"/>
                <a:gd name="T37" fmla="*/ 674 h 675"/>
                <a:gd name="T38" fmla="*/ 309 w 615"/>
                <a:gd name="T39" fmla="*/ 675 h 675"/>
                <a:gd name="T40" fmla="*/ 306 w 615"/>
                <a:gd name="T41" fmla="*/ 675 h 675"/>
                <a:gd name="T42" fmla="*/ 305 w 615"/>
                <a:gd name="T43" fmla="*/ 674 h 675"/>
                <a:gd name="T44" fmla="*/ 304 w 615"/>
                <a:gd name="T45" fmla="*/ 673 h 675"/>
                <a:gd name="T46" fmla="*/ 231 w 615"/>
                <a:gd name="T47" fmla="*/ 601 h 675"/>
                <a:gd name="T48" fmla="*/ 241 w 615"/>
                <a:gd name="T49" fmla="*/ 591 h 675"/>
                <a:gd name="T50" fmla="*/ 301 w 615"/>
                <a:gd name="T51" fmla="*/ 546 h 675"/>
                <a:gd name="T52" fmla="*/ 213 w 615"/>
                <a:gd name="T53" fmla="*/ 524 h 675"/>
                <a:gd name="T54" fmla="*/ 6 w 615"/>
                <a:gd name="T55" fmla="*/ 197 h 675"/>
                <a:gd name="T56" fmla="*/ 83 w 615"/>
                <a:gd name="T57" fmla="*/ 123 h 675"/>
                <a:gd name="T58" fmla="*/ 275 w 615"/>
                <a:gd name="T59" fmla="*/ 98 h 675"/>
                <a:gd name="T60" fmla="*/ 275 w 615"/>
                <a:gd name="T61" fmla="*/ 112 h 675"/>
                <a:gd name="T62" fmla="*/ 15 w 615"/>
                <a:gd name="T63" fmla="*/ 182 h 675"/>
                <a:gd name="T64" fmla="*/ 18 w 615"/>
                <a:gd name="T65" fmla="*/ 191 h 675"/>
                <a:gd name="T66" fmla="*/ 597 w 615"/>
                <a:gd name="T67" fmla="*/ 191 h 675"/>
                <a:gd name="T68" fmla="*/ 601 w 615"/>
                <a:gd name="T69" fmla="*/ 182 h 675"/>
                <a:gd name="T70" fmla="*/ 340 w 615"/>
                <a:gd name="T71" fmla="*/ 112 h 675"/>
                <a:gd name="T72" fmla="*/ 340 w 615"/>
                <a:gd name="T73" fmla="*/ 98 h 675"/>
                <a:gd name="T74" fmla="*/ 615 w 615"/>
                <a:gd name="T75" fmla="*/ 180 h 675"/>
                <a:gd name="T76" fmla="*/ 577 w 615"/>
                <a:gd name="T77" fmla="*/ 221 h 675"/>
                <a:gd name="T78" fmla="*/ 38 w 615"/>
                <a:gd name="T79" fmla="*/ 221 h 675"/>
                <a:gd name="T80" fmla="*/ 225 w 615"/>
                <a:gd name="T81" fmla="*/ 516 h 675"/>
                <a:gd name="T82" fmla="*/ 308 w 615"/>
                <a:gd name="T83" fmla="*/ 532 h 675"/>
                <a:gd name="T84" fmla="*/ 390 w 615"/>
                <a:gd name="T85" fmla="*/ 516 h 675"/>
                <a:gd name="T86" fmla="*/ 577 w 615"/>
                <a:gd name="T87" fmla="*/ 221 h 67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15" h="675">
                  <a:moveTo>
                    <a:pt x="301" y="200"/>
                  </a:moveTo>
                  <a:cubicBezTo>
                    <a:pt x="301" y="7"/>
                    <a:pt x="301" y="7"/>
                    <a:pt x="301" y="7"/>
                  </a:cubicBezTo>
                  <a:cubicBezTo>
                    <a:pt x="301" y="3"/>
                    <a:pt x="304" y="0"/>
                    <a:pt x="308" y="0"/>
                  </a:cubicBezTo>
                  <a:cubicBezTo>
                    <a:pt x="311" y="0"/>
                    <a:pt x="315" y="3"/>
                    <a:pt x="315" y="7"/>
                  </a:cubicBezTo>
                  <a:cubicBezTo>
                    <a:pt x="315" y="200"/>
                    <a:pt x="315" y="200"/>
                    <a:pt x="315" y="200"/>
                  </a:cubicBezTo>
                  <a:cubicBezTo>
                    <a:pt x="374" y="140"/>
                    <a:pt x="374" y="140"/>
                    <a:pt x="374" y="140"/>
                  </a:cubicBezTo>
                  <a:cubicBezTo>
                    <a:pt x="377" y="137"/>
                    <a:pt x="382" y="137"/>
                    <a:pt x="384" y="140"/>
                  </a:cubicBezTo>
                  <a:cubicBezTo>
                    <a:pt x="387" y="143"/>
                    <a:pt x="387" y="147"/>
                    <a:pt x="384" y="150"/>
                  </a:cubicBezTo>
                  <a:cubicBezTo>
                    <a:pt x="313" y="222"/>
                    <a:pt x="313" y="222"/>
                    <a:pt x="313" y="222"/>
                  </a:cubicBezTo>
                  <a:cubicBezTo>
                    <a:pt x="312" y="222"/>
                    <a:pt x="312" y="223"/>
                    <a:pt x="311" y="223"/>
                  </a:cubicBezTo>
                  <a:cubicBezTo>
                    <a:pt x="311" y="223"/>
                    <a:pt x="311" y="223"/>
                    <a:pt x="311" y="223"/>
                  </a:cubicBezTo>
                  <a:cubicBezTo>
                    <a:pt x="311" y="223"/>
                    <a:pt x="310" y="223"/>
                    <a:pt x="310" y="223"/>
                  </a:cubicBezTo>
                  <a:cubicBezTo>
                    <a:pt x="310" y="224"/>
                    <a:pt x="310" y="224"/>
                    <a:pt x="310" y="224"/>
                  </a:cubicBezTo>
                  <a:cubicBezTo>
                    <a:pt x="309" y="224"/>
                    <a:pt x="309" y="224"/>
                    <a:pt x="309" y="224"/>
                  </a:cubicBezTo>
                  <a:cubicBezTo>
                    <a:pt x="308" y="224"/>
                    <a:pt x="308" y="224"/>
                    <a:pt x="308" y="224"/>
                  </a:cubicBezTo>
                  <a:cubicBezTo>
                    <a:pt x="307" y="224"/>
                    <a:pt x="307" y="224"/>
                    <a:pt x="306" y="224"/>
                  </a:cubicBezTo>
                  <a:cubicBezTo>
                    <a:pt x="306" y="224"/>
                    <a:pt x="306" y="224"/>
                    <a:pt x="306" y="224"/>
                  </a:cubicBezTo>
                  <a:cubicBezTo>
                    <a:pt x="305" y="224"/>
                    <a:pt x="305" y="224"/>
                    <a:pt x="305" y="223"/>
                  </a:cubicBezTo>
                  <a:cubicBezTo>
                    <a:pt x="305" y="223"/>
                    <a:pt x="304" y="223"/>
                    <a:pt x="304" y="223"/>
                  </a:cubicBezTo>
                  <a:cubicBezTo>
                    <a:pt x="304" y="223"/>
                    <a:pt x="304" y="223"/>
                    <a:pt x="304" y="223"/>
                  </a:cubicBezTo>
                  <a:cubicBezTo>
                    <a:pt x="303" y="223"/>
                    <a:pt x="303" y="222"/>
                    <a:pt x="303" y="222"/>
                  </a:cubicBezTo>
                  <a:cubicBezTo>
                    <a:pt x="231" y="150"/>
                    <a:pt x="231" y="150"/>
                    <a:pt x="231" y="150"/>
                  </a:cubicBezTo>
                  <a:cubicBezTo>
                    <a:pt x="228" y="147"/>
                    <a:pt x="228" y="143"/>
                    <a:pt x="231" y="140"/>
                  </a:cubicBezTo>
                  <a:cubicBezTo>
                    <a:pt x="233" y="137"/>
                    <a:pt x="238" y="137"/>
                    <a:pt x="241" y="140"/>
                  </a:cubicBezTo>
                  <a:lnTo>
                    <a:pt x="301" y="200"/>
                  </a:lnTo>
                  <a:close/>
                  <a:moveTo>
                    <a:pt x="609" y="197"/>
                  </a:moveTo>
                  <a:cubicBezTo>
                    <a:pt x="505" y="361"/>
                    <a:pt x="505" y="361"/>
                    <a:pt x="505" y="361"/>
                  </a:cubicBezTo>
                  <a:cubicBezTo>
                    <a:pt x="454" y="442"/>
                    <a:pt x="402" y="523"/>
                    <a:pt x="402" y="524"/>
                  </a:cubicBezTo>
                  <a:cubicBezTo>
                    <a:pt x="402" y="524"/>
                    <a:pt x="402" y="524"/>
                    <a:pt x="402" y="524"/>
                  </a:cubicBezTo>
                  <a:cubicBezTo>
                    <a:pt x="393" y="538"/>
                    <a:pt x="348" y="545"/>
                    <a:pt x="315" y="546"/>
                  </a:cubicBezTo>
                  <a:cubicBezTo>
                    <a:pt x="315" y="651"/>
                    <a:pt x="315" y="651"/>
                    <a:pt x="315" y="651"/>
                  </a:cubicBezTo>
                  <a:cubicBezTo>
                    <a:pt x="374" y="591"/>
                    <a:pt x="374" y="591"/>
                    <a:pt x="374" y="591"/>
                  </a:cubicBezTo>
                  <a:cubicBezTo>
                    <a:pt x="377" y="588"/>
                    <a:pt x="382" y="588"/>
                    <a:pt x="384" y="591"/>
                  </a:cubicBezTo>
                  <a:cubicBezTo>
                    <a:pt x="387" y="594"/>
                    <a:pt x="387" y="598"/>
                    <a:pt x="384" y="601"/>
                  </a:cubicBezTo>
                  <a:cubicBezTo>
                    <a:pt x="313" y="673"/>
                    <a:pt x="313" y="673"/>
                    <a:pt x="313" y="673"/>
                  </a:cubicBezTo>
                  <a:cubicBezTo>
                    <a:pt x="312" y="673"/>
                    <a:pt x="312" y="673"/>
                    <a:pt x="311" y="673"/>
                  </a:cubicBezTo>
                  <a:cubicBezTo>
                    <a:pt x="311" y="674"/>
                    <a:pt x="311" y="674"/>
                    <a:pt x="311" y="674"/>
                  </a:cubicBezTo>
                  <a:cubicBezTo>
                    <a:pt x="311" y="674"/>
                    <a:pt x="310" y="674"/>
                    <a:pt x="310" y="674"/>
                  </a:cubicBezTo>
                  <a:cubicBezTo>
                    <a:pt x="310" y="674"/>
                    <a:pt x="310" y="674"/>
                    <a:pt x="310" y="674"/>
                  </a:cubicBezTo>
                  <a:cubicBezTo>
                    <a:pt x="309" y="674"/>
                    <a:pt x="309" y="674"/>
                    <a:pt x="309" y="675"/>
                  </a:cubicBezTo>
                  <a:cubicBezTo>
                    <a:pt x="308" y="675"/>
                    <a:pt x="308" y="675"/>
                    <a:pt x="308" y="675"/>
                  </a:cubicBezTo>
                  <a:cubicBezTo>
                    <a:pt x="307" y="675"/>
                    <a:pt x="307" y="675"/>
                    <a:pt x="306" y="675"/>
                  </a:cubicBezTo>
                  <a:cubicBezTo>
                    <a:pt x="306" y="674"/>
                    <a:pt x="306" y="674"/>
                    <a:pt x="306" y="674"/>
                  </a:cubicBezTo>
                  <a:cubicBezTo>
                    <a:pt x="305" y="674"/>
                    <a:pt x="305" y="674"/>
                    <a:pt x="305" y="674"/>
                  </a:cubicBezTo>
                  <a:cubicBezTo>
                    <a:pt x="305" y="674"/>
                    <a:pt x="304" y="674"/>
                    <a:pt x="304" y="674"/>
                  </a:cubicBezTo>
                  <a:cubicBezTo>
                    <a:pt x="304" y="674"/>
                    <a:pt x="304" y="674"/>
                    <a:pt x="304" y="673"/>
                  </a:cubicBezTo>
                  <a:cubicBezTo>
                    <a:pt x="303" y="673"/>
                    <a:pt x="303" y="673"/>
                    <a:pt x="303" y="673"/>
                  </a:cubicBezTo>
                  <a:cubicBezTo>
                    <a:pt x="231" y="601"/>
                    <a:pt x="231" y="601"/>
                    <a:pt x="231" y="601"/>
                  </a:cubicBezTo>
                  <a:cubicBezTo>
                    <a:pt x="228" y="598"/>
                    <a:pt x="228" y="594"/>
                    <a:pt x="231" y="591"/>
                  </a:cubicBezTo>
                  <a:cubicBezTo>
                    <a:pt x="233" y="588"/>
                    <a:pt x="238" y="588"/>
                    <a:pt x="241" y="591"/>
                  </a:cubicBezTo>
                  <a:cubicBezTo>
                    <a:pt x="301" y="651"/>
                    <a:pt x="301" y="651"/>
                    <a:pt x="301" y="651"/>
                  </a:cubicBezTo>
                  <a:cubicBezTo>
                    <a:pt x="301" y="546"/>
                    <a:pt x="301" y="546"/>
                    <a:pt x="301" y="546"/>
                  </a:cubicBezTo>
                  <a:cubicBezTo>
                    <a:pt x="268" y="545"/>
                    <a:pt x="223" y="538"/>
                    <a:pt x="213" y="524"/>
                  </a:cubicBezTo>
                  <a:cubicBezTo>
                    <a:pt x="213" y="524"/>
                    <a:pt x="213" y="524"/>
                    <a:pt x="213" y="524"/>
                  </a:cubicBezTo>
                  <a:cubicBezTo>
                    <a:pt x="213" y="523"/>
                    <a:pt x="123" y="382"/>
                    <a:pt x="62" y="285"/>
                  </a:cubicBezTo>
                  <a:cubicBezTo>
                    <a:pt x="6" y="197"/>
                    <a:pt x="6" y="197"/>
                    <a:pt x="6" y="197"/>
                  </a:cubicBezTo>
                  <a:cubicBezTo>
                    <a:pt x="2" y="192"/>
                    <a:pt x="0" y="186"/>
                    <a:pt x="0" y="180"/>
                  </a:cubicBezTo>
                  <a:cubicBezTo>
                    <a:pt x="0" y="158"/>
                    <a:pt x="29" y="138"/>
                    <a:pt x="83" y="123"/>
                  </a:cubicBezTo>
                  <a:cubicBezTo>
                    <a:pt x="133" y="109"/>
                    <a:pt x="201" y="100"/>
                    <a:pt x="275" y="98"/>
                  </a:cubicBezTo>
                  <a:cubicBezTo>
                    <a:pt x="275" y="98"/>
                    <a:pt x="275" y="98"/>
                    <a:pt x="275" y="98"/>
                  </a:cubicBezTo>
                  <a:cubicBezTo>
                    <a:pt x="279" y="98"/>
                    <a:pt x="282" y="101"/>
                    <a:pt x="282" y="105"/>
                  </a:cubicBezTo>
                  <a:cubicBezTo>
                    <a:pt x="282" y="109"/>
                    <a:pt x="279" y="112"/>
                    <a:pt x="275" y="112"/>
                  </a:cubicBezTo>
                  <a:cubicBezTo>
                    <a:pt x="114" y="117"/>
                    <a:pt x="14" y="151"/>
                    <a:pt x="14" y="180"/>
                  </a:cubicBezTo>
                  <a:cubicBezTo>
                    <a:pt x="14" y="181"/>
                    <a:pt x="14" y="182"/>
                    <a:pt x="15" y="182"/>
                  </a:cubicBezTo>
                  <a:cubicBezTo>
                    <a:pt x="15" y="185"/>
                    <a:pt x="16" y="187"/>
                    <a:pt x="17" y="189"/>
                  </a:cubicBezTo>
                  <a:cubicBezTo>
                    <a:pt x="18" y="191"/>
                    <a:pt x="18" y="191"/>
                    <a:pt x="18" y="191"/>
                  </a:cubicBezTo>
                  <a:cubicBezTo>
                    <a:pt x="40" y="220"/>
                    <a:pt x="153" y="249"/>
                    <a:pt x="308" y="249"/>
                  </a:cubicBezTo>
                  <a:cubicBezTo>
                    <a:pt x="462" y="249"/>
                    <a:pt x="575" y="220"/>
                    <a:pt x="597" y="191"/>
                  </a:cubicBezTo>
                  <a:cubicBezTo>
                    <a:pt x="598" y="189"/>
                    <a:pt x="598" y="189"/>
                    <a:pt x="598" y="189"/>
                  </a:cubicBezTo>
                  <a:cubicBezTo>
                    <a:pt x="599" y="187"/>
                    <a:pt x="600" y="185"/>
                    <a:pt x="601" y="182"/>
                  </a:cubicBezTo>
                  <a:cubicBezTo>
                    <a:pt x="601" y="182"/>
                    <a:pt x="601" y="181"/>
                    <a:pt x="601" y="180"/>
                  </a:cubicBezTo>
                  <a:cubicBezTo>
                    <a:pt x="601" y="151"/>
                    <a:pt x="501" y="117"/>
                    <a:pt x="340" y="112"/>
                  </a:cubicBezTo>
                  <a:cubicBezTo>
                    <a:pt x="336" y="112"/>
                    <a:pt x="333" y="109"/>
                    <a:pt x="333" y="105"/>
                  </a:cubicBezTo>
                  <a:cubicBezTo>
                    <a:pt x="333" y="101"/>
                    <a:pt x="336" y="98"/>
                    <a:pt x="340" y="98"/>
                  </a:cubicBezTo>
                  <a:cubicBezTo>
                    <a:pt x="414" y="100"/>
                    <a:pt x="482" y="109"/>
                    <a:pt x="532" y="123"/>
                  </a:cubicBezTo>
                  <a:cubicBezTo>
                    <a:pt x="586" y="138"/>
                    <a:pt x="615" y="158"/>
                    <a:pt x="615" y="180"/>
                  </a:cubicBezTo>
                  <a:cubicBezTo>
                    <a:pt x="615" y="186"/>
                    <a:pt x="613" y="192"/>
                    <a:pt x="609" y="197"/>
                  </a:cubicBezTo>
                  <a:close/>
                  <a:moveTo>
                    <a:pt x="577" y="221"/>
                  </a:moveTo>
                  <a:cubicBezTo>
                    <a:pt x="522" y="248"/>
                    <a:pt x="412" y="263"/>
                    <a:pt x="308" y="263"/>
                  </a:cubicBezTo>
                  <a:cubicBezTo>
                    <a:pt x="203" y="263"/>
                    <a:pt x="94" y="248"/>
                    <a:pt x="38" y="221"/>
                  </a:cubicBezTo>
                  <a:cubicBezTo>
                    <a:pt x="73" y="277"/>
                    <a:pt x="73" y="277"/>
                    <a:pt x="73" y="277"/>
                  </a:cubicBezTo>
                  <a:cubicBezTo>
                    <a:pt x="201" y="479"/>
                    <a:pt x="221" y="511"/>
                    <a:pt x="225" y="516"/>
                  </a:cubicBezTo>
                  <a:cubicBezTo>
                    <a:pt x="225" y="516"/>
                    <a:pt x="225" y="516"/>
                    <a:pt x="225" y="517"/>
                  </a:cubicBezTo>
                  <a:cubicBezTo>
                    <a:pt x="229" y="523"/>
                    <a:pt x="266" y="532"/>
                    <a:pt x="308" y="532"/>
                  </a:cubicBezTo>
                  <a:cubicBezTo>
                    <a:pt x="349" y="532"/>
                    <a:pt x="386" y="523"/>
                    <a:pt x="390" y="517"/>
                  </a:cubicBezTo>
                  <a:cubicBezTo>
                    <a:pt x="390" y="516"/>
                    <a:pt x="390" y="516"/>
                    <a:pt x="390" y="516"/>
                  </a:cubicBezTo>
                  <a:cubicBezTo>
                    <a:pt x="392" y="514"/>
                    <a:pt x="403" y="496"/>
                    <a:pt x="493" y="353"/>
                  </a:cubicBezTo>
                  <a:lnTo>
                    <a:pt x="577" y="221"/>
                  </a:lnTo>
                  <a:close/>
                </a:path>
              </a:pathLst>
            </a:custGeom>
            <a:solidFill>
              <a:srgbClr val="FFFFFF"/>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grpSp>
    <xdr:clientData/>
  </xdr:twoCellAnchor>
  <xdr:twoCellAnchor>
    <xdr:from>
      <xdr:col>10</xdr:col>
      <xdr:colOff>238125</xdr:colOff>
      <xdr:row>13</xdr:row>
      <xdr:rowOff>107950</xdr:rowOff>
    </xdr:from>
    <xdr:to>
      <xdr:col>14</xdr:col>
      <xdr:colOff>12270</xdr:colOff>
      <xdr:row>16</xdr:row>
      <xdr:rowOff>95500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0D00-000031000000}"/>
            </a:ext>
          </a:extLst>
        </xdr:cNvPr>
        <xdr:cNvGrpSpPr/>
      </xdr:nvGrpSpPr>
      <xdr:grpSpPr>
        <a:xfrm>
          <a:off x="7858125" y="2501900"/>
          <a:ext cx="2822145" cy="540000"/>
          <a:chOff x="8772525" y="2501900"/>
          <a:chExt cx="2822145" cy="540000"/>
        </a:xfrm>
      </xdr:grpSpPr>
      <xdr:sp macro="" textlink="">
        <xdr:nvSpPr>
          <xdr:cNvPr id="18" name="Rectángulo 17">
            <a:extLst>
              <a:ext uri="{FF2B5EF4-FFF2-40B4-BE49-F238E27FC236}">
                <a16:creationId xmlns:a16="http://schemas.microsoft.com/office/drawing/2014/main" id="{00000000-0008-0000-0D00-000012000000}"/>
              </a:ext>
            </a:extLst>
          </xdr:cNvPr>
          <xdr:cNvSpPr/>
        </xdr:nvSpPr>
        <xdr:spPr>
          <a:xfrm>
            <a:off x="9434670" y="2629985"/>
            <a:ext cx="2160000" cy="406843"/>
          </a:xfrm>
          <a:prstGeom prst="rect">
            <a:avLst/>
          </a:prstGeom>
          <a:noFill/>
        </xdr:spPr>
        <xdr:txBody>
          <a:bodyPr wrap="none" lIns="91440" tIns="45720" rIns="91440" bIns="45720">
            <a:noAutofit/>
          </a:bodyPr>
          <a:lstStyle/>
          <a:p>
            <a:pPr marL="0" indent="0" algn="l"/>
            <a:r>
              <a:rPr lang="es-ES" sz="1400" b="0" cap="none" spc="50">
                <a:ln w="0"/>
                <a:solidFill>
                  <a:schemeClr val="tx1"/>
                </a:solidFill>
                <a:effectLst/>
                <a:latin typeface="Roboto" pitchFamily="2" charset="0"/>
                <a:ea typeface="Roboto" pitchFamily="2" charset="0"/>
                <a:cs typeface="+mn-cs"/>
              </a:rPr>
              <a:t>Registrar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por</a:t>
            </a:r>
            <a:r>
              <a:rPr lang="es-ES" sz="1400" b="0" cap="none" spc="50">
                <a:ln w="0"/>
                <a:solidFill>
                  <a:schemeClr val="tx1"/>
                </a:solidFill>
                <a:effectLst>
                  <a:outerShdw blurRad="50800" dist="38100" dir="2700000" algn="tl" rotWithShape="0">
                    <a:prstClr val="black">
                      <a:alpha val="40000"/>
                    </a:prstClr>
                  </a:outerShdw>
                </a:effectLst>
                <a:latin typeface="Roboto" pitchFamily="2" charset="0"/>
                <a:ea typeface="Roboto" pitchFamily="2" charset="0"/>
                <a:cs typeface="+mn-cs"/>
              </a:rPr>
              <a:t> </a:t>
            </a:r>
            <a:r>
              <a:rPr lang="es-ES" sz="1400" b="0" cap="none" spc="50">
                <a:ln w="0"/>
                <a:solidFill>
                  <a:schemeClr val="tx1"/>
                </a:solidFill>
                <a:effectLst/>
                <a:latin typeface="Roboto" pitchFamily="2" charset="0"/>
                <a:ea typeface="Roboto" pitchFamily="2" charset="0"/>
                <a:cs typeface="+mn-cs"/>
              </a:rPr>
              <a:t>Elemento Constructivo</a:t>
            </a:r>
          </a:p>
        </xdr:txBody>
      </xdr:sp>
      <xdr:grpSp>
        <xdr:nvGrpSpPr>
          <xdr:cNvPr id="37" name="Grupo 36">
            <a:extLst>
              <a:ext uri="{FF2B5EF4-FFF2-40B4-BE49-F238E27FC236}">
                <a16:creationId xmlns:a16="http://schemas.microsoft.com/office/drawing/2014/main" id="{00000000-0008-0000-0D00-000025000000}"/>
              </a:ext>
            </a:extLst>
          </xdr:cNvPr>
          <xdr:cNvGrpSpPr/>
        </xdr:nvGrpSpPr>
        <xdr:grpSpPr>
          <a:xfrm>
            <a:off x="8772525" y="2501900"/>
            <a:ext cx="540000" cy="540000"/>
            <a:chOff x="1301901" y="2787001"/>
            <a:chExt cx="1097280" cy="1097280"/>
          </a:xfrm>
        </xdr:grpSpPr>
        <xdr:sp macro="" textlink="">
          <xdr:nvSpPr>
            <xdr:cNvPr id="38" name="Oval 11">
              <a:extLst>
                <a:ext uri="{FF2B5EF4-FFF2-40B4-BE49-F238E27FC236}">
                  <a16:creationId xmlns:a16="http://schemas.microsoft.com/office/drawing/2014/main" id="{00000000-0008-0000-0D00-000026000000}"/>
                </a:ext>
              </a:extLst>
            </xdr:cNvPr>
            <xdr:cNvSpPr>
              <a:spLocks noChangeArrowheads="1"/>
            </xdr:cNvSpPr>
          </xdr:nvSpPr>
          <xdr:spPr bwMode="auto">
            <a:xfrm>
              <a:off x="1301901" y="2787001"/>
              <a:ext cx="1097280" cy="1097280"/>
            </a:xfrm>
            <a:prstGeom prst="ellipse">
              <a:avLst/>
            </a:prstGeom>
            <a:solidFill>
              <a:srgbClr val="879E3D"/>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endParaRPr lang="en-US"/>
            </a:p>
          </xdr:txBody>
        </xdr:sp>
        <xdr:grpSp>
          <xdr:nvGrpSpPr>
            <xdr:cNvPr id="39" name="Grupo 38">
              <a:extLst>
                <a:ext uri="{FF2B5EF4-FFF2-40B4-BE49-F238E27FC236}">
                  <a16:creationId xmlns:a16="http://schemas.microsoft.com/office/drawing/2014/main" id="{00000000-0008-0000-0D00-000027000000}"/>
                </a:ext>
              </a:extLst>
            </xdr:cNvPr>
            <xdr:cNvGrpSpPr/>
          </xdr:nvGrpSpPr>
          <xdr:grpSpPr>
            <a:xfrm>
              <a:off x="1487586" y="3095706"/>
              <a:ext cx="585687" cy="544210"/>
              <a:chOff x="1487586" y="3095706"/>
              <a:chExt cx="585687" cy="544210"/>
            </a:xfrm>
          </xdr:grpSpPr>
          <xdr:sp macro="" textlink="">
            <xdr:nvSpPr>
              <xdr:cNvPr id="40" name="Rectángulo 39">
                <a:extLst>
                  <a:ext uri="{FF2B5EF4-FFF2-40B4-BE49-F238E27FC236}">
                    <a16:creationId xmlns:a16="http://schemas.microsoft.com/office/drawing/2014/main" id="{00000000-0008-0000-0D00-000028000000}"/>
                  </a:ext>
                </a:extLst>
              </xdr:cNvPr>
              <xdr:cNvSpPr/>
            </xdr:nvSpPr>
            <xdr:spPr>
              <a:xfrm>
                <a:off x="1487586" y="3095706"/>
                <a:ext cx="585687" cy="163683"/>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cxnSp macro="">
            <xdr:nvCxnSpPr>
              <xdr:cNvPr id="41" name="Conector recto 40">
                <a:extLst>
                  <a:ext uri="{FF2B5EF4-FFF2-40B4-BE49-F238E27FC236}">
                    <a16:creationId xmlns:a16="http://schemas.microsoft.com/office/drawing/2014/main" id="{00000000-0008-0000-0D00-000029000000}"/>
                  </a:ext>
                </a:extLst>
              </xdr:cNvPr>
              <xdr:cNvCxnSpPr>
                <a:cxnSpLocks/>
              </xdr:cNvCxnSpPr>
            </xdr:nvCxnSpPr>
            <xdr:spPr>
              <a:xfrm>
                <a:off x="1933575" y="3095706"/>
                <a:ext cx="0" cy="163683"/>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42" name="Triángulo rectángulo 41">
                <a:extLst>
                  <a:ext uri="{FF2B5EF4-FFF2-40B4-BE49-F238E27FC236}">
                    <a16:creationId xmlns:a16="http://schemas.microsoft.com/office/drawing/2014/main" id="{00000000-0008-0000-0D00-00002A000000}"/>
                  </a:ext>
                </a:extLst>
              </xdr:cNvPr>
              <xdr:cNvSpPr/>
            </xdr:nvSpPr>
            <xdr:spPr>
              <a:xfrm rot="18900000">
                <a:off x="1983217" y="3151144"/>
                <a:ext cx="43200" cy="43200"/>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3" name="Rectángulo 42">
                <a:extLst>
                  <a:ext uri="{FF2B5EF4-FFF2-40B4-BE49-F238E27FC236}">
                    <a16:creationId xmlns:a16="http://schemas.microsoft.com/office/drawing/2014/main" id="{00000000-0008-0000-0D00-00002B000000}"/>
                  </a:ext>
                </a:extLst>
              </xdr:cNvPr>
              <xdr:cNvSpPr/>
            </xdr:nvSpPr>
            <xdr:spPr>
              <a:xfrm>
                <a:off x="1640732" y="3312550"/>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4" name="Rectángulo 43">
                <a:extLst>
                  <a:ext uri="{FF2B5EF4-FFF2-40B4-BE49-F238E27FC236}">
                    <a16:creationId xmlns:a16="http://schemas.microsoft.com/office/drawing/2014/main" id="{00000000-0008-0000-0D00-00002C000000}"/>
                  </a:ext>
                </a:extLst>
              </xdr:cNvPr>
              <xdr:cNvSpPr/>
            </xdr:nvSpPr>
            <xdr:spPr>
              <a:xfrm>
                <a:off x="1640732" y="3437058"/>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sp macro="" textlink="">
            <xdr:nvSpPr>
              <xdr:cNvPr id="45" name="Rectángulo 44">
                <a:extLst>
                  <a:ext uri="{FF2B5EF4-FFF2-40B4-BE49-F238E27FC236}">
                    <a16:creationId xmlns:a16="http://schemas.microsoft.com/office/drawing/2014/main" id="{00000000-0008-0000-0D00-00002D000000}"/>
                  </a:ext>
                </a:extLst>
              </xdr:cNvPr>
              <xdr:cNvSpPr/>
            </xdr:nvSpPr>
            <xdr:spPr>
              <a:xfrm>
                <a:off x="1640732" y="3561566"/>
                <a:ext cx="432538" cy="7835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MX"/>
              </a:p>
            </xdr:txBody>
          </xdr:sp>
        </xdr:grpSp>
      </xdr:grpSp>
    </xdr:grpSp>
    <xdr:clientData/>
  </xdr:twoCellAnchor>
  <xdr:twoCellAnchor editAs="oneCell">
    <xdr:from>
      <xdr:col>8</xdr:col>
      <xdr:colOff>520701</xdr:colOff>
      <xdr:row>23</xdr:row>
      <xdr:rowOff>95626</xdr:rowOff>
    </xdr:from>
    <xdr:to>
      <xdr:col>10</xdr:col>
      <xdr:colOff>222251</xdr:colOff>
      <xdr:row>26</xdr:row>
      <xdr:rowOff>107950</xdr:rowOff>
    </xdr:to>
    <xdr:pic>
      <xdr:nvPicPr>
        <xdr:cNvPr id="50" name="Imagen 49" descr="IBERO. Soccer Femenil. #CUTelmex 2019.">
          <a:extLst>
            <a:ext uri="{FF2B5EF4-FFF2-40B4-BE49-F238E27FC236}">
              <a16:creationId xmlns:a16="http://schemas.microsoft.com/office/drawing/2014/main" id="{00000000-0008-0000-0D00-000032000000}"/>
            </a:ext>
          </a:extLst>
        </xdr:cNvPr>
        <xdr:cNvPicPr>
          <a:picLocks noChangeAspect="1" noChangeArrowheads="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t="26833" b="27083"/>
        <a:stretch/>
      </xdr:blipFill>
      <xdr:spPr bwMode="auto">
        <a:xfrm>
          <a:off x="6616701" y="4331076"/>
          <a:ext cx="1225550" cy="564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184150</xdr:colOff>
      <xdr:row>23</xdr:row>
      <xdr:rowOff>146050</xdr:rowOff>
    </xdr:from>
    <xdr:to>
      <xdr:col>16</xdr:col>
      <xdr:colOff>304800</xdr:colOff>
      <xdr:row>26</xdr:row>
      <xdr:rowOff>69850</xdr:rowOff>
    </xdr:to>
    <xdr:sp macro="" textlink="">
      <xdr:nvSpPr>
        <xdr:cNvPr id="56" name="Rectángulo 55">
          <a:extLst>
            <a:ext uri="{FF2B5EF4-FFF2-40B4-BE49-F238E27FC236}">
              <a16:creationId xmlns:a16="http://schemas.microsoft.com/office/drawing/2014/main" id="{00000000-0008-0000-0D00-000038000000}"/>
            </a:ext>
          </a:extLst>
        </xdr:cNvPr>
        <xdr:cNvSpPr/>
      </xdr:nvSpPr>
      <xdr:spPr>
        <a:xfrm>
          <a:off x="7804150" y="4381500"/>
          <a:ext cx="4692650" cy="47625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203200</xdr:colOff>
      <xdr:row>23</xdr:row>
      <xdr:rowOff>120650</xdr:rowOff>
    </xdr:from>
    <xdr:to>
      <xdr:col>12</xdr:col>
      <xdr:colOff>729059</xdr:colOff>
      <xdr:row>26</xdr:row>
      <xdr:rowOff>82550</xdr:rowOff>
    </xdr:to>
    <xdr:pic>
      <xdr:nvPicPr>
        <xdr:cNvPr id="54" name="Imagen 53">
          <a:extLst>
            <a:ext uri="{FF2B5EF4-FFF2-40B4-BE49-F238E27FC236}">
              <a16:creationId xmlns:a16="http://schemas.microsoft.com/office/drawing/2014/main" id="{00000000-0008-0000-0D00-000036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46714" t="1" b="-5460"/>
        <a:stretch/>
      </xdr:blipFill>
      <xdr:spPr>
        <a:xfrm>
          <a:off x="7823200" y="4356100"/>
          <a:ext cx="2049859" cy="514350"/>
        </a:xfrm>
        <a:prstGeom prst="rect">
          <a:avLst/>
        </a:prstGeom>
      </xdr:spPr>
    </xdr:pic>
    <xdr:clientData/>
  </xdr:twoCellAnchor>
  <xdr:twoCellAnchor>
    <xdr:from>
      <xdr:col>12</xdr:col>
      <xdr:colOff>647700</xdr:colOff>
      <xdr:row>24</xdr:row>
      <xdr:rowOff>6350</xdr:rowOff>
    </xdr:from>
    <xdr:to>
      <xdr:col>12</xdr:col>
      <xdr:colOff>676500</xdr:colOff>
      <xdr:row>25</xdr:row>
      <xdr:rowOff>171450</xdr:rowOff>
    </xdr:to>
    <xdr:sp macro="" textlink="">
      <xdr:nvSpPr>
        <xdr:cNvPr id="57" name="Rectángulo 56">
          <a:extLst>
            <a:ext uri="{FF2B5EF4-FFF2-40B4-BE49-F238E27FC236}">
              <a16:creationId xmlns:a16="http://schemas.microsoft.com/office/drawing/2014/main" id="{00000000-0008-0000-0D00-000039000000}"/>
            </a:ext>
          </a:extLst>
        </xdr:cNvPr>
        <xdr:cNvSpPr/>
      </xdr:nvSpPr>
      <xdr:spPr>
        <a:xfrm>
          <a:off x="9791700" y="44259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641350</xdr:colOff>
      <xdr:row>24</xdr:row>
      <xdr:rowOff>25400</xdr:rowOff>
    </xdr:from>
    <xdr:to>
      <xdr:col>13</xdr:col>
      <xdr:colOff>717550</xdr:colOff>
      <xdr:row>25</xdr:row>
      <xdr:rowOff>171450</xdr:rowOff>
    </xdr:to>
    <xdr:sp macro="" textlink="">
      <xdr:nvSpPr>
        <xdr:cNvPr id="59" name="CuadroTexto 58">
          <a:extLst>
            <a:ext uri="{FF2B5EF4-FFF2-40B4-BE49-F238E27FC236}">
              <a16:creationId xmlns:a16="http://schemas.microsoft.com/office/drawing/2014/main" id="{00000000-0008-0000-0D00-00003B000000}"/>
            </a:ext>
          </a:extLst>
        </xdr:cNvPr>
        <xdr:cNvSpPr txBox="1"/>
      </xdr:nvSpPr>
      <xdr:spPr>
        <a:xfrm>
          <a:off x="9785350" y="4445000"/>
          <a:ext cx="83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©2020 Copyright</a:t>
          </a:r>
        </a:p>
        <a:p>
          <a:r>
            <a:rPr lang="en-US" sz="600"/>
            <a:t>hola@</a:t>
          </a:r>
          <a:r>
            <a:rPr lang="en-US" sz="600" baseline="0"/>
            <a:t> proyecto.com</a:t>
          </a:r>
          <a:endParaRPr lang="en-US" sz="600"/>
        </a:p>
      </xdr:txBody>
    </xdr:sp>
    <xdr:clientData/>
  </xdr:twoCellAnchor>
  <xdr:twoCellAnchor>
    <xdr:from>
      <xdr:col>13</xdr:col>
      <xdr:colOff>692150</xdr:colOff>
      <xdr:row>24</xdr:row>
      <xdr:rowOff>19050</xdr:rowOff>
    </xdr:from>
    <xdr:to>
      <xdr:col>13</xdr:col>
      <xdr:colOff>720950</xdr:colOff>
      <xdr:row>26</xdr:row>
      <xdr:rowOff>0</xdr:rowOff>
    </xdr:to>
    <xdr:sp macro="" textlink="">
      <xdr:nvSpPr>
        <xdr:cNvPr id="60" name="Rectángulo 59">
          <a:extLst>
            <a:ext uri="{FF2B5EF4-FFF2-40B4-BE49-F238E27FC236}">
              <a16:creationId xmlns:a16="http://schemas.microsoft.com/office/drawing/2014/main" id="{00000000-0008-0000-0D00-00003C000000}"/>
            </a:ext>
          </a:extLst>
        </xdr:cNvPr>
        <xdr:cNvSpPr/>
      </xdr:nvSpPr>
      <xdr:spPr>
        <a:xfrm>
          <a:off x="10598150" y="4438650"/>
          <a:ext cx="28800" cy="349250"/>
        </a:xfrm>
        <a:prstGeom prst="rect">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711200</xdr:colOff>
      <xdr:row>24</xdr:row>
      <xdr:rowOff>38100</xdr:rowOff>
    </xdr:from>
    <xdr:to>
      <xdr:col>15</xdr:col>
      <xdr:colOff>171450</xdr:colOff>
      <xdr:row>26</xdr:row>
      <xdr:rowOff>0</xdr:rowOff>
    </xdr:to>
    <xdr:sp macro="" textlink="">
      <xdr:nvSpPr>
        <xdr:cNvPr id="61" name="CuadroTexto 60">
          <a:extLst>
            <a:ext uri="{FF2B5EF4-FFF2-40B4-BE49-F238E27FC236}">
              <a16:creationId xmlns:a16="http://schemas.microsoft.com/office/drawing/2014/main" id="{00000000-0008-0000-0D00-00003D000000}"/>
            </a:ext>
          </a:extLst>
        </xdr:cNvPr>
        <xdr:cNvSpPr txBox="1"/>
      </xdr:nvSpPr>
      <xdr:spPr>
        <a:xfrm>
          <a:off x="10617200" y="4457700"/>
          <a:ext cx="9842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a:t>Aviso de Privacidad</a:t>
          </a:r>
        </a:p>
        <a:p>
          <a:r>
            <a:rPr lang="en-US" sz="600"/>
            <a:t>Terminos y Condiciones</a:t>
          </a:r>
        </a:p>
      </xdr:txBody>
    </xdr:sp>
    <xdr:clientData/>
  </xdr:twoCellAnchor>
  <xdr:twoCellAnchor editAs="oneCell">
    <xdr:from>
      <xdr:col>1</xdr:col>
      <xdr:colOff>514350</xdr:colOff>
      <xdr:row>3</xdr:row>
      <xdr:rowOff>0</xdr:rowOff>
    </xdr:from>
    <xdr:to>
      <xdr:col>7</xdr:col>
      <xdr:colOff>628650</xdr:colOff>
      <xdr:row>7</xdr:row>
      <xdr:rowOff>139700</xdr:rowOff>
    </xdr:to>
    <xdr:pic>
      <xdr:nvPicPr>
        <xdr:cNvPr id="67" name="Imagen 66">
          <a:extLst>
            <a:ext uri="{FF2B5EF4-FFF2-40B4-BE49-F238E27FC236}">
              <a16:creationId xmlns:a16="http://schemas.microsoft.com/office/drawing/2014/main" id="{00000000-0008-0000-0D00-00004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76350" y="552450"/>
          <a:ext cx="4686300" cy="876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2</xdr:row>
      <xdr:rowOff>95252</xdr:rowOff>
    </xdr:from>
    <xdr:to>
      <xdr:col>1</xdr:col>
      <xdr:colOff>1295400</xdr:colOff>
      <xdr:row>10</xdr:row>
      <xdr:rowOff>68579</xdr:rowOff>
    </xdr:to>
    <mc:AlternateContent xmlns:mc="http://schemas.openxmlformats.org/markup-compatibility/2006" xmlns:sle15="http://schemas.microsoft.com/office/drawing/2012/slicer">
      <mc:Choice Requires="sle15">
        <xdr:graphicFrame macro="">
          <xdr:nvGraphicFramePr>
            <xdr:cNvPr id="2" name="Base">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Base"/>
            </a:graphicData>
          </a:graphic>
        </xdr:graphicFrame>
      </mc:Choice>
      <mc:Fallback xmlns="">
        <xdr:sp macro="" textlink="">
          <xdr:nvSpPr>
            <xdr:cNvPr id="0" name=""/>
            <xdr:cNvSpPr>
              <a:spLocks noTextEdit="1"/>
            </xdr:cNvSpPr>
          </xdr:nvSpPr>
          <xdr:spPr>
            <a:xfrm>
              <a:off x="0" y="460377"/>
              <a:ext cx="1827213"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1290815</xdr:colOff>
      <xdr:row>2</xdr:row>
      <xdr:rowOff>95252</xdr:rowOff>
    </xdr:from>
    <xdr:to>
      <xdr:col>2</xdr:col>
      <xdr:colOff>1290815</xdr:colOff>
      <xdr:row>10</xdr:row>
      <xdr:rowOff>68579</xdr:rowOff>
    </xdr:to>
    <mc:AlternateContent xmlns:mc="http://schemas.openxmlformats.org/markup-compatibility/2006" xmlns:sle15="http://schemas.microsoft.com/office/drawing/2012/slicer">
      <mc:Choice Requires="sle15">
        <xdr:graphicFrame macro="">
          <xdr:nvGraphicFramePr>
            <xdr:cNvPr id="3" name="Categoria">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822628" y="460377"/>
              <a:ext cx="1825625"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2</xdr:col>
      <xdr:colOff>1285525</xdr:colOff>
      <xdr:row>2</xdr:row>
      <xdr:rowOff>95252</xdr:rowOff>
    </xdr:from>
    <xdr:to>
      <xdr:col>3</xdr:col>
      <xdr:colOff>1302987</xdr:colOff>
      <xdr:row>10</xdr:row>
      <xdr:rowOff>68579</xdr:rowOff>
    </xdr:to>
    <mc:AlternateContent xmlns:mc="http://schemas.openxmlformats.org/markup-compatibility/2006" xmlns:sle15="http://schemas.microsoft.com/office/drawing/2012/slicer">
      <mc:Choice Requires="sle15">
        <xdr:graphicFrame macro="">
          <xdr:nvGraphicFramePr>
            <xdr:cNvPr id="4" name="Tipo">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642963" y="460377"/>
              <a:ext cx="1827212" cy="143382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4</xdr:col>
      <xdr:colOff>295551</xdr:colOff>
      <xdr:row>8</xdr:row>
      <xdr:rowOff>58736</xdr:rowOff>
    </xdr:from>
    <xdr:to>
      <xdr:col>5</xdr:col>
      <xdr:colOff>1023686</xdr:colOff>
      <xdr:row>10</xdr:row>
      <xdr:rowOff>679</xdr:rowOff>
    </xdr:to>
    <xdr:grpSp>
      <xdr:nvGrpSpPr>
        <xdr:cNvPr id="12" name="Grupo 11">
          <a:extLst>
            <a:ext uri="{FF2B5EF4-FFF2-40B4-BE49-F238E27FC236}">
              <a16:creationId xmlns:a16="http://schemas.microsoft.com/office/drawing/2014/main" id="{00000000-0008-0000-0E00-00000C000000}"/>
            </a:ext>
          </a:extLst>
        </xdr:cNvPr>
        <xdr:cNvGrpSpPr/>
      </xdr:nvGrpSpPr>
      <xdr:grpSpPr>
        <a:xfrm>
          <a:off x="9661801" y="1519236"/>
          <a:ext cx="1466323" cy="307068"/>
          <a:chOff x="5967865" y="122236"/>
          <a:chExt cx="1471613" cy="310243"/>
        </a:xfrm>
        <a:solidFill>
          <a:schemeClr val="accent3"/>
        </a:solidFill>
      </xdr:grpSpPr>
      <xdr:grpSp>
        <xdr:nvGrpSpPr>
          <xdr:cNvPr id="10" name="Grupo 9">
            <a:extLst>
              <a:ext uri="{FF2B5EF4-FFF2-40B4-BE49-F238E27FC236}">
                <a16:creationId xmlns:a16="http://schemas.microsoft.com/office/drawing/2014/main" id="{00000000-0008-0000-0E00-00000A000000}"/>
              </a:ext>
            </a:extLst>
          </xdr:cNvPr>
          <xdr:cNvGrpSpPr/>
        </xdr:nvGrpSpPr>
        <xdr:grpSpPr>
          <a:xfrm>
            <a:off x="5967865" y="122236"/>
            <a:ext cx="1471613" cy="310243"/>
            <a:chOff x="6003244" y="2783793"/>
            <a:chExt cx="1471613" cy="312058"/>
          </a:xfrm>
          <a:grpFill/>
        </xdr:grpSpPr>
        <xdr:sp macro="[0]!Registrar" textlink="">
          <xdr:nvSpPr>
            <xdr:cNvPr id="7" name="Rectángulo: esquinas redondeadas 6">
              <a:extLst>
                <a:ext uri="{FF2B5EF4-FFF2-40B4-BE49-F238E27FC236}">
                  <a16:creationId xmlns:a16="http://schemas.microsoft.com/office/drawing/2014/main" id="{00000000-0008-0000-0E00-000007000000}"/>
                </a:ext>
              </a:extLst>
            </xdr:cNvPr>
            <xdr:cNvSpPr/>
          </xdr:nvSpPr>
          <xdr:spPr>
            <a:xfrm>
              <a:off x="6003244" y="2783793"/>
              <a:ext cx="1317625" cy="312058"/>
            </a:xfrm>
            <a:prstGeom prst="roundRect">
              <a:avLst>
                <a:gd name="adj" fmla="val 50000"/>
              </a:avLst>
            </a:prstGeom>
            <a:grp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Elipse 7">
              <a:extLst>
                <a:ext uri="{FF2B5EF4-FFF2-40B4-BE49-F238E27FC236}">
                  <a16:creationId xmlns:a16="http://schemas.microsoft.com/office/drawing/2014/main" id="{00000000-0008-0000-0E00-000008000000}"/>
                </a:ext>
              </a:extLst>
            </xdr:cNvPr>
            <xdr:cNvSpPr/>
          </xdr:nvSpPr>
          <xdr:spPr>
            <a:xfrm>
              <a:off x="7011306" y="2831420"/>
              <a:ext cx="222251" cy="224745"/>
            </a:xfrm>
            <a:prstGeom prst="ellipse">
              <a:avLst/>
            </a:prstGeom>
            <a:gr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Registrar" textlink="">
          <xdr:nvSpPr>
            <xdr:cNvPr id="9" name="CuadroTexto 8">
              <a:extLst>
                <a:ext uri="{FF2B5EF4-FFF2-40B4-BE49-F238E27FC236}">
                  <a16:creationId xmlns:a16="http://schemas.microsoft.com/office/drawing/2014/main" id="{00000000-0008-0000-0E00-000009000000}"/>
                </a:ext>
              </a:extLst>
            </xdr:cNvPr>
            <xdr:cNvSpPr txBox="1"/>
          </xdr:nvSpPr>
          <xdr:spPr>
            <a:xfrm>
              <a:off x="7003143" y="2801256"/>
              <a:ext cx="471714" cy="28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&gt;</a:t>
              </a:r>
            </a:p>
          </xdr:txBody>
        </xdr:sp>
      </xdr:grpSp>
      <xdr:sp macro="[0]!Registrar" textlink="">
        <xdr:nvSpPr>
          <xdr:cNvPr id="11" name="CuadroTexto 10">
            <a:extLst>
              <a:ext uri="{FF2B5EF4-FFF2-40B4-BE49-F238E27FC236}">
                <a16:creationId xmlns:a16="http://schemas.microsoft.com/office/drawing/2014/main" id="{00000000-0008-0000-0E00-00000B000000}"/>
              </a:ext>
            </a:extLst>
          </xdr:cNvPr>
          <xdr:cNvSpPr txBox="1"/>
        </xdr:nvSpPr>
        <xdr:spPr>
          <a:xfrm>
            <a:off x="6050414" y="134936"/>
            <a:ext cx="852035" cy="28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latin typeface="Roboto" pitchFamily="2" charset="0"/>
                <a:ea typeface="Roboto" pitchFamily="2" charset="0"/>
              </a:rPr>
              <a:t>Registrar</a:t>
            </a:r>
          </a:p>
        </xdr:txBody>
      </xdr:sp>
    </xdr:grpSp>
    <xdr:clientData/>
  </xdr:twoCellAnchor>
  <xdr:twoCellAnchor editAs="absolute">
    <xdr:from>
      <xdr:col>0</xdr:col>
      <xdr:colOff>253168</xdr:colOff>
      <xdr:row>0</xdr:row>
      <xdr:rowOff>43731</xdr:rowOff>
    </xdr:from>
    <xdr:to>
      <xdr:col>1</xdr:col>
      <xdr:colOff>619768</xdr:colOff>
      <xdr:row>1</xdr:row>
      <xdr:rowOff>146636</xdr:rowOff>
    </xdr:to>
    <xdr:sp macro="" textlink="">
      <xdr:nvSpPr>
        <xdr:cNvPr id="53" name="Flecha: cheurón 52">
          <a:hlinkClick xmlns:r="http://schemas.openxmlformats.org/officeDocument/2006/relationships" r:id="rId1"/>
          <a:extLst>
            <a:ext uri="{FF2B5EF4-FFF2-40B4-BE49-F238E27FC236}">
              <a16:creationId xmlns:a16="http://schemas.microsoft.com/office/drawing/2014/main" id="{00000000-0008-0000-0E00-000035000000}"/>
            </a:ext>
          </a:extLst>
        </xdr:cNvPr>
        <xdr:cNvSpPr/>
      </xdr:nvSpPr>
      <xdr:spPr>
        <a:xfrm>
          <a:off x="253168" y="43731"/>
          <a:ext cx="900000" cy="285468"/>
        </a:xfrm>
        <a:prstGeom prst="chevron">
          <a:avLst>
            <a:gd name="adj" fmla="val 25204"/>
          </a:avLst>
        </a:prstGeom>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r"/>
          <a:r>
            <a:rPr lang="en-US" sz="900" b="1">
              <a:solidFill>
                <a:schemeClr val="tx1"/>
              </a:solidFill>
            </a:rPr>
            <a:t>Filtros</a:t>
          </a:r>
        </a:p>
      </xdr:txBody>
    </xdr:sp>
    <xdr:clientData/>
  </xdr:twoCellAnchor>
  <xdr:twoCellAnchor editAs="absolute">
    <xdr:from>
      <xdr:col>1</xdr:col>
      <xdr:colOff>584936</xdr:colOff>
      <xdr:row>0</xdr:row>
      <xdr:rowOff>43731</xdr:rowOff>
    </xdr:from>
    <xdr:to>
      <xdr:col>1</xdr:col>
      <xdr:colOff>1484936</xdr:colOff>
      <xdr:row>1</xdr:row>
      <xdr:rowOff>146636</xdr:rowOff>
    </xdr:to>
    <xdr:sp macro="" textlink="">
      <xdr:nvSpPr>
        <xdr:cNvPr id="54" name="Flecha: cheurón 53">
          <a:hlinkClick xmlns:r="http://schemas.openxmlformats.org/officeDocument/2006/relationships" r:id="rId2"/>
          <a:extLst>
            <a:ext uri="{FF2B5EF4-FFF2-40B4-BE49-F238E27FC236}">
              <a16:creationId xmlns:a16="http://schemas.microsoft.com/office/drawing/2014/main" id="{00000000-0008-0000-0E00-000036000000}"/>
            </a:ext>
          </a:extLst>
        </xdr:cNvPr>
        <xdr:cNvSpPr/>
      </xdr:nvSpPr>
      <xdr:spPr>
        <a:xfrm>
          <a:off x="1121158" y="43731"/>
          <a:ext cx="900000" cy="286349"/>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Elementos</a:t>
          </a:r>
        </a:p>
      </xdr:txBody>
    </xdr:sp>
    <xdr:clientData/>
  </xdr:twoCellAnchor>
  <xdr:twoCellAnchor editAs="absolute">
    <xdr:from>
      <xdr:col>0</xdr:col>
      <xdr:colOff>0</xdr:colOff>
      <xdr:row>0</xdr:row>
      <xdr:rowOff>44038</xdr:rowOff>
    </xdr:from>
    <xdr:to>
      <xdr:col>0</xdr:col>
      <xdr:colOff>288000</xdr:colOff>
      <xdr:row>1</xdr:row>
      <xdr:rowOff>147543</xdr:rowOff>
    </xdr:to>
    <xdr:grpSp>
      <xdr:nvGrpSpPr>
        <xdr:cNvPr id="63" name="Grupo 62">
          <a:hlinkClick xmlns:r="http://schemas.openxmlformats.org/officeDocument/2006/relationships" r:id="rId3"/>
          <a:extLst>
            <a:ext uri="{FF2B5EF4-FFF2-40B4-BE49-F238E27FC236}">
              <a16:creationId xmlns:a16="http://schemas.microsoft.com/office/drawing/2014/main" id="{00000000-0008-0000-0E00-00003F000000}"/>
            </a:ext>
          </a:extLst>
        </xdr:cNvPr>
        <xdr:cNvGrpSpPr/>
      </xdr:nvGrpSpPr>
      <xdr:grpSpPr>
        <a:xfrm>
          <a:off x="0" y="44038"/>
          <a:ext cx="288000" cy="286068"/>
          <a:chOff x="82550" y="2604297"/>
          <a:chExt cx="288012" cy="285079"/>
        </a:xfrm>
      </xdr:grpSpPr>
      <xdr:sp macro="" textlink="">
        <xdr:nvSpPr>
          <xdr:cNvPr id="64" name="Hexágono 63">
            <a:extLst>
              <a:ext uri="{FF2B5EF4-FFF2-40B4-BE49-F238E27FC236}">
                <a16:creationId xmlns:a16="http://schemas.microsoft.com/office/drawing/2014/main" id="{00000000-0008-0000-0E00-000040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65" name="Gráfico 64" descr="Hogar">
            <a:extLst>
              <a:ext uri="{FF2B5EF4-FFF2-40B4-BE49-F238E27FC236}">
                <a16:creationId xmlns:a16="http://schemas.microsoft.com/office/drawing/2014/main" id="{00000000-0008-0000-0E00-00004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7002" y="2648604"/>
            <a:ext cx="196858" cy="195756"/>
          </a:xfrm>
          <a:prstGeom prst="rect">
            <a:avLst/>
          </a:prstGeom>
        </xdr:spPr>
      </xdr:pic>
    </xdr:grpSp>
    <xdr:clientData/>
  </xdr:twoCellAnchor>
  <xdr:twoCellAnchor editAs="oneCell">
    <xdr:from>
      <xdr:col>4</xdr:col>
      <xdr:colOff>146050</xdr:colOff>
      <xdr:row>2</xdr:row>
      <xdr:rowOff>127001</xdr:rowOff>
    </xdr:from>
    <xdr:to>
      <xdr:col>5</xdr:col>
      <xdr:colOff>500062</xdr:colOff>
      <xdr:row>7</xdr:row>
      <xdr:rowOff>105286</xdr:rowOff>
    </xdr:to>
    <xdr:pic>
      <xdr:nvPicPr>
        <xdr:cNvPr id="72" name="Imagen 71">
          <a:extLst>
            <a:ext uri="{FF2B5EF4-FFF2-40B4-BE49-F238E27FC236}">
              <a16:creationId xmlns:a16="http://schemas.microsoft.com/office/drawing/2014/main" id="{00000000-0008-0000-0E00-000048000000}"/>
            </a:ext>
          </a:extLst>
        </xdr:cNvPr>
        <xdr:cNvPicPr>
          <a:picLocks noChangeAspect="1"/>
        </xdr:cNvPicPr>
      </xdr:nvPicPr>
      <xdr:blipFill>
        <a:blip xmlns:r="http://schemas.openxmlformats.org/officeDocument/2006/relationships" r:embed="rId6"/>
        <a:stretch>
          <a:fillRect/>
        </a:stretch>
      </xdr:blipFill>
      <xdr:spPr>
        <a:xfrm>
          <a:off x="9772650" y="495301"/>
          <a:ext cx="1090612" cy="899035"/>
        </a:xfrm>
        <a:prstGeom prst="rect">
          <a:avLst/>
        </a:prstGeom>
      </xdr:spPr>
    </xdr:pic>
    <xdr:clientData/>
  </xdr:twoCellAnchor>
  <xdr:twoCellAnchor editAs="absolute">
    <xdr:from>
      <xdr:col>3</xdr:col>
      <xdr:colOff>1300337</xdr:colOff>
      <xdr:row>2</xdr:row>
      <xdr:rowOff>98424</xdr:rowOff>
    </xdr:from>
    <xdr:to>
      <xdr:col>3</xdr:col>
      <xdr:colOff>3129137</xdr:colOff>
      <xdr:row>10</xdr:row>
      <xdr:rowOff>66261</xdr:rowOff>
    </xdr:to>
    <mc:AlternateContent xmlns:mc="http://schemas.openxmlformats.org/markup-compatibility/2006" xmlns:sle15="http://schemas.microsoft.com/office/drawing/2012/slicer">
      <mc:Choice Requires="sle15">
        <xdr:graphicFrame macro="">
          <xdr:nvGraphicFramePr>
            <xdr:cNvPr id="5" name="Objetivo Gráfico">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Objetivo Gráfico"/>
            </a:graphicData>
          </a:graphic>
        </xdr:graphicFrame>
      </mc:Choice>
      <mc:Fallback xmlns="">
        <xdr:sp macro="" textlink="">
          <xdr:nvSpPr>
            <xdr:cNvPr id="0" name=""/>
            <xdr:cNvSpPr>
              <a:spLocks noTextEdit="1"/>
            </xdr:cNvSpPr>
          </xdr:nvSpPr>
          <xdr:spPr>
            <a:xfrm>
              <a:off x="5467525" y="463549"/>
              <a:ext cx="1828800" cy="1428337"/>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3</xdr:col>
      <xdr:colOff>3127620</xdr:colOff>
      <xdr:row>2</xdr:row>
      <xdr:rowOff>98494</xdr:rowOff>
    </xdr:from>
    <xdr:to>
      <xdr:col>3</xdr:col>
      <xdr:colOff>4956420</xdr:colOff>
      <xdr:row>10</xdr:row>
      <xdr:rowOff>66355</xdr:rowOff>
    </xdr:to>
    <mc:AlternateContent xmlns:mc="http://schemas.openxmlformats.org/markup-compatibility/2006" xmlns:sle15="http://schemas.microsoft.com/office/drawing/2012/slicer">
      <mc:Choice Requires="sle15">
        <xdr:graphicFrame macro="">
          <xdr:nvGraphicFramePr>
            <xdr:cNvPr id="13" name="Administrador EPDs">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microsoft.com/office/drawing/2010/slicer">
              <sle:slicer xmlns:sle="http://schemas.microsoft.com/office/drawing/2010/slicer" name="Administrador EPDs"/>
            </a:graphicData>
          </a:graphic>
        </xdr:graphicFrame>
      </mc:Choice>
      <mc:Fallback xmlns="">
        <xdr:sp macro="" textlink="">
          <xdr:nvSpPr>
            <xdr:cNvPr id="0" name=""/>
            <xdr:cNvSpPr>
              <a:spLocks noTextEdit="1"/>
            </xdr:cNvSpPr>
          </xdr:nvSpPr>
          <xdr:spPr>
            <a:xfrm>
              <a:off x="7294808" y="463619"/>
              <a:ext cx="1828800" cy="1428361"/>
            </a:xfrm>
            <a:prstGeom prst="rect">
              <a:avLst/>
            </a:prstGeom>
            <a:solidFill>
              <a:prstClr val="white"/>
            </a:solidFill>
            <a:ln w="1">
              <a:solidFill>
                <a:prstClr val="green"/>
              </a:solidFill>
            </a:ln>
          </xdr:spPr>
          <xdr:txBody>
            <a:bodyPr vertOverflow="clip" horzOverflow="clip"/>
            <a:lstStyle/>
            <a:p>
              <a:r>
                <a:rPr lang="en-U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1</xdr:col>
      <xdr:colOff>1450729</xdr:colOff>
      <xdr:row>0</xdr:row>
      <xdr:rowOff>44504</xdr:rowOff>
    </xdr:from>
    <xdr:to>
      <xdr:col>2</xdr:col>
      <xdr:colOff>520165</xdr:colOff>
      <xdr:row>1</xdr:row>
      <xdr:rowOff>144941</xdr:rowOff>
    </xdr:to>
    <xdr:sp macro="" textlink="">
      <xdr:nvSpPr>
        <xdr:cNvPr id="47" name="Flecha: cheurón 46">
          <a:hlinkClick xmlns:r="http://schemas.openxmlformats.org/officeDocument/2006/relationships" r:id="rId7"/>
          <a:extLst>
            <a:ext uri="{FF2B5EF4-FFF2-40B4-BE49-F238E27FC236}">
              <a16:creationId xmlns:a16="http://schemas.microsoft.com/office/drawing/2014/main" id="{00000000-0008-0000-0E00-00002F000000}"/>
            </a:ext>
          </a:extLst>
        </xdr:cNvPr>
        <xdr:cNvSpPr/>
      </xdr:nvSpPr>
      <xdr:spPr>
        <a:xfrm>
          <a:off x="1983152" y="44504"/>
          <a:ext cx="896282" cy="286052"/>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850" b="1">
              <a:solidFill>
                <a:schemeClr val="bg2">
                  <a:lumMod val="50000"/>
                </a:schemeClr>
              </a:solidFill>
            </a:rPr>
            <a:t>Cimentación</a:t>
          </a:r>
        </a:p>
      </xdr:txBody>
    </xdr:sp>
    <xdr:clientData/>
  </xdr:twoCellAnchor>
  <xdr:twoCellAnchor editAs="absolute">
    <xdr:from>
      <xdr:col>3</xdr:col>
      <xdr:colOff>402937</xdr:colOff>
      <xdr:row>0</xdr:row>
      <xdr:rowOff>43731</xdr:rowOff>
    </xdr:from>
    <xdr:to>
      <xdr:col>3</xdr:col>
      <xdr:colOff>1303792</xdr:colOff>
      <xdr:row>1</xdr:row>
      <xdr:rowOff>146636</xdr:rowOff>
    </xdr:to>
    <xdr:sp macro="" textlink="">
      <xdr:nvSpPr>
        <xdr:cNvPr id="48" name="Flecha: cheurón 47">
          <a:hlinkClick xmlns:r="http://schemas.openxmlformats.org/officeDocument/2006/relationships" r:id="rId8"/>
          <a:extLst>
            <a:ext uri="{FF2B5EF4-FFF2-40B4-BE49-F238E27FC236}">
              <a16:creationId xmlns:a16="http://schemas.microsoft.com/office/drawing/2014/main" id="{00000000-0008-0000-0E00-000030000000}"/>
            </a:ext>
          </a:extLst>
        </xdr:cNvPr>
        <xdr:cNvSpPr/>
      </xdr:nvSpPr>
      <xdr:spPr>
        <a:xfrm>
          <a:off x="4574399" y="43731"/>
          <a:ext cx="90085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Pisos</a:t>
          </a:r>
        </a:p>
      </xdr:txBody>
    </xdr:sp>
    <xdr:clientData/>
  </xdr:twoCellAnchor>
  <xdr:twoCellAnchor editAs="absolute">
    <xdr:from>
      <xdr:col>3</xdr:col>
      <xdr:colOff>1270548</xdr:colOff>
      <xdr:row>0</xdr:row>
      <xdr:rowOff>43731</xdr:rowOff>
    </xdr:from>
    <xdr:to>
      <xdr:col>3</xdr:col>
      <xdr:colOff>2168960</xdr:colOff>
      <xdr:row>1</xdr:row>
      <xdr:rowOff>146636</xdr:rowOff>
    </xdr:to>
    <xdr:sp macro="" textlink="">
      <xdr:nvSpPr>
        <xdr:cNvPr id="49" name="Flecha: cheurón 48">
          <a:hlinkClick xmlns:r="http://schemas.openxmlformats.org/officeDocument/2006/relationships" r:id="rId9"/>
          <a:extLst>
            <a:ext uri="{FF2B5EF4-FFF2-40B4-BE49-F238E27FC236}">
              <a16:creationId xmlns:a16="http://schemas.microsoft.com/office/drawing/2014/main" id="{00000000-0008-0000-0E00-000031000000}"/>
            </a:ext>
          </a:extLst>
        </xdr:cNvPr>
        <xdr:cNvSpPr/>
      </xdr:nvSpPr>
      <xdr:spPr>
        <a:xfrm>
          <a:off x="5442010" y="43731"/>
          <a:ext cx="898412"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Techos</a:t>
          </a:r>
        </a:p>
      </xdr:txBody>
    </xdr:sp>
    <xdr:clientData/>
  </xdr:twoCellAnchor>
  <xdr:twoCellAnchor editAs="absolute">
    <xdr:from>
      <xdr:col>3</xdr:col>
      <xdr:colOff>2134128</xdr:colOff>
      <xdr:row>0</xdr:row>
      <xdr:rowOff>43731</xdr:rowOff>
    </xdr:from>
    <xdr:to>
      <xdr:col>3</xdr:col>
      <xdr:colOff>3034128</xdr:colOff>
      <xdr:row>1</xdr:row>
      <xdr:rowOff>146636</xdr:rowOff>
    </xdr:to>
    <xdr:sp macro="" textlink="">
      <xdr:nvSpPr>
        <xdr:cNvPr id="50" name="Flecha: cheurón 49">
          <a:hlinkClick xmlns:r="http://schemas.openxmlformats.org/officeDocument/2006/relationships" r:id="rId10"/>
          <a:extLst>
            <a:ext uri="{FF2B5EF4-FFF2-40B4-BE49-F238E27FC236}">
              <a16:creationId xmlns:a16="http://schemas.microsoft.com/office/drawing/2014/main" id="{00000000-0008-0000-0E00-000032000000}"/>
            </a:ext>
          </a:extLst>
        </xdr:cNvPr>
        <xdr:cNvSpPr/>
      </xdr:nvSpPr>
      <xdr:spPr>
        <a:xfrm>
          <a:off x="6305590"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Entrepiso</a:t>
          </a:r>
        </a:p>
      </xdr:txBody>
    </xdr:sp>
    <xdr:clientData/>
  </xdr:twoCellAnchor>
  <xdr:twoCellAnchor editAs="absolute">
    <xdr:from>
      <xdr:col>3</xdr:col>
      <xdr:colOff>2999296</xdr:colOff>
      <xdr:row>0</xdr:row>
      <xdr:rowOff>43731</xdr:rowOff>
    </xdr:from>
    <xdr:to>
      <xdr:col>3</xdr:col>
      <xdr:colOff>3899296</xdr:colOff>
      <xdr:row>1</xdr:row>
      <xdr:rowOff>146636</xdr:rowOff>
    </xdr:to>
    <xdr:sp macro="" textlink="">
      <xdr:nvSpPr>
        <xdr:cNvPr id="51" name="Flecha: cheurón 50">
          <a:hlinkClick xmlns:r="http://schemas.openxmlformats.org/officeDocument/2006/relationships" r:id="rId11"/>
          <a:extLst>
            <a:ext uri="{FF2B5EF4-FFF2-40B4-BE49-F238E27FC236}">
              <a16:creationId xmlns:a16="http://schemas.microsoft.com/office/drawing/2014/main" id="{00000000-0008-0000-0E00-000033000000}"/>
            </a:ext>
          </a:extLst>
        </xdr:cNvPr>
        <xdr:cNvSpPr/>
      </xdr:nvSpPr>
      <xdr:spPr>
        <a:xfrm>
          <a:off x="7170758"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Estructura</a:t>
          </a:r>
        </a:p>
      </xdr:txBody>
    </xdr:sp>
    <xdr:clientData/>
  </xdr:twoCellAnchor>
  <xdr:twoCellAnchor editAs="absolute">
    <xdr:from>
      <xdr:col>3</xdr:col>
      <xdr:colOff>3864464</xdr:colOff>
      <xdr:row>0</xdr:row>
      <xdr:rowOff>43731</xdr:rowOff>
    </xdr:from>
    <xdr:to>
      <xdr:col>3</xdr:col>
      <xdr:colOff>4764464</xdr:colOff>
      <xdr:row>1</xdr:row>
      <xdr:rowOff>146636</xdr:rowOff>
    </xdr:to>
    <xdr:sp macro="" textlink="">
      <xdr:nvSpPr>
        <xdr:cNvPr id="52" name="Flecha: cheurón 51">
          <a:hlinkClick xmlns:r="http://schemas.openxmlformats.org/officeDocument/2006/relationships" r:id="rId12"/>
          <a:extLst>
            <a:ext uri="{FF2B5EF4-FFF2-40B4-BE49-F238E27FC236}">
              <a16:creationId xmlns:a16="http://schemas.microsoft.com/office/drawing/2014/main" id="{00000000-0008-0000-0E00-000034000000}"/>
            </a:ext>
          </a:extLst>
        </xdr:cNvPr>
        <xdr:cNvSpPr/>
      </xdr:nvSpPr>
      <xdr:spPr>
        <a:xfrm>
          <a:off x="8035926" y="43731"/>
          <a:ext cx="900000"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Puertas</a:t>
          </a:r>
        </a:p>
      </xdr:txBody>
    </xdr:sp>
    <xdr:clientData/>
  </xdr:twoCellAnchor>
  <xdr:twoCellAnchor editAs="absolute">
    <xdr:from>
      <xdr:col>3</xdr:col>
      <xdr:colOff>4729632</xdr:colOff>
      <xdr:row>0</xdr:row>
      <xdr:rowOff>43731</xdr:rowOff>
    </xdr:from>
    <xdr:to>
      <xdr:col>4</xdr:col>
      <xdr:colOff>428928</xdr:colOff>
      <xdr:row>1</xdr:row>
      <xdr:rowOff>146636</xdr:rowOff>
    </xdr:to>
    <xdr:sp macro="" textlink="">
      <xdr:nvSpPr>
        <xdr:cNvPr id="73" name="Flecha: cheurón 72">
          <a:hlinkClick xmlns:r="http://schemas.openxmlformats.org/officeDocument/2006/relationships" r:id="rId13"/>
          <a:extLst>
            <a:ext uri="{FF2B5EF4-FFF2-40B4-BE49-F238E27FC236}">
              <a16:creationId xmlns:a16="http://schemas.microsoft.com/office/drawing/2014/main" id="{00000000-0008-0000-0E00-000049000000}"/>
            </a:ext>
          </a:extLst>
        </xdr:cNvPr>
        <xdr:cNvSpPr/>
      </xdr:nvSpPr>
      <xdr:spPr>
        <a:xfrm>
          <a:off x="8901094" y="43731"/>
          <a:ext cx="901411"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Ventanas</a:t>
          </a:r>
        </a:p>
      </xdr:txBody>
    </xdr:sp>
    <xdr:clientData/>
  </xdr:twoCellAnchor>
  <xdr:twoCellAnchor editAs="absolute">
    <xdr:from>
      <xdr:col>4</xdr:col>
      <xdr:colOff>394096</xdr:colOff>
      <xdr:row>0</xdr:row>
      <xdr:rowOff>43731</xdr:rowOff>
    </xdr:from>
    <xdr:to>
      <xdr:col>5</xdr:col>
      <xdr:colOff>557984</xdr:colOff>
      <xdr:row>1</xdr:row>
      <xdr:rowOff>146636</xdr:rowOff>
    </xdr:to>
    <xdr:sp macro="" textlink="">
      <xdr:nvSpPr>
        <xdr:cNvPr id="74" name="Flecha: cheurón 73">
          <a:hlinkClick xmlns:r="http://schemas.openxmlformats.org/officeDocument/2006/relationships" r:id="rId14"/>
          <a:extLst>
            <a:ext uri="{FF2B5EF4-FFF2-40B4-BE49-F238E27FC236}">
              <a16:creationId xmlns:a16="http://schemas.microsoft.com/office/drawing/2014/main" id="{00000000-0008-0000-0E00-00004A000000}"/>
            </a:ext>
          </a:extLst>
        </xdr:cNvPr>
        <xdr:cNvSpPr/>
      </xdr:nvSpPr>
      <xdr:spPr>
        <a:xfrm>
          <a:off x="9767673" y="43731"/>
          <a:ext cx="90146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Especiales</a:t>
          </a:r>
        </a:p>
      </xdr:txBody>
    </xdr:sp>
    <xdr:clientData/>
  </xdr:twoCellAnchor>
  <xdr:twoCellAnchor editAs="absolute">
    <xdr:from>
      <xdr:col>5</xdr:col>
      <xdr:colOff>523154</xdr:colOff>
      <xdr:row>0</xdr:row>
      <xdr:rowOff>43731</xdr:rowOff>
    </xdr:from>
    <xdr:to>
      <xdr:col>6</xdr:col>
      <xdr:colOff>393125</xdr:colOff>
      <xdr:row>1</xdr:row>
      <xdr:rowOff>146636</xdr:rowOff>
    </xdr:to>
    <xdr:sp macro="" textlink="">
      <xdr:nvSpPr>
        <xdr:cNvPr id="75" name="Flecha: cheurón 74">
          <a:hlinkClick xmlns:r="http://schemas.openxmlformats.org/officeDocument/2006/relationships" r:id="rId15"/>
          <a:extLst>
            <a:ext uri="{FF2B5EF4-FFF2-40B4-BE49-F238E27FC236}">
              <a16:creationId xmlns:a16="http://schemas.microsoft.com/office/drawing/2014/main" id="{00000000-0008-0000-0E00-00004B000000}"/>
            </a:ext>
          </a:extLst>
        </xdr:cNvPr>
        <xdr:cNvSpPr/>
      </xdr:nvSpPr>
      <xdr:spPr>
        <a:xfrm>
          <a:off x="10634308" y="43731"/>
          <a:ext cx="900625" cy="288520"/>
        </a:xfrm>
        <a:prstGeom prst="chevron">
          <a:avLst>
            <a:gd name="adj" fmla="val 25204"/>
          </a:avLst>
        </a:prstGeom>
        <a:solidFill>
          <a:schemeClr val="bg1">
            <a:lumMod val="85000"/>
          </a:schemeClr>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1">
              <a:solidFill>
                <a:schemeClr val="bg2">
                  <a:lumMod val="50000"/>
                </a:schemeClr>
              </a:solidFill>
            </a:rPr>
            <a:t>Otros</a:t>
          </a:r>
        </a:p>
      </xdr:txBody>
    </xdr:sp>
    <xdr:clientData/>
  </xdr:twoCellAnchor>
  <xdr:twoCellAnchor editAs="absolute">
    <xdr:from>
      <xdr:col>2</xdr:col>
      <xdr:colOff>483573</xdr:colOff>
      <xdr:row>0</xdr:row>
      <xdr:rowOff>0</xdr:rowOff>
    </xdr:from>
    <xdr:to>
      <xdr:col>2</xdr:col>
      <xdr:colOff>1384794</xdr:colOff>
      <xdr:row>2</xdr:row>
      <xdr:rowOff>17890</xdr:rowOff>
    </xdr:to>
    <xdr:grpSp>
      <xdr:nvGrpSpPr>
        <xdr:cNvPr id="76" name="Grupo 75">
          <a:hlinkClick xmlns:r="http://schemas.openxmlformats.org/officeDocument/2006/relationships" r:id="rId16"/>
          <a:extLst>
            <a:ext uri="{FF2B5EF4-FFF2-40B4-BE49-F238E27FC236}">
              <a16:creationId xmlns:a16="http://schemas.microsoft.com/office/drawing/2014/main" id="{00000000-0008-0000-0E00-00004C000000}"/>
            </a:ext>
          </a:extLst>
        </xdr:cNvPr>
        <xdr:cNvGrpSpPr/>
      </xdr:nvGrpSpPr>
      <xdr:grpSpPr>
        <a:xfrm>
          <a:off x="2841011" y="0"/>
          <a:ext cx="901221" cy="383015"/>
          <a:chOff x="2097804" y="31748"/>
          <a:chExt cx="900000" cy="380227"/>
        </a:xfrm>
        <a:solidFill>
          <a:schemeClr val="bg1">
            <a:lumMod val="85000"/>
          </a:schemeClr>
        </a:solidFill>
      </xdr:grpSpPr>
      <xdr:sp macro="" textlink="">
        <xdr:nvSpPr>
          <xdr:cNvPr id="77" name="Flecha: cheurón 76">
            <a:extLst>
              <a:ext uri="{FF2B5EF4-FFF2-40B4-BE49-F238E27FC236}">
                <a16:creationId xmlns:a16="http://schemas.microsoft.com/office/drawing/2014/main" id="{00000000-0008-0000-0E00-00004D000000}"/>
              </a:ext>
            </a:extLst>
          </xdr:cNvPr>
          <xdr:cNvSpPr/>
        </xdr:nvSpPr>
        <xdr:spPr>
          <a:xfrm>
            <a:off x="2097804"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1000" b="1">
              <a:solidFill>
                <a:schemeClr val="bg2">
                  <a:lumMod val="50000"/>
                </a:schemeClr>
              </a:solidFill>
            </a:endParaRPr>
          </a:p>
        </xdr:txBody>
      </xdr:sp>
      <xdr:sp macro="" textlink="">
        <xdr:nvSpPr>
          <xdr:cNvPr id="78" name="CuadroTexto 77">
            <a:extLst>
              <a:ext uri="{FF2B5EF4-FFF2-40B4-BE49-F238E27FC236}">
                <a16:creationId xmlns:a16="http://schemas.microsoft.com/office/drawing/2014/main" id="{00000000-0008-0000-0E00-00004E000000}"/>
              </a:ext>
            </a:extLst>
          </xdr:cNvPr>
          <xdr:cNvSpPr txBox="1"/>
        </xdr:nvSpPr>
        <xdr:spPr>
          <a:xfrm>
            <a:off x="2286000" y="31748"/>
            <a:ext cx="672171" cy="380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Interiores</a:t>
            </a:r>
            <a:endParaRPr lang="en-US" sz="900">
              <a:solidFill>
                <a:schemeClr val="bg2">
                  <a:lumMod val="50000"/>
                </a:schemeClr>
              </a:solidFill>
              <a:effectLst/>
            </a:endParaRPr>
          </a:p>
        </xdr:txBody>
      </xdr:sp>
    </xdr:grpSp>
    <xdr:clientData/>
  </xdr:twoCellAnchor>
  <xdr:twoCellAnchor editAs="absolute">
    <xdr:from>
      <xdr:col>2</xdr:col>
      <xdr:colOff>1349962</xdr:colOff>
      <xdr:row>0</xdr:row>
      <xdr:rowOff>112</xdr:rowOff>
    </xdr:from>
    <xdr:to>
      <xdr:col>3</xdr:col>
      <xdr:colOff>437769</xdr:colOff>
      <xdr:row>2</xdr:row>
      <xdr:rowOff>28731</xdr:rowOff>
    </xdr:to>
    <xdr:grpSp>
      <xdr:nvGrpSpPr>
        <xdr:cNvPr id="79" name="Grupo 78">
          <a:hlinkClick xmlns:r="http://schemas.openxmlformats.org/officeDocument/2006/relationships" r:id="rId17"/>
          <a:extLst>
            <a:ext uri="{FF2B5EF4-FFF2-40B4-BE49-F238E27FC236}">
              <a16:creationId xmlns:a16="http://schemas.microsoft.com/office/drawing/2014/main" id="{00000000-0008-0000-0E00-00004F000000}"/>
            </a:ext>
          </a:extLst>
        </xdr:cNvPr>
        <xdr:cNvGrpSpPr/>
      </xdr:nvGrpSpPr>
      <xdr:grpSpPr>
        <a:xfrm>
          <a:off x="3707400" y="112"/>
          <a:ext cx="897557" cy="393744"/>
          <a:chOff x="2962972" y="31860"/>
          <a:chExt cx="900000" cy="390956"/>
        </a:xfrm>
        <a:solidFill>
          <a:schemeClr val="bg1">
            <a:lumMod val="85000"/>
          </a:schemeClr>
        </a:solidFill>
      </xdr:grpSpPr>
      <xdr:sp macro="" textlink="">
        <xdr:nvSpPr>
          <xdr:cNvPr id="80" name="Flecha: cheurón 79">
            <a:extLst>
              <a:ext uri="{FF2B5EF4-FFF2-40B4-BE49-F238E27FC236}">
                <a16:creationId xmlns:a16="http://schemas.microsoft.com/office/drawing/2014/main" id="{00000000-0008-0000-0E00-000050000000}"/>
              </a:ext>
            </a:extLst>
          </xdr:cNvPr>
          <xdr:cNvSpPr/>
        </xdr:nvSpPr>
        <xdr:spPr>
          <a:xfrm>
            <a:off x="2962972" y="75479"/>
            <a:ext cx="900000" cy="284074"/>
          </a:xfrm>
          <a:prstGeom prst="chevron">
            <a:avLst>
              <a:gd name="adj" fmla="val 25204"/>
            </a:avLst>
          </a:prstGeom>
          <a:grp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endParaRPr lang="en-US" sz="900" b="1">
              <a:solidFill>
                <a:schemeClr val="bg2">
                  <a:lumMod val="50000"/>
                </a:schemeClr>
              </a:solidFill>
            </a:endParaRPr>
          </a:p>
        </xdr:txBody>
      </xdr:sp>
      <xdr:sp macro="" textlink="">
        <xdr:nvSpPr>
          <xdr:cNvPr id="81" name="CuadroTexto 80">
            <a:extLst>
              <a:ext uri="{FF2B5EF4-FFF2-40B4-BE49-F238E27FC236}">
                <a16:creationId xmlns:a16="http://schemas.microsoft.com/office/drawing/2014/main" id="{00000000-0008-0000-0E00-000051000000}"/>
              </a:ext>
            </a:extLst>
          </xdr:cNvPr>
          <xdr:cNvSpPr txBox="1"/>
        </xdr:nvSpPr>
        <xdr:spPr>
          <a:xfrm>
            <a:off x="3187700" y="31860"/>
            <a:ext cx="662568" cy="39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bg2">
                    <a:lumMod val="50000"/>
                  </a:schemeClr>
                </a:solidFill>
                <a:effectLst/>
                <a:latin typeface="+mn-lt"/>
                <a:ea typeface="+mn-ea"/>
                <a:cs typeface="+mn-cs"/>
              </a:rPr>
              <a:t>Muros</a:t>
            </a:r>
            <a:r>
              <a:rPr lang="en-US" sz="900" b="1" baseline="0">
                <a:solidFill>
                  <a:schemeClr val="bg2">
                    <a:lumMod val="50000"/>
                  </a:schemeClr>
                </a:solidFill>
                <a:effectLst/>
                <a:latin typeface="+mn-lt"/>
                <a:ea typeface="+mn-ea"/>
                <a:cs typeface="+mn-cs"/>
              </a:rPr>
              <a:t> Exteriores</a:t>
            </a:r>
            <a:endParaRPr lang="en-US" sz="900">
              <a:solidFill>
                <a:schemeClr val="bg2">
                  <a:lumMod val="50000"/>
                </a:schemeClr>
              </a:solidFill>
              <a:effectLst/>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152400</xdr:colOff>
      <xdr:row>2</xdr:row>
      <xdr:rowOff>127000</xdr:rowOff>
    </xdr:from>
    <xdr:to>
      <xdr:col>5</xdr:col>
      <xdr:colOff>435769</xdr:colOff>
      <xdr:row>24</xdr:row>
      <xdr:rowOff>139700</xdr:rowOff>
    </xdr:to>
    <xdr:graphicFrame macro="">
      <xdr:nvGraphicFramePr>
        <xdr:cNvPr id="62" name="Marcador de contenido 2">
          <a:extLst>
            <a:ext uri="{FF2B5EF4-FFF2-40B4-BE49-F238E27FC236}">
              <a16:creationId xmlns:a16="http://schemas.microsoft.com/office/drawing/2014/main" id="{00000000-0008-0000-0F00-00003E000000}"/>
            </a:ext>
          </a:extLst>
        </xdr:cNvPr>
        <xdr:cNvGraphicFramePr>
          <a:graphicFrameLocks noGrp="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5</xdr:col>
      <xdr:colOff>641350</xdr:colOff>
      <xdr:row>2</xdr:row>
      <xdr:rowOff>127000</xdr:rowOff>
    </xdr:from>
    <xdr:to>
      <xdr:col>14</xdr:col>
      <xdr:colOff>660400</xdr:colOff>
      <xdr:row>24</xdr:row>
      <xdr:rowOff>76200</xdr:rowOff>
    </xdr:to>
    <xdr:sp macro="" textlink="">
      <xdr:nvSpPr>
        <xdr:cNvPr id="107" name="Rectángulo: esquinas redondeadas 106">
          <a:extLst>
            <a:ext uri="{FF2B5EF4-FFF2-40B4-BE49-F238E27FC236}">
              <a16:creationId xmlns:a16="http://schemas.microsoft.com/office/drawing/2014/main" id="{00000000-0008-0000-0F00-00006B000000}"/>
            </a:ext>
          </a:extLst>
        </xdr:cNvPr>
        <xdr:cNvSpPr/>
      </xdr:nvSpPr>
      <xdr:spPr>
        <a:xfrm>
          <a:off x="4451350" y="495300"/>
          <a:ext cx="6877050" cy="40005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2">
                  <a:lumMod val="50000"/>
                </a:schemeClr>
              </a:solidFill>
            </a:rPr>
            <a:t>Instrucciones</a:t>
          </a:r>
        </a:p>
        <a:p>
          <a:pPr algn="ctr"/>
          <a:endParaRPr lang="en-US" sz="1400" b="1">
            <a:solidFill>
              <a:schemeClr val="accent2">
                <a:lumMod val="50000"/>
              </a:schemeClr>
            </a:solidFill>
          </a:endParaRPr>
        </a:p>
        <a:p>
          <a:pPr algn="l"/>
          <a:r>
            <a:rPr lang="en-US" sz="1400" b="0">
              <a:solidFill>
                <a:schemeClr val="accent2">
                  <a:lumMod val="50000"/>
                </a:schemeClr>
              </a:solidFill>
            </a:rPr>
            <a:t>Para registrar materiales, seleccione el elemento (separados por hojas) al que pertenecen el material, puede ingresar a dichos elementos a través de la lista que se muestra en esta pantalla.</a:t>
          </a:r>
        </a:p>
        <a:p>
          <a:pPr algn="l"/>
          <a:endParaRPr lang="en-US" sz="1400" b="0">
            <a:solidFill>
              <a:schemeClr val="accent2">
                <a:lumMod val="50000"/>
              </a:schemeClr>
            </a:solidFill>
          </a:endParaRPr>
        </a:p>
        <a:p>
          <a:pPr algn="l"/>
          <a:r>
            <a:rPr lang="en-US" sz="1400" b="0">
              <a:solidFill>
                <a:schemeClr val="accent2">
                  <a:lumMod val="50000"/>
                </a:schemeClr>
              </a:solidFill>
            </a:rPr>
            <a:t>Dentro de la hoja del elemento seleccionado, registre el nombre del material dentro de la columna con el mismo nombre (Material). Notara que al empezar a escribir se activa una lista donde se muestra las posibles coincidencias, de acuerdo con la palabra escrita. Solo seleccione con el ratón la opción que mejor describa el material a registrar.</a:t>
          </a:r>
        </a:p>
        <a:p>
          <a:pPr algn="l"/>
          <a:endParaRPr lang="en-US" sz="1400" b="0">
            <a:solidFill>
              <a:schemeClr val="accent2">
                <a:lumMod val="50000"/>
              </a:schemeClr>
            </a:solidFill>
          </a:endParaRPr>
        </a:p>
        <a:p>
          <a:pPr algn="l"/>
          <a:r>
            <a:rPr lang="en-US" sz="1400" b="0">
              <a:solidFill>
                <a:schemeClr val="accent2">
                  <a:lumMod val="50000"/>
                </a:schemeClr>
              </a:solidFill>
            </a:rPr>
            <a:t>Si los materiales mostrados en la lista de columna Material, no concuerdan con el material que se quiere registrar, solo escríbalo sobre la misma celda y presione Intro (Enter), podrá registrar materiales que no se encuentran en la lista.</a:t>
          </a:r>
        </a:p>
      </xdr:txBody>
    </xdr:sp>
    <xdr:clientData/>
  </xdr:twoCellAnchor>
  <xdr:twoCellAnchor editAs="absolute">
    <xdr:from>
      <xdr:col>0</xdr:col>
      <xdr:colOff>0</xdr:colOff>
      <xdr:row>0</xdr:row>
      <xdr:rowOff>12700</xdr:rowOff>
    </xdr:from>
    <xdr:to>
      <xdr:col>0</xdr:col>
      <xdr:colOff>288000</xdr:colOff>
      <xdr:row>1</xdr:row>
      <xdr:rowOff>114618</xdr:rowOff>
    </xdr:to>
    <xdr:grpSp>
      <xdr:nvGrpSpPr>
        <xdr:cNvPr id="108" name="Grupo 107">
          <a:hlinkClick xmlns:r="http://schemas.openxmlformats.org/officeDocument/2006/relationships" r:id="rId6"/>
          <a:extLst>
            <a:ext uri="{FF2B5EF4-FFF2-40B4-BE49-F238E27FC236}">
              <a16:creationId xmlns:a16="http://schemas.microsoft.com/office/drawing/2014/main" id="{00000000-0008-0000-0F00-00006C000000}"/>
            </a:ext>
          </a:extLst>
        </xdr:cNvPr>
        <xdr:cNvGrpSpPr/>
      </xdr:nvGrpSpPr>
      <xdr:grpSpPr>
        <a:xfrm>
          <a:off x="0" y="12700"/>
          <a:ext cx="288000" cy="286068"/>
          <a:chOff x="82550" y="2604297"/>
          <a:chExt cx="288012" cy="285079"/>
        </a:xfrm>
      </xdr:grpSpPr>
      <xdr:sp macro="" textlink="">
        <xdr:nvSpPr>
          <xdr:cNvPr id="109" name="Hexágono 108">
            <a:extLst>
              <a:ext uri="{FF2B5EF4-FFF2-40B4-BE49-F238E27FC236}">
                <a16:creationId xmlns:a16="http://schemas.microsoft.com/office/drawing/2014/main" id="{00000000-0008-0000-0F00-00006D000000}"/>
              </a:ext>
            </a:extLst>
          </xdr:cNvPr>
          <xdr:cNvSpPr/>
        </xdr:nvSpPr>
        <xdr:spPr>
          <a:xfrm>
            <a:off x="82550" y="2604297"/>
            <a:ext cx="288012" cy="285079"/>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xdr:nvPicPr>
          <xdr:cNvPr id="110" name="Gráfico 109" descr="Hogar">
            <a:extLst>
              <a:ext uri="{FF2B5EF4-FFF2-40B4-BE49-F238E27FC236}">
                <a16:creationId xmlns:a16="http://schemas.microsoft.com/office/drawing/2014/main" id="{00000000-0008-0000-0F00-00006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7002" y="2648604"/>
            <a:ext cx="196858" cy="195756"/>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806450</xdr:colOff>
      <xdr:row>0</xdr:row>
      <xdr:rowOff>98425</xdr:rowOff>
    </xdr:from>
    <xdr:to>
      <xdr:col>3</xdr:col>
      <xdr:colOff>698020</xdr:colOff>
      <xdr:row>3</xdr:row>
      <xdr:rowOff>130175</xdr:rowOff>
    </xdr:to>
    <xdr:grpSp>
      <xdr:nvGrpSpPr>
        <xdr:cNvPr id="16" name="Grupo 15">
          <a:extLst>
            <a:ext uri="{FF2B5EF4-FFF2-40B4-BE49-F238E27FC236}">
              <a16:creationId xmlns:a16="http://schemas.microsoft.com/office/drawing/2014/main" id="{00000000-0008-0000-1000-000010000000}"/>
            </a:ext>
          </a:extLst>
        </xdr:cNvPr>
        <xdr:cNvGrpSpPr/>
      </xdr:nvGrpSpPr>
      <xdr:grpSpPr>
        <a:xfrm>
          <a:off x="1295400" y="98425"/>
          <a:ext cx="1720370" cy="584200"/>
          <a:chOff x="939800" y="98425"/>
          <a:chExt cx="1720370" cy="584200"/>
        </a:xfrm>
      </xdr:grpSpPr>
      <xdr:pic macro="[0]!Proteger">
        <xdr:nvPicPr>
          <xdr:cNvPr id="6" name="Gráfico 5" descr="Bloquear">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39800" y="98425"/>
            <a:ext cx="552450" cy="552450"/>
          </a:xfrm>
          <a:prstGeom prst="rect">
            <a:avLst/>
          </a:prstGeom>
        </xdr:spPr>
      </xdr:pic>
      <xdr:sp macro="[0]!Proteger" textlink="">
        <xdr:nvSpPr>
          <xdr:cNvPr id="9" name="CuadroTexto 8">
            <a:extLst>
              <a:ext uri="{FF2B5EF4-FFF2-40B4-BE49-F238E27FC236}">
                <a16:creationId xmlns:a16="http://schemas.microsoft.com/office/drawing/2014/main" id="{00000000-0008-0000-1000-000009000000}"/>
              </a:ext>
            </a:extLst>
          </xdr:cNvPr>
          <xdr:cNvSpPr txBox="1"/>
        </xdr:nvSpPr>
        <xdr:spPr>
          <a:xfrm>
            <a:off x="149177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Proteger Hojas</a:t>
            </a:r>
          </a:p>
        </xdr:txBody>
      </xdr:sp>
    </xdr:grpSp>
    <xdr:clientData/>
  </xdr:twoCellAnchor>
  <xdr:twoCellAnchor>
    <xdr:from>
      <xdr:col>3</xdr:col>
      <xdr:colOff>697540</xdr:colOff>
      <xdr:row>0</xdr:row>
      <xdr:rowOff>113700</xdr:rowOff>
    </xdr:from>
    <xdr:to>
      <xdr:col>4</xdr:col>
      <xdr:colOff>654050</xdr:colOff>
      <xdr:row>3</xdr:row>
      <xdr:rowOff>130175</xdr:rowOff>
    </xdr:to>
    <xdr:grpSp>
      <xdr:nvGrpSpPr>
        <xdr:cNvPr id="17" name="Grupo 16">
          <a:extLst>
            <a:ext uri="{FF2B5EF4-FFF2-40B4-BE49-F238E27FC236}">
              <a16:creationId xmlns:a16="http://schemas.microsoft.com/office/drawing/2014/main" id="{00000000-0008-0000-1000-000011000000}"/>
            </a:ext>
          </a:extLst>
        </xdr:cNvPr>
        <xdr:cNvGrpSpPr/>
      </xdr:nvGrpSpPr>
      <xdr:grpSpPr>
        <a:xfrm>
          <a:off x="3015290" y="113700"/>
          <a:ext cx="1963110" cy="568925"/>
          <a:chOff x="2659690" y="113700"/>
          <a:chExt cx="1659270" cy="568925"/>
        </a:xfrm>
      </xdr:grpSpPr>
      <xdr:pic macro="[0]!DesProteger">
        <xdr:nvPicPr>
          <xdr:cNvPr id="8" name="Gráfico 7" descr="Desbloquear">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59690" y="113700"/>
            <a:ext cx="491350" cy="491350"/>
          </a:xfrm>
          <a:prstGeom prst="rect">
            <a:avLst/>
          </a:prstGeom>
        </xdr:spPr>
      </xdr:pic>
      <xdr:sp macro="[0]!DesProteger" textlink="">
        <xdr:nvSpPr>
          <xdr:cNvPr id="10" name="CuadroTexto 9">
            <a:extLst>
              <a:ext uri="{FF2B5EF4-FFF2-40B4-BE49-F238E27FC236}">
                <a16:creationId xmlns:a16="http://schemas.microsoft.com/office/drawing/2014/main" id="{00000000-0008-0000-1000-00000A000000}"/>
              </a:ext>
            </a:extLst>
          </xdr:cNvPr>
          <xdr:cNvSpPr txBox="1"/>
        </xdr:nvSpPr>
        <xdr:spPr>
          <a:xfrm>
            <a:off x="315056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Desproteger Hojas</a:t>
            </a:r>
          </a:p>
        </xdr:txBody>
      </xdr:sp>
    </xdr:grpSp>
    <xdr:clientData/>
  </xdr:twoCellAnchor>
  <xdr:twoCellAnchor>
    <xdr:from>
      <xdr:col>4</xdr:col>
      <xdr:colOff>737080</xdr:colOff>
      <xdr:row>0</xdr:row>
      <xdr:rowOff>106362</xdr:rowOff>
    </xdr:from>
    <xdr:to>
      <xdr:col>4</xdr:col>
      <xdr:colOff>2482850</xdr:colOff>
      <xdr:row>3</xdr:row>
      <xdr:rowOff>131762</xdr:rowOff>
    </xdr:to>
    <xdr:grpSp>
      <xdr:nvGrpSpPr>
        <xdr:cNvPr id="19" name="Grupo 18">
          <a:extLst>
            <a:ext uri="{FF2B5EF4-FFF2-40B4-BE49-F238E27FC236}">
              <a16:creationId xmlns:a16="http://schemas.microsoft.com/office/drawing/2014/main" id="{00000000-0008-0000-1000-000013000000}"/>
            </a:ext>
          </a:extLst>
        </xdr:cNvPr>
        <xdr:cNvGrpSpPr/>
      </xdr:nvGrpSpPr>
      <xdr:grpSpPr>
        <a:xfrm>
          <a:off x="5061430" y="106362"/>
          <a:ext cx="1745770" cy="577850"/>
          <a:chOff x="4318480" y="106362"/>
          <a:chExt cx="1745770" cy="577850"/>
        </a:xfrm>
      </xdr:grpSpPr>
      <xdr:pic macro="[0]!MuestraParametros">
        <xdr:nvPicPr>
          <xdr:cNvPr id="14" name="Gráfico 13" descr="Engranajes">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318480" y="106362"/>
            <a:ext cx="577850" cy="577850"/>
          </a:xfrm>
          <a:prstGeom prst="rect">
            <a:avLst/>
          </a:prstGeom>
        </xdr:spPr>
      </xdr:pic>
      <xdr:sp macro="[0]!MuestraParametros" textlink="">
        <xdr:nvSpPr>
          <xdr:cNvPr id="15" name="CuadroTexto 14">
            <a:extLst>
              <a:ext uri="{FF2B5EF4-FFF2-40B4-BE49-F238E27FC236}">
                <a16:creationId xmlns:a16="http://schemas.microsoft.com/office/drawing/2014/main" id="{00000000-0008-0000-1000-00000F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Parametros</a:t>
            </a:r>
          </a:p>
        </xdr:txBody>
      </xdr:sp>
    </xdr:grpSp>
    <xdr:clientData/>
  </xdr:twoCellAnchor>
  <xdr:twoCellAnchor>
    <xdr:from>
      <xdr:col>1</xdr:col>
      <xdr:colOff>101600</xdr:colOff>
      <xdr:row>1</xdr:row>
      <xdr:rowOff>114300</xdr:rowOff>
    </xdr:from>
    <xdr:to>
      <xdr:col>2</xdr:col>
      <xdr:colOff>908050</xdr:colOff>
      <xdr:row>3</xdr:row>
      <xdr:rowOff>111125</xdr:rowOff>
    </xdr:to>
    <xdr:grpSp>
      <xdr:nvGrpSpPr>
        <xdr:cNvPr id="22" name="Grupo 21">
          <a:extLst>
            <a:ext uri="{FF2B5EF4-FFF2-40B4-BE49-F238E27FC236}">
              <a16:creationId xmlns:a16="http://schemas.microsoft.com/office/drawing/2014/main" id="{00000000-0008-0000-1000-000016000000}"/>
            </a:ext>
          </a:extLst>
        </xdr:cNvPr>
        <xdr:cNvGrpSpPr/>
      </xdr:nvGrpSpPr>
      <xdr:grpSpPr>
        <a:xfrm>
          <a:off x="101600" y="298450"/>
          <a:ext cx="1295400" cy="365125"/>
          <a:chOff x="101600" y="298450"/>
          <a:chExt cx="1295400" cy="365125"/>
        </a:xfrm>
      </xdr:grpSpPr>
      <xdr:sp macro="[0]!MuestraInicio" textlink="">
        <xdr:nvSpPr>
          <xdr:cNvPr id="3" name="Hexágono 2">
            <a:extLst>
              <a:ext uri="{FF2B5EF4-FFF2-40B4-BE49-F238E27FC236}">
                <a16:creationId xmlns:a16="http://schemas.microsoft.com/office/drawing/2014/main" id="{00000000-0008-0000-1000-000003000000}"/>
              </a:ext>
            </a:extLst>
          </xdr:cNvPr>
          <xdr:cNvSpPr/>
        </xdr:nvSpPr>
        <xdr:spPr>
          <a:xfrm>
            <a:off x="101600" y="298450"/>
            <a:ext cx="288000" cy="286068"/>
          </a:xfrm>
          <a:prstGeom prst="hexagon">
            <a:avLst/>
          </a:prstGeom>
          <a:solidFill>
            <a:schemeClr val="accent3"/>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bg2">
                  <a:lumMod val="50000"/>
                </a:schemeClr>
              </a:solidFill>
            </a:endParaRPr>
          </a:p>
        </xdr:txBody>
      </xdr:sp>
      <xdr:pic macro="[0]!MuestraInicio">
        <xdr:nvPicPr>
          <xdr:cNvPr id="4" name="Gráfico 3" descr="Hogar">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46050" y="342911"/>
            <a:ext cx="196850" cy="196435"/>
          </a:xfrm>
          <a:prstGeom prst="rect">
            <a:avLst/>
          </a:prstGeom>
        </xdr:spPr>
      </xdr:pic>
      <xdr:sp macro="[0]!MuestraInicio" textlink="">
        <xdr:nvSpPr>
          <xdr:cNvPr id="20" name="CuadroTexto 19">
            <a:extLst>
              <a:ext uri="{FF2B5EF4-FFF2-40B4-BE49-F238E27FC236}">
                <a16:creationId xmlns:a16="http://schemas.microsoft.com/office/drawing/2014/main" id="{00000000-0008-0000-1000-000014000000}"/>
              </a:ext>
            </a:extLst>
          </xdr:cNvPr>
          <xdr:cNvSpPr txBox="1"/>
        </xdr:nvSpPr>
        <xdr:spPr>
          <a:xfrm>
            <a:off x="457200" y="320675"/>
            <a:ext cx="9398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Inicio</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221770</xdr:colOff>
      <xdr:row>4</xdr:row>
      <xdr:rowOff>25400</xdr:rowOff>
    </xdr:to>
    <xdr:grpSp>
      <xdr:nvGrpSpPr>
        <xdr:cNvPr id="44" name="Grupo 43">
          <a:extLst>
            <a:ext uri="{FF2B5EF4-FFF2-40B4-BE49-F238E27FC236}">
              <a16:creationId xmlns:a16="http://schemas.microsoft.com/office/drawing/2014/main" id="{00000000-0008-0000-1100-00002C000000}"/>
            </a:ext>
          </a:extLst>
        </xdr:cNvPr>
        <xdr:cNvGrpSpPr/>
      </xdr:nvGrpSpPr>
      <xdr:grpSpPr>
        <a:xfrm>
          <a:off x="5657850" y="196850"/>
          <a:ext cx="1745770" cy="577850"/>
          <a:chOff x="4318480" y="106362"/>
          <a:chExt cx="1745770" cy="577850"/>
        </a:xfrm>
      </xdr:grpSpPr>
      <xdr:pic macro="[0]!MuestraBaseDatos">
        <xdr:nvPicPr>
          <xdr:cNvPr id="45" name="Gráfico 44" descr="Base de datos">
            <a:extLst>
              <a:ext uri="{FF2B5EF4-FFF2-40B4-BE49-F238E27FC236}">
                <a16:creationId xmlns:a16="http://schemas.microsoft.com/office/drawing/2014/main" id="{00000000-0008-0000-1100-00002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4318480" y="106362"/>
            <a:ext cx="577850" cy="577850"/>
          </a:xfrm>
          <a:prstGeom prst="rect">
            <a:avLst/>
          </a:prstGeom>
        </xdr:spPr>
      </xdr:pic>
      <xdr:sp macro="[0]!MuestraBaseDatos" textlink="">
        <xdr:nvSpPr>
          <xdr:cNvPr id="46" name="CuadroTexto 45">
            <a:extLst>
              <a:ext uri="{FF2B5EF4-FFF2-40B4-BE49-F238E27FC236}">
                <a16:creationId xmlns:a16="http://schemas.microsoft.com/office/drawing/2014/main" id="{00000000-0008-0000-1100-00002E000000}"/>
              </a:ext>
            </a:extLst>
          </xdr:cNvPr>
          <xdr:cNvSpPr txBox="1"/>
        </xdr:nvSpPr>
        <xdr:spPr>
          <a:xfrm>
            <a:off x="4895850" y="339725"/>
            <a:ext cx="1168400"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Roboto" pitchFamily="2" charset="0"/>
                <a:ea typeface="Roboto" pitchFamily="2" charset="0"/>
              </a:rPr>
              <a:t>Base de Datos</a:t>
            </a:r>
          </a:p>
        </xdr:txBody>
      </xdr:sp>
    </xdr:grp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Base" xr10:uid="{531A624A-9727-4792-8198-08AFDD1B5E83}" sourceName="Base">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B3CD24A8-C0AC-400B-BD89-156D80D70F02}" sourceName="Tipo">
  <extLst>
    <x:ext xmlns:x15="http://schemas.microsoft.com/office/spreadsheetml/2010/11/main" uri="{2F2917AC-EB37-4324-AD4E-5DD8C200BD13}">
      <x15:tableSlicerCache tableId="1"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ia" xr10:uid="{CBD42B7A-E303-496E-99C9-C6F812CA624B}" sourceName="Categoria">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jetivo_Gráfico" xr10:uid="{83AE348F-7FFD-408D-A60A-3F2861CBB2B4}" sourceName="Objetivo Geográfico">
  <extLst>
    <x:ext xmlns:x15="http://schemas.microsoft.com/office/spreadsheetml/2010/11/main" uri="{2F2917AC-EB37-4324-AD4E-5DD8C200BD13}">
      <x15:tableSlicerCache tableId="1"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dministrador_EPDs" xr10:uid="{4A3D7091-AB3E-4A43-A85C-B1AA96CCBE7A}" sourceName="Administrador EPDs">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se" xr10:uid="{88C271DC-A2CB-4F26-8AB3-BD3D46864116}" cache="SegmentaciónDeDatos_Base" caption="Base" style="SlicerStyleLight3" rowHeight="241300"/>
  <slicer name="Tipo" xr10:uid="{E76856A2-BEB1-40CF-B1E2-2E01572E375E}" cache="SegmentaciónDeDatos_Tipo" caption="Tipo" style="SlicerStyleLight3" rowHeight="241300"/>
  <slicer name="Categoria" xr10:uid="{0268C945-B316-4BD5-A9D0-6A014ABBDA80}" cache="SegmentaciónDeDatos_Categoria" caption="Categoria" style="SlicerStyleLight3" rowHeight="241300"/>
  <slicer name="Objetivo Gráfico" xr10:uid="{326B9DD7-3E8F-4D1E-BD17-26468F32EA1F}" cache="SegmentaciónDeDatos_Objetivo_Gráfico" caption="Objetivo Geográfico" style="SlicerStyleLight3" rowHeight="241300"/>
  <slicer name="Administrador EPDs" xr10:uid="{F23CEA29-92B2-4AB3-B43A-E07C51E4CCBF}" cache="SegmentaciónDeDatos_Administrador_EPDs" caption="Administrador EPDs"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EC4390-9495-489E-8B4F-20EC2E682414}" name="Seleccion" displayName="Seleccion" ref="A12:I1003" totalsRowShown="0" headerRowDxfId="57" headerRowBorderDxfId="56" tableBorderDxfId="55" totalsRowBorderDxfId="54">
  <autoFilter ref="A12:I1003" xr:uid="{586B8173-21BA-4A46-A3E9-9BDF7D5DBD1B}"/>
  <tableColumns count="9">
    <tableColumn id="1" xr3:uid="{2B99B33F-3B33-4749-A076-E2B6F5B19640}" name="Base" dataDxfId="53">
      <calculatedColumnFormula>IF(BD!B6="","",BD!B6)</calculatedColumnFormula>
    </tableColumn>
    <tableColumn id="2" xr3:uid="{BCE4B8D8-0D76-49F6-95E5-2165EF7935EC}" name="Categoria" dataDxfId="52"/>
    <tableColumn id="3" xr3:uid="{04D7526E-264B-4FA3-B58E-C4AEAD38D4C7}" name="Tipo" dataDxfId="51"/>
    <tableColumn id="4" xr3:uid="{B9EC047D-9857-4322-BB53-843CDF7B14B8}" name="Material" dataDxfId="50"/>
    <tableColumn id="11" xr3:uid="{2EF7DD10-0055-4DF8-9D49-616934F1ACAA}" name="Cantidad" dataDxfId="49"/>
    <tableColumn id="10" xr3:uid="{1A6F08DF-C3FC-4486-A903-886EC914E8F2}" name="Elementos Constructivos" dataDxfId="48"/>
    <tableColumn id="5" xr3:uid="{1B127E0B-58CA-4B89-ADAC-486D55AE05E7}" name="Unidad" dataDxfId="47"/>
    <tableColumn id="7" xr3:uid="{63799CDA-28D4-4399-ACB1-BAA359C03C9E}" name="Objetivo Geográfico" dataDxfId="46">
      <calculatedColumnFormula>IF(BD!L6="","",BD!L6)</calculatedColumnFormula>
    </tableColumn>
    <tableColumn id="6" xr3:uid="{C6AD0BA4-8CCC-4BDC-868A-A03C89E53FCF}" name="Administrador EPDs" dataDxfId="45">
      <calculatedColumnFormula>IF(BD!K6="","",BD!K6)</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95656F-A8D4-4DBB-9421-2CF63FA7A65D}" name="BaseDatos" displayName="BaseDatos" ref="A5:AH351" totalsRowShown="0" headerRowDxfId="43" headerRowBorderDxfId="42" tableBorderDxfId="41" totalsRowBorderDxfId="40">
  <autoFilter ref="A5:AH351" xr:uid="{FC33E1D1-1301-4726-A6BB-316D5FF2E883}"/>
  <tableColumns count="34">
    <tableColumn id="34" xr3:uid="{69EF872B-8E60-41A0-9E60-C76073265B75}" name="Llave" dataDxfId="39">
      <calculatedColumnFormula>BaseDatos[[#This Row],[Material]]</calculatedColumnFormula>
    </tableColumn>
    <tableColumn id="1" xr3:uid="{D25C80C1-6E12-4F01-A4C9-4AF3DE2ED1C9}" name="Base" dataDxfId="38"/>
    <tableColumn id="2" xr3:uid="{87854E40-81B9-4FDF-9588-36547AD56C7C}" name="Categoria" dataDxfId="37"/>
    <tableColumn id="3" xr3:uid="{F33319DC-42C5-4A99-9EDC-6B87746C6D6B}" name="Tipo" dataDxfId="36"/>
    <tableColumn id="4" xr3:uid="{07A5FCB0-7FAF-400D-82BD-1DBAE809DE87}" name="Material" dataDxfId="35"/>
    <tableColumn id="11" xr3:uid="{42DD3C51-6881-4102-8534-F2E9B0CD0EF4}" name="Unidad" dataDxfId="34"/>
    <tableColumn id="10" xr3:uid="{5ED54110-1E69-4E9E-BDAC-59B0ADEDBDC7}" name="Embodied Energy (MJ)" dataDxfId="33"/>
    <tableColumn id="5" xr3:uid="{B57ACD43-3DDD-47A2-83C5-03AEC63B42EE}" name="Embodied Water (L)" dataDxfId="32"/>
    <tableColumn id="6" xr3:uid="{D2A32E41-3AA9-4E98-A050-3B0DE4DE8550}" name="Embodied Greenhouse Gas Emissions (kgCO₂e)" dataDxfId="31"/>
    <tableColumn id="7" xr3:uid="{9642D7FB-9AC3-4490-982B-03CC12BC3BC8}" name="More information" dataDxfId="30"/>
    <tableColumn id="13" xr3:uid="{FDD05805-D329-4B43-B0F2-AACF19F157B6}" name="Administrador EPDs" dataDxfId="29"/>
    <tableColumn id="14" xr3:uid="{F60838BF-FD92-433A-8892-A62A32927BC3}" name="Objetivo Geográfico" dataDxfId="28"/>
    <tableColumn id="24" xr3:uid="{446BBF4C-7007-4287-A669-D52AB2D4EDA3}" name="Descripción de Material" dataDxfId="27"/>
    <tableColumn id="23" xr3:uid="{9AE6FE0E-CDF1-470D-B103-C8570DA41286}" name="Por Definir" dataDxfId="26"/>
    <tableColumn id="22" xr3:uid="{33F055DF-EC58-4151-9C04-8D11A5A31B47}" name="Por Definir2" dataDxfId="25"/>
    <tableColumn id="21" xr3:uid="{88EC07F2-CDA9-457F-8C31-80242EDAF4CA}" name="Por Definir3" dataDxfId="24"/>
    <tableColumn id="20" xr3:uid="{7A4D3C38-1A86-46EA-957F-E714D5933CBB}" name="Por Definir4" dataDxfId="23"/>
    <tableColumn id="19" xr3:uid="{5858DDBA-9A7F-4717-BDDC-0A180F35E141}" name="Por Definir5" dataDxfId="22"/>
    <tableColumn id="18" xr3:uid="{6E5AAD7D-0728-4D9F-B6D6-256C2D9D0621}" name="Por Definir6" dataDxfId="21"/>
    <tableColumn id="17" xr3:uid="{D71CCC66-1C07-4B6A-93A9-E141BEB8CCCD}" name="Por Definir7" dataDxfId="20"/>
    <tableColumn id="16" xr3:uid="{B3B5076B-B31E-47F5-B56F-637AECA1C5CE}" name="Por Definir8" dataDxfId="19"/>
    <tableColumn id="27" xr3:uid="{629932F4-83CB-4F13-AD1B-4E17DC032C99}" name="Por Definir9" dataDxfId="18"/>
    <tableColumn id="31" xr3:uid="{4FA24DF7-B348-4B8F-95BE-B1CC001C5C7D}" name="TBD102" dataDxfId="17"/>
    <tableColumn id="32" xr3:uid="{87AF8C52-2E94-4405-A5E0-EC562453186B}" name="TBD103" dataDxfId="16"/>
    <tableColumn id="33" xr3:uid="{617945E6-5AD6-4C3F-BFB9-74BDC5B4F95F}" name="TBD104" dataDxfId="15"/>
    <tableColumn id="28" xr3:uid="{EE6DCE1E-34B1-479C-A6EB-1D3FA2C04514}" name="TBD11" dataDxfId="14"/>
    <tableColumn id="29" xr3:uid="{6B7A1FE3-770B-432B-9C65-411A00AA666D}" name="TBD12" dataDxfId="13"/>
    <tableColumn id="30" xr3:uid="{17CD62A8-3C1D-4F51-9B0A-F1EF92963551}" name="TBD13" dataDxfId="12"/>
    <tableColumn id="26" xr3:uid="{D5DD0433-3255-4713-ABB2-3BDCE175E131}" name="Columna23" dataDxfId="11"/>
    <tableColumn id="25" xr3:uid="{CF7A7271-CD70-4B0B-81FD-F32986F2E168}" name="Columna22" dataDxfId="10"/>
    <tableColumn id="15" xr3:uid="{F2A0BAB0-0D9C-4053-9D92-0DB75746362F}" name="Columna1" dataDxfId="9"/>
    <tableColumn id="8" xr3:uid="{9BFBC99D-11B1-437D-834C-FEE2B345A144}" name="Aux1" dataDxfId="8">
      <calculatedColumnFormula>--ISNUMBER(IFERROR(SEARCH($AH$2,BaseDatos[[#This Row],[Material]],1),""))</calculatedColumnFormula>
    </tableColumn>
    <tableColumn id="9" xr3:uid="{6CFDE945-E9C3-4312-ADE5-0FC453A72F25}" name="Aux2" dataDxfId="7">
      <calculatedColumnFormula>IF(AF6=1,COUNTIF($AF$6:AF6,1),"")</calculatedColumnFormula>
    </tableColumn>
    <tableColumn id="12" xr3:uid="{AB8112F6-7325-48B8-A229-9714B87438CF}" name="Aux3" dataDxfId="6">
      <calculatedColumnFormula>IFERROR(INDEX(BaseDatos[Material],MATCH(ROWS($AG$6:AG6),BaseDatos[Aux2],0)),"")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ECF488-3892-4B8B-B3E0-8058C9DB27F5}" name="Usuarios" displayName="Usuarios" ref="D1:E3" totalsRowShown="0" headerRowDxfId="5" headerRowBorderDxfId="4" tableBorderDxfId="3" totalsRowBorderDxfId="2">
  <autoFilter ref="D1:E3" xr:uid="{8AC47821-E56C-46D5-8EB4-C07D615DD76E}"/>
  <tableColumns count="2">
    <tableColumn id="1" xr3:uid="{18B6E7E7-A03C-41DD-9137-31B09D54A91D}" name="USUARIO"/>
    <tableColumn id="2" xr3:uid="{007D07B0-3BD7-46CE-92E6-A3CC1BEC1C93}" name="CONTRASEÑ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Paleta EVAMED">
      <a:dk1>
        <a:sysClr val="windowText" lastClr="000000"/>
      </a:dk1>
      <a:lt1>
        <a:sysClr val="window" lastClr="FFFFFF"/>
      </a:lt1>
      <a:dk2>
        <a:srgbClr val="44546A"/>
      </a:dk2>
      <a:lt2>
        <a:srgbClr val="E7E6E6"/>
      </a:lt2>
      <a:accent1>
        <a:srgbClr val="A8D024"/>
      </a:accent1>
      <a:accent2>
        <a:srgbClr val="7FA32A"/>
      </a:accent2>
      <a:accent3>
        <a:srgbClr val="EDC903"/>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477B1-B3BA-48F8-B613-EFCC6D8AE5A8}">
  <sheetPr codeName="Hoja12"/>
  <dimension ref="A4:M103"/>
  <sheetViews>
    <sheetView showGridLines="0" zoomScale="80" zoomScaleNormal="80" workbookViewId="0">
      <selection activeCell="A8" sqref="A8"/>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db8nxx9KpLNSKr9Z7Db+8V5+4TFkCt1GNLH9grdl8gs03i+7zKH+ZLMyEbRf1VIB+30PwnYWe7jVzFS7uQGgvw==" saltValue="dFyr5lBjHxWo9yOr0bwUWA==" spinCount="100000" sheet="1" objects="1" scenarios="1" formatColumns="0" formatRows="0"/>
  <conditionalFormatting sqref="G5:G103">
    <cfRule type="containsText" dxfId="0"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67585" r:id="rId3" name="TempCombo">
          <controlPr locked="0" defaultSize="0" autoLine="0" r:id="rId4">
            <anchor moveWithCells="1">
              <from>
                <xdr:col>2</xdr:col>
                <xdr:colOff>0</xdr:colOff>
                <xdr:row>15</xdr:row>
                <xdr:rowOff>0</xdr:rowOff>
              </from>
              <to>
                <xdr:col>3</xdr:col>
                <xdr:colOff>63500</xdr:colOff>
                <xdr:row>16</xdr:row>
                <xdr:rowOff>63500</xdr:rowOff>
              </to>
            </anchor>
          </controlPr>
        </control>
      </mc:Choice>
      <mc:Fallback>
        <control shapeId="67585"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19B907AD-C0E7-4F01-B43C-E01DE2E20801}">
          <x14:formula1>
            <xm:f>Parametros!$B$2:$B$4</xm:f>
          </x14:formula1>
          <xm:sqref>A5:A103</xm:sqref>
        </x14:dataValidation>
        <x14:dataValidation type="list" allowBlank="1" showDropDown="1" showInputMessage="1" showErrorMessage="1" xr:uid="{7BD5D67C-B360-4924-B3CF-AF15341F8DCA}">
          <x14:formula1>
            <xm:f>BD!$AH$6:$AH$1001</xm:f>
          </x14:formula1>
          <xm:sqref>C5:C103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E63C-CEC5-4692-A953-1DE500F463E4}">
  <sheetPr codeName="Hoja4"/>
  <dimension ref="A4:M103"/>
  <sheetViews>
    <sheetView showGridLines="0" zoomScale="80" zoomScaleNormal="80" workbookViewId="0">
      <selection activeCell="A12" sqref="A12"/>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zY3aBrLQJobal9ne0T/g69xxC6KNm2QU2LeeVt0QD5hRSwQ40WxXBxBx0ZZD/13chBVu+E/CRr0EY3KnqmYk1w==" saltValue="AjH/Gc3HFQF6gDqwuXiYiQ==" spinCount="100000" sheet="1" objects="1" scenarios="1" formatColumns="0" formatRows="0"/>
  <conditionalFormatting sqref="G5:G103">
    <cfRule type="containsText" dxfId="1"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66561" r:id="rId3" name="TempCombo">
          <controlPr locked="0" defaultSize="0" autoLine="0" r:id="rId4">
            <anchor moveWithCells="1">
              <from>
                <xdr:col>2</xdr:col>
                <xdr:colOff>0</xdr:colOff>
                <xdr:row>10</xdr:row>
                <xdr:rowOff>0</xdr:rowOff>
              </from>
              <to>
                <xdr:col>3</xdr:col>
                <xdr:colOff>63500</xdr:colOff>
                <xdr:row>11</xdr:row>
                <xdr:rowOff>63500</xdr:rowOff>
              </to>
            </anchor>
          </controlPr>
        </control>
      </mc:Choice>
      <mc:Fallback>
        <control shapeId="6656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DropDown="1" showInputMessage="1" showErrorMessage="1" xr:uid="{A4A354ED-5397-4949-A20A-63E611B5B7B3}">
          <x14:formula1>
            <xm:f>BD!$AH$6:$AH$1001</xm:f>
          </x14:formula1>
          <xm:sqref>C5:C103</xm:sqref>
        </x14:dataValidation>
        <x14:dataValidation type="list" allowBlank="1" showInputMessage="1" showErrorMessage="1" xr:uid="{1D2ACB57-5656-4F95-93CC-682153FE0DF1}">
          <x14:formula1>
            <xm:f>Parametros!$B$2:$B$4</xm:f>
          </x14:formula1>
          <xm:sqref>A5:A103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2691D-177A-41BB-9A3B-D762EA832663}">
  <sheetPr codeName="Hoja1"/>
  <dimension ref="A4:M103"/>
  <sheetViews>
    <sheetView showGridLines="0" zoomScale="80" zoomScaleNormal="80" workbookViewId="0">
      <selection activeCell="A8" sqref="A8"/>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t="s">
        <v>337</v>
      </c>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aBJsXxd0USpOhCZhywix5w3sllBdH70u0WkAdmjbeG73SmbRpuZMdPg4aTfAqdSfNwBXG2+ZuvHA7tm5McUyQ==" saltValue="WKAjtzukuDjsdIPZTX3AVQ==" spinCount="100000" sheet="1" objects="1" scenarios="1" formatColumns="0" formatRows="0"/>
  <conditionalFormatting sqref="G5:G103">
    <cfRule type="containsText" dxfId="67"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2769" r:id="rId3" name="TempCombo">
          <controlPr locked="0" defaultSize="0" autoLine="0" autoPict="0" r:id="rId4">
            <anchor moveWithCells="1">
              <from>
                <xdr:col>2</xdr:col>
                <xdr:colOff>0</xdr:colOff>
                <xdr:row>8</xdr:row>
                <xdr:rowOff>0</xdr:rowOff>
              </from>
              <to>
                <xdr:col>3</xdr:col>
                <xdr:colOff>63500</xdr:colOff>
                <xdr:row>9</xdr:row>
                <xdr:rowOff>63500</xdr:rowOff>
              </to>
            </anchor>
          </controlPr>
        </control>
      </mc:Choice>
      <mc:Fallback>
        <control shapeId="32769"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68DB94D0-E63B-4A93-8B17-2DEB52E71A9C}">
          <x14:formula1>
            <xm:f>Parametros!$B$2:$B$4</xm:f>
          </x14:formula1>
          <xm:sqref>A5:A103</xm:sqref>
        </x14:dataValidation>
        <x14:dataValidation type="list" allowBlank="1" showDropDown="1" showInputMessage="1" showErrorMessage="1" xr:uid="{E4DF8D54-26CC-45A1-BD1D-06323FEFF071}">
          <x14:formula1>
            <xm:f>BD!$AH$6:$AH$1001</xm:f>
          </x14:formula1>
          <xm:sqref>C5:C103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0DF96-0F8F-4611-9CB6-94B98AF3FCE9}">
  <sheetPr codeName="Hoja5"/>
  <dimension ref="A4:M103"/>
  <sheetViews>
    <sheetView showGridLines="0" zoomScale="80" zoomScaleNormal="80" workbookViewId="0">
      <selection activeCell="A14" sqref="A14"/>
    </sheetView>
  </sheetViews>
  <sheetFormatPr baseColWidth="10" defaultRowHeight="14.5" x14ac:dyDescent="0.35"/>
  <cols>
    <col min="1" max="1" width="26.6328125" customWidth="1"/>
    <col min="2" max="2" width="29.1796875" customWidth="1"/>
    <col min="3" max="3" width="90.1796875" customWidth="1"/>
    <col min="6" max="6" width="64.08984375" customWidth="1"/>
    <col min="8" max="8" width="14.08984375" customWidth="1"/>
    <col min="9" max="9" width="13.453125" customWidth="1"/>
    <col min="10" max="13" width="10.90625"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uHVmjtVF56b4yCefoqZcFWSrJSs0e7tyqsaaUulzR3tcFUh6RDbv9NNxPTRbNysxW8VsiRD9EdNeGlSGLQfM3A==" saltValue="IfZRv9FPDRlNi9XnN5dDpg==" spinCount="100000" sheet="1" objects="1" scenarios="1" formatColumns="0" formatRows="0"/>
  <conditionalFormatting sqref="G5:G103">
    <cfRule type="containsText" dxfId="66"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4817" r:id="rId3" name="TempCombo">
          <controlPr locked="0" defaultSize="0" autoLine="0" autoPict="0" r:id="rId4">
            <anchor moveWithCells="1">
              <from>
                <xdr:col>2</xdr:col>
                <xdr:colOff>0</xdr:colOff>
                <xdr:row>10</xdr:row>
                <xdr:rowOff>0</xdr:rowOff>
              </from>
              <to>
                <xdr:col>3</xdr:col>
                <xdr:colOff>63500</xdr:colOff>
                <xdr:row>11</xdr:row>
                <xdr:rowOff>63500</xdr:rowOff>
              </to>
            </anchor>
          </controlPr>
        </control>
      </mc:Choice>
      <mc:Fallback>
        <control shapeId="34817"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2D29F0DE-C28F-400B-A23B-0C490DF4C1E6}">
          <x14:formula1>
            <xm:f>Parametros!$B$2:$B$4</xm:f>
          </x14:formula1>
          <xm:sqref>A5:A103</xm:sqref>
        </x14:dataValidation>
        <x14:dataValidation type="list" allowBlank="1" showDropDown="1" showInputMessage="1" showErrorMessage="1" xr:uid="{73DD9ACF-629E-4721-8CCE-0D4EE4A937F3}">
          <x14:formula1>
            <xm:f>BD!$AH$6:$AH$1001</xm:f>
          </x14:formula1>
          <xm:sqref>C5:C103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0668C-DEC1-4D1B-A5EF-A2B13718F93C}">
  <sheetPr codeName="Hoja6"/>
  <dimension ref="A4:M103"/>
  <sheetViews>
    <sheetView showGridLines="0" zoomScale="80" zoomScaleNormal="80" workbookViewId="0">
      <selection activeCell="B12" sqref="B12"/>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10.90625"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encontrado")="","-",_xlfn.IFNA(VLOOKUP(C5,BaseDatos[[#All],[Llave]:[Objetivo Geográfico]],2,0),"No encontrado")))</f>
        <v/>
      </c>
      <c r="H5" s="43" t="str">
        <f>IF(D5="","",IF(_xlfn.IFNA(VLOOKUP(D5,BaseDatos[[#All],[Llave]:[Objetivo Geográfico]],11,0),"No disponible en la Base de Datos")="","-",_xlfn.IFNA(VLOOKUP(D5,BaseDatos[[#All],[Llave]:[Objetivo Geográfico]],11,0),"No disponible en la Base de Datos")))</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encontrado")="","-",_xlfn.IFNA(VLOOKUP(C6,BaseDatos[[#All],[Llave]:[Objetivo Geográfico]],2,0),"No encontrado")))</f>
        <v/>
      </c>
      <c r="H6" s="43" t="str">
        <f>IF(D6="","",IF(_xlfn.IFNA(VLOOKUP(D6,BaseDatos[[#All],[Llave]:[Objetivo Geográfico]],11,0),"No disponible en la Base de Datos")="","-",_xlfn.IFNA(VLOOKUP(D6,BaseDatos[[#All],[Llave]:[Objetivo Geográfico]],11,0),"No disponible en la Base de Datos")))</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encontrado")="","-",_xlfn.IFNA(VLOOKUP(C7,BaseDatos[[#All],[Llave]:[Objetivo Geográfico]],2,0),"No encontrado")))</f>
        <v/>
      </c>
      <c r="H7" s="43" t="str">
        <f>IF(D7="","",IF(_xlfn.IFNA(VLOOKUP(D7,BaseDatos[[#All],[Llave]:[Objetivo Geográfico]],11,0),"No disponible en la Base de Datos")="","-",_xlfn.IFNA(VLOOKUP(D7,BaseDatos[[#All],[Llave]:[Objetivo Geográfico]],11,0),"No disponible en la Base de Datos")))</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encontrado")="","-",_xlfn.IFNA(VLOOKUP(C8,BaseDatos[[#All],[Llave]:[Objetivo Geográfico]],2,0),"No encontrado")))</f>
        <v/>
      </c>
      <c r="H8" s="43" t="str">
        <f>IF(D8="","",IF(_xlfn.IFNA(VLOOKUP(D8,BaseDatos[[#All],[Llave]:[Objetivo Geográfico]],11,0),"No disponible en la Base de Datos")="","-",_xlfn.IFNA(VLOOKUP(D8,BaseDatos[[#All],[Llave]:[Objetivo Geográfico]],11,0),"No disponible en la Base de Datos")))</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encontrado")="","-",_xlfn.IFNA(VLOOKUP(C9,BaseDatos[[#All],[Llave]:[Objetivo Geográfico]],2,0),"No encontrado")))</f>
        <v/>
      </c>
      <c r="H9" s="43" t="str">
        <f>IF(D9="","",IF(_xlfn.IFNA(VLOOKUP(D9,BaseDatos[[#All],[Llave]:[Objetivo Geográfico]],11,0),"No disponible en la Base de Datos")="","-",_xlfn.IFNA(VLOOKUP(D9,BaseDatos[[#All],[Llave]:[Objetivo Geográfico]],11,0),"No disponible en la Base de Datos")))</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encontrado")="","-",_xlfn.IFNA(VLOOKUP(C10,BaseDatos[[#All],[Llave]:[Objetivo Geográfico]],2,0),"No encontrado")))</f>
        <v/>
      </c>
      <c r="H10" s="43" t="str">
        <f>IF(D10="","",IF(_xlfn.IFNA(VLOOKUP(D10,BaseDatos[[#All],[Llave]:[Objetivo Geográfico]],11,0),"No disponible en la Base de Datos")="","-",_xlfn.IFNA(VLOOKUP(D10,BaseDatos[[#All],[Llave]:[Objetivo Geográfico]],11,0),"No disponible en la Base de Datos")))</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encontrado")="","-",_xlfn.IFNA(VLOOKUP(C11,BaseDatos[[#All],[Llave]:[Objetivo Geográfico]],2,0),"No encontrado")))</f>
        <v/>
      </c>
      <c r="H11" s="43" t="str">
        <f>IF(D11="","",IF(_xlfn.IFNA(VLOOKUP(D11,BaseDatos[[#All],[Llave]:[Objetivo Geográfico]],11,0),"No disponible en la Base de Datos")="","-",_xlfn.IFNA(VLOOKUP(D11,BaseDatos[[#All],[Llave]:[Objetivo Geográfico]],11,0),"No disponible en la Base de Datos")))</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encontrado")="","-",_xlfn.IFNA(VLOOKUP(C12,BaseDatos[[#All],[Llave]:[Objetivo Geográfico]],2,0),"No encontrado")))</f>
        <v/>
      </c>
      <c r="H12" s="43" t="str">
        <f>IF(D12="","",IF(_xlfn.IFNA(VLOOKUP(D12,BaseDatos[[#All],[Llave]:[Objetivo Geográfico]],11,0),"No disponible en la Base de Datos")="","-",_xlfn.IFNA(VLOOKUP(D12,BaseDatos[[#All],[Llave]:[Objetivo Geográfico]],11,0),"No disponible en la Base de Datos")))</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encontrado")="","-",_xlfn.IFNA(VLOOKUP(C13,BaseDatos[[#All],[Llave]:[Objetivo Geográfico]],2,0),"No encontrado")))</f>
        <v/>
      </c>
      <c r="H13" s="43" t="str">
        <f>IF(D13="","",IF(_xlfn.IFNA(VLOOKUP(D13,BaseDatos[[#All],[Llave]:[Objetivo Geográfico]],11,0),"No disponible en la Base de Datos")="","-",_xlfn.IFNA(VLOOKUP(D13,BaseDatos[[#All],[Llave]:[Objetivo Geográfico]],11,0),"No disponible en la Base de Datos")))</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encontrado")="","-",_xlfn.IFNA(VLOOKUP(C14,BaseDatos[[#All],[Llave]:[Objetivo Geográfico]],2,0),"No encontrado")))</f>
        <v/>
      </c>
      <c r="H14" s="43" t="str">
        <f>IF(D14="","",IF(_xlfn.IFNA(VLOOKUP(D14,BaseDatos[[#All],[Llave]:[Objetivo Geográfico]],11,0),"No disponible en la Base de Datos")="","-",_xlfn.IFNA(VLOOKUP(D14,BaseDatos[[#All],[Llave]:[Objetivo Geográfico]],11,0),"No disponible en la Base de Datos")))</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encontrado")="","-",_xlfn.IFNA(VLOOKUP(C15,BaseDatos[[#All],[Llave]:[Objetivo Geográfico]],2,0),"No encontrado")))</f>
        <v/>
      </c>
      <c r="H15" s="43" t="str">
        <f>IF(D15="","",IF(_xlfn.IFNA(VLOOKUP(D15,BaseDatos[[#All],[Llave]:[Objetivo Geográfico]],11,0),"No disponible en la Base de Datos")="","-",_xlfn.IFNA(VLOOKUP(D15,BaseDatos[[#All],[Llave]:[Objetivo Geográfico]],11,0),"No disponible en la Base de Datos")))</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encontrado")="","-",_xlfn.IFNA(VLOOKUP(C16,BaseDatos[[#All],[Llave]:[Objetivo Geográfico]],2,0),"No encontrado")))</f>
        <v/>
      </c>
      <c r="H16" s="43" t="str">
        <f>IF(D16="","",IF(_xlfn.IFNA(VLOOKUP(D16,BaseDatos[[#All],[Llave]:[Objetivo Geográfico]],11,0),"No disponible en la Base de Datos")="","-",_xlfn.IFNA(VLOOKUP(D16,BaseDatos[[#All],[Llave]:[Objetivo Geográfico]],11,0),"No disponible en la Base de Datos")))</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encontrado")="","-",_xlfn.IFNA(VLOOKUP(C17,BaseDatos[[#All],[Llave]:[Objetivo Geográfico]],2,0),"No encontrado")))</f>
        <v/>
      </c>
      <c r="H17" s="43" t="str">
        <f>IF(D17="","",IF(_xlfn.IFNA(VLOOKUP(D17,BaseDatos[[#All],[Llave]:[Objetivo Geográfico]],11,0),"No disponible en la Base de Datos")="","-",_xlfn.IFNA(VLOOKUP(D17,BaseDatos[[#All],[Llave]:[Objetivo Geográfico]],11,0),"No disponible en la Base de Datos")))</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encontrado")="","-",_xlfn.IFNA(VLOOKUP(C18,BaseDatos[[#All],[Llave]:[Objetivo Geográfico]],2,0),"No encontrado")))</f>
        <v/>
      </c>
      <c r="H18" s="43" t="str">
        <f>IF(D18="","",IF(_xlfn.IFNA(VLOOKUP(D18,BaseDatos[[#All],[Llave]:[Objetivo Geográfico]],11,0),"No disponible en la Base de Datos")="","-",_xlfn.IFNA(VLOOKUP(D18,BaseDatos[[#All],[Llave]:[Objetivo Geográfico]],11,0),"No disponible en la Base de Datos")))</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encontrado")="","-",_xlfn.IFNA(VLOOKUP(C19,BaseDatos[[#All],[Llave]:[Objetivo Geográfico]],2,0),"No encontrado")))</f>
        <v/>
      </c>
      <c r="H19" s="43" t="str">
        <f>IF(D19="","",IF(_xlfn.IFNA(VLOOKUP(D19,BaseDatos[[#All],[Llave]:[Objetivo Geográfico]],11,0),"No disponible en la Base de Datos")="","-",_xlfn.IFNA(VLOOKUP(D19,BaseDatos[[#All],[Llave]:[Objetivo Geográfico]],11,0),"No disponible en la Base de Datos")))</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encontrado")="","-",_xlfn.IFNA(VLOOKUP(C20,BaseDatos[[#All],[Llave]:[Objetivo Geográfico]],2,0),"No encontrado")))</f>
        <v/>
      </c>
      <c r="H20" s="43" t="str">
        <f>IF(D20="","",IF(_xlfn.IFNA(VLOOKUP(D20,BaseDatos[[#All],[Llave]:[Objetivo Geográfico]],11,0),"No disponible en la Base de Datos")="","-",_xlfn.IFNA(VLOOKUP(D20,BaseDatos[[#All],[Llave]:[Objetivo Geográfico]],11,0),"No disponible en la Base de Datos")))</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encontrado")="","-",_xlfn.IFNA(VLOOKUP(C21,BaseDatos[[#All],[Llave]:[Objetivo Geográfico]],2,0),"No encontrado")))</f>
        <v/>
      </c>
      <c r="H21" s="43" t="str">
        <f>IF(D21="","",IF(_xlfn.IFNA(VLOOKUP(D21,BaseDatos[[#All],[Llave]:[Objetivo Geográfico]],11,0),"No disponible en la Base de Datos")="","-",_xlfn.IFNA(VLOOKUP(D21,BaseDatos[[#All],[Llave]:[Objetivo Geográfico]],11,0),"No disponible en la Base de Datos")))</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encontrado")="","-",_xlfn.IFNA(VLOOKUP(C22,BaseDatos[[#All],[Llave]:[Objetivo Geográfico]],2,0),"No encontrado")))</f>
        <v/>
      </c>
      <c r="H22" s="43" t="str">
        <f>IF(D22="","",IF(_xlfn.IFNA(VLOOKUP(D22,BaseDatos[[#All],[Llave]:[Objetivo Geográfico]],11,0),"No disponible en la Base de Datos")="","-",_xlfn.IFNA(VLOOKUP(D22,BaseDatos[[#All],[Llave]:[Objetivo Geográfico]],11,0),"No disponible en la Base de Datos")))</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encontrado")="","-",_xlfn.IFNA(VLOOKUP(C23,BaseDatos[[#All],[Llave]:[Objetivo Geográfico]],2,0),"No encontrado")))</f>
        <v/>
      </c>
      <c r="H23" s="43" t="str">
        <f>IF(D23="","",IF(_xlfn.IFNA(VLOOKUP(D23,BaseDatos[[#All],[Llave]:[Objetivo Geográfico]],11,0),"No disponible en la Base de Datos")="","-",_xlfn.IFNA(VLOOKUP(D23,BaseDatos[[#All],[Llave]:[Objetivo Geográfico]],11,0),"No disponible en la Base de Datos")))</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encontrado")="","-",_xlfn.IFNA(VLOOKUP(C24,BaseDatos[[#All],[Llave]:[Objetivo Geográfico]],2,0),"No encontrado")))</f>
        <v/>
      </c>
      <c r="H24" s="43" t="str">
        <f>IF(D24="","",IF(_xlfn.IFNA(VLOOKUP(D24,BaseDatos[[#All],[Llave]:[Objetivo Geográfico]],11,0),"No disponible en la Base de Datos")="","-",_xlfn.IFNA(VLOOKUP(D24,BaseDatos[[#All],[Llave]:[Objetivo Geográfico]],11,0),"No disponible en la Base de Datos")))</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encontrado")="","-",_xlfn.IFNA(VLOOKUP(C25,BaseDatos[[#All],[Llave]:[Objetivo Geográfico]],2,0),"No encontrado")))</f>
        <v/>
      </c>
      <c r="H25" s="43" t="str">
        <f>IF(D25="","",IF(_xlfn.IFNA(VLOOKUP(D25,BaseDatos[[#All],[Llave]:[Objetivo Geográfico]],11,0),"No disponible en la Base de Datos")="","-",_xlfn.IFNA(VLOOKUP(D25,BaseDatos[[#All],[Llave]:[Objetivo Geográfico]],11,0),"No disponible en la Base de Datos")))</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encontrado")="","-",_xlfn.IFNA(VLOOKUP(C26,BaseDatos[[#All],[Llave]:[Objetivo Geográfico]],2,0),"No encontrado")))</f>
        <v/>
      </c>
      <c r="H26" s="43" t="str">
        <f>IF(D26="","",IF(_xlfn.IFNA(VLOOKUP(D26,BaseDatos[[#All],[Llave]:[Objetivo Geográfico]],11,0),"No disponible en la Base de Datos")="","-",_xlfn.IFNA(VLOOKUP(D26,BaseDatos[[#All],[Llave]:[Objetivo Geográfico]],11,0),"No disponible en la Base de Datos")))</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encontrado")="","-",_xlfn.IFNA(VLOOKUP(C27,BaseDatos[[#All],[Llave]:[Objetivo Geográfico]],2,0),"No encontrado")))</f>
        <v/>
      </c>
      <c r="H27" s="43" t="str">
        <f>IF(D27="","",IF(_xlfn.IFNA(VLOOKUP(D27,BaseDatos[[#All],[Llave]:[Objetivo Geográfico]],11,0),"No disponible en la Base de Datos")="","-",_xlfn.IFNA(VLOOKUP(D27,BaseDatos[[#All],[Llave]:[Objetivo Geográfico]],11,0),"No disponible en la Base de Datos")))</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encontrado")="","-",_xlfn.IFNA(VLOOKUP(C28,BaseDatos[[#All],[Llave]:[Objetivo Geográfico]],2,0),"No encontrado")))</f>
        <v/>
      </c>
      <c r="H28" s="43" t="str">
        <f>IF(D28="","",IF(_xlfn.IFNA(VLOOKUP(D28,BaseDatos[[#All],[Llave]:[Objetivo Geográfico]],11,0),"No disponible en la Base de Datos")="","-",_xlfn.IFNA(VLOOKUP(D28,BaseDatos[[#All],[Llave]:[Objetivo Geográfico]],11,0),"No disponible en la Base de Datos")))</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encontrado")="","-",_xlfn.IFNA(VLOOKUP(C29,BaseDatos[[#All],[Llave]:[Objetivo Geográfico]],2,0),"No encontrado")))</f>
        <v/>
      </c>
      <c r="H29" s="43" t="str">
        <f>IF(D29="","",IF(_xlfn.IFNA(VLOOKUP(D29,BaseDatos[[#All],[Llave]:[Objetivo Geográfico]],11,0),"No disponible en la Base de Datos")="","-",_xlfn.IFNA(VLOOKUP(D29,BaseDatos[[#All],[Llave]:[Objetivo Geográfico]],11,0),"No disponible en la Base de Datos")))</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encontrado")="","-",_xlfn.IFNA(VLOOKUP(C30,BaseDatos[[#All],[Llave]:[Objetivo Geográfico]],2,0),"No encontrado")))</f>
        <v/>
      </c>
      <c r="H30" s="43" t="str">
        <f>IF(D30="","",IF(_xlfn.IFNA(VLOOKUP(D30,BaseDatos[[#All],[Llave]:[Objetivo Geográfico]],11,0),"No disponible en la Base de Datos")="","-",_xlfn.IFNA(VLOOKUP(D30,BaseDatos[[#All],[Llave]:[Objetivo Geográfico]],11,0),"No disponible en la Base de Datos")))</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encontrado")="","-",_xlfn.IFNA(VLOOKUP(C31,BaseDatos[[#All],[Llave]:[Objetivo Geográfico]],2,0),"No encontrado")))</f>
        <v/>
      </c>
      <c r="H31" s="43" t="str">
        <f>IF(D31="","",IF(_xlfn.IFNA(VLOOKUP(D31,BaseDatos[[#All],[Llave]:[Objetivo Geográfico]],11,0),"No disponible en la Base de Datos")="","-",_xlfn.IFNA(VLOOKUP(D31,BaseDatos[[#All],[Llave]:[Objetivo Geográfico]],11,0),"No disponible en la Base de Datos")))</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encontrado")="","-",_xlfn.IFNA(VLOOKUP(C32,BaseDatos[[#All],[Llave]:[Objetivo Geográfico]],2,0),"No encontrado")))</f>
        <v/>
      </c>
      <c r="H32" s="43" t="str">
        <f>IF(D32="","",IF(_xlfn.IFNA(VLOOKUP(D32,BaseDatos[[#All],[Llave]:[Objetivo Geográfico]],11,0),"No disponible en la Base de Datos")="","-",_xlfn.IFNA(VLOOKUP(D32,BaseDatos[[#All],[Llave]:[Objetivo Geográfico]],11,0),"No disponible en la Base de Datos")))</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encontrado")="","-",_xlfn.IFNA(VLOOKUP(C33,BaseDatos[[#All],[Llave]:[Objetivo Geográfico]],2,0),"No encontrado")))</f>
        <v/>
      </c>
      <c r="H33" s="43" t="str">
        <f>IF(D33="","",IF(_xlfn.IFNA(VLOOKUP(D33,BaseDatos[[#All],[Llave]:[Objetivo Geográfico]],11,0),"No disponible en la Base de Datos")="","-",_xlfn.IFNA(VLOOKUP(D33,BaseDatos[[#All],[Llave]:[Objetivo Geográfico]],11,0),"No disponible en la Base de Datos")))</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encontrado")="","-",_xlfn.IFNA(VLOOKUP(C34,BaseDatos[[#All],[Llave]:[Objetivo Geográfico]],2,0),"No encontrado")))</f>
        <v/>
      </c>
      <c r="H34" s="43" t="str">
        <f>IF(D34="","",IF(_xlfn.IFNA(VLOOKUP(D34,BaseDatos[[#All],[Llave]:[Objetivo Geográfico]],11,0),"No disponible en la Base de Datos")="","-",_xlfn.IFNA(VLOOKUP(D34,BaseDatos[[#All],[Llave]:[Objetivo Geográfico]],11,0),"No disponible en la Base de Datos")))</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encontrado")="","-",_xlfn.IFNA(VLOOKUP(C35,BaseDatos[[#All],[Llave]:[Objetivo Geográfico]],2,0),"No encontrado")))</f>
        <v/>
      </c>
      <c r="H35" s="43" t="str">
        <f>IF(D35="","",IF(_xlfn.IFNA(VLOOKUP(D35,BaseDatos[[#All],[Llave]:[Objetivo Geográfico]],11,0),"No disponible en la Base de Datos")="","-",_xlfn.IFNA(VLOOKUP(D35,BaseDatos[[#All],[Llave]:[Objetivo Geográfico]],11,0),"No disponible en la Base de Datos")))</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encontrado")="","-",_xlfn.IFNA(VLOOKUP(C36,BaseDatos[[#All],[Llave]:[Objetivo Geográfico]],2,0),"No encontrado")))</f>
        <v/>
      </c>
      <c r="H36" s="43" t="str">
        <f>IF(D36="","",IF(_xlfn.IFNA(VLOOKUP(D36,BaseDatos[[#All],[Llave]:[Objetivo Geográfico]],11,0),"No disponible en la Base de Datos")="","-",_xlfn.IFNA(VLOOKUP(D36,BaseDatos[[#All],[Llave]:[Objetivo Geográfico]],11,0),"No disponible en la Base de Datos")))</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encontrado")="","-",_xlfn.IFNA(VLOOKUP(C37,BaseDatos[[#All],[Llave]:[Objetivo Geográfico]],2,0),"No encontrado")))</f>
        <v/>
      </c>
      <c r="H37" s="43" t="str">
        <f>IF(D37="","",IF(_xlfn.IFNA(VLOOKUP(D37,BaseDatos[[#All],[Llave]:[Objetivo Geográfico]],11,0),"No disponible en la Base de Datos")="","-",_xlfn.IFNA(VLOOKUP(D37,BaseDatos[[#All],[Llave]:[Objetivo Geográfico]],11,0),"No disponible en la Base de Datos")))</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encontrado")="","-",_xlfn.IFNA(VLOOKUP(C38,BaseDatos[[#All],[Llave]:[Objetivo Geográfico]],2,0),"No encontrado")))</f>
        <v/>
      </c>
      <c r="H38" s="43" t="str">
        <f>IF(D38="","",IF(_xlfn.IFNA(VLOOKUP(D38,BaseDatos[[#All],[Llave]:[Objetivo Geográfico]],11,0),"No disponible en la Base de Datos")="","-",_xlfn.IFNA(VLOOKUP(D38,BaseDatos[[#All],[Llave]:[Objetivo Geográfico]],11,0),"No disponible en la Base de Datos")))</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encontrado")="","-",_xlfn.IFNA(VLOOKUP(C39,BaseDatos[[#All],[Llave]:[Objetivo Geográfico]],2,0),"No encontrado")))</f>
        <v/>
      </c>
      <c r="H39" s="43" t="str">
        <f>IF(D39="","",IF(_xlfn.IFNA(VLOOKUP(D39,BaseDatos[[#All],[Llave]:[Objetivo Geográfico]],11,0),"No disponible en la Base de Datos")="","-",_xlfn.IFNA(VLOOKUP(D39,BaseDatos[[#All],[Llave]:[Objetivo Geográfico]],11,0),"No disponible en la Base de Datos")))</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encontrado")="","-",_xlfn.IFNA(VLOOKUP(C40,BaseDatos[[#All],[Llave]:[Objetivo Geográfico]],2,0),"No encontrado")))</f>
        <v/>
      </c>
      <c r="H40" s="43" t="str">
        <f>IF(D40="","",IF(_xlfn.IFNA(VLOOKUP(D40,BaseDatos[[#All],[Llave]:[Objetivo Geográfico]],11,0),"No disponible en la Base de Datos")="","-",_xlfn.IFNA(VLOOKUP(D40,BaseDatos[[#All],[Llave]:[Objetivo Geográfico]],11,0),"No disponible en la Base de Datos")))</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encontrado")="","-",_xlfn.IFNA(VLOOKUP(C41,BaseDatos[[#All],[Llave]:[Objetivo Geográfico]],2,0),"No encontrado")))</f>
        <v/>
      </c>
      <c r="H41" s="43" t="str">
        <f>IF(D41="","",IF(_xlfn.IFNA(VLOOKUP(D41,BaseDatos[[#All],[Llave]:[Objetivo Geográfico]],11,0),"No disponible en la Base de Datos")="","-",_xlfn.IFNA(VLOOKUP(D41,BaseDatos[[#All],[Llave]:[Objetivo Geográfico]],11,0),"No disponible en la Base de Datos")))</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encontrado")="","-",_xlfn.IFNA(VLOOKUP(C42,BaseDatos[[#All],[Llave]:[Objetivo Geográfico]],2,0),"No encontrado")))</f>
        <v/>
      </c>
      <c r="H42" s="43" t="str">
        <f>IF(D42="","",IF(_xlfn.IFNA(VLOOKUP(D42,BaseDatos[[#All],[Llave]:[Objetivo Geográfico]],11,0),"No disponible en la Base de Datos")="","-",_xlfn.IFNA(VLOOKUP(D42,BaseDatos[[#All],[Llave]:[Objetivo Geográfico]],11,0),"No disponible en la Base de Datos")))</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encontrado")="","-",_xlfn.IFNA(VLOOKUP(C43,BaseDatos[[#All],[Llave]:[Objetivo Geográfico]],2,0),"No encontrado")))</f>
        <v/>
      </c>
      <c r="H43" s="43" t="str">
        <f>IF(D43="","",IF(_xlfn.IFNA(VLOOKUP(D43,BaseDatos[[#All],[Llave]:[Objetivo Geográfico]],11,0),"No disponible en la Base de Datos")="","-",_xlfn.IFNA(VLOOKUP(D43,BaseDatos[[#All],[Llave]:[Objetivo Geográfico]],11,0),"No disponible en la Base de Datos")))</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encontrado")="","-",_xlfn.IFNA(VLOOKUP(C44,BaseDatos[[#All],[Llave]:[Objetivo Geográfico]],2,0),"No encontrado")))</f>
        <v/>
      </c>
      <c r="H44" s="43" t="str">
        <f>IF(D44="","",IF(_xlfn.IFNA(VLOOKUP(D44,BaseDatos[[#All],[Llave]:[Objetivo Geográfico]],11,0),"No disponible en la Base de Datos")="","-",_xlfn.IFNA(VLOOKUP(D44,BaseDatos[[#All],[Llave]:[Objetivo Geográfico]],11,0),"No disponible en la Base de Datos")))</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encontrado")="","-",_xlfn.IFNA(VLOOKUP(C45,BaseDatos[[#All],[Llave]:[Objetivo Geográfico]],2,0),"No encontrado")))</f>
        <v/>
      </c>
      <c r="H45" s="43" t="str">
        <f>IF(D45="","",IF(_xlfn.IFNA(VLOOKUP(D45,BaseDatos[[#All],[Llave]:[Objetivo Geográfico]],11,0),"No disponible en la Base de Datos")="","-",_xlfn.IFNA(VLOOKUP(D45,BaseDatos[[#All],[Llave]:[Objetivo Geográfico]],11,0),"No disponible en la Base de Datos")))</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encontrado")="","-",_xlfn.IFNA(VLOOKUP(C46,BaseDatos[[#All],[Llave]:[Objetivo Geográfico]],2,0),"No encontrado")))</f>
        <v/>
      </c>
      <c r="H46" s="43" t="str">
        <f>IF(D46="","",IF(_xlfn.IFNA(VLOOKUP(D46,BaseDatos[[#All],[Llave]:[Objetivo Geográfico]],11,0),"No disponible en la Base de Datos")="","-",_xlfn.IFNA(VLOOKUP(D46,BaseDatos[[#All],[Llave]:[Objetivo Geográfico]],11,0),"No disponible en la Base de Datos")))</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encontrado")="","-",_xlfn.IFNA(VLOOKUP(C47,BaseDatos[[#All],[Llave]:[Objetivo Geográfico]],2,0),"No encontrado")))</f>
        <v/>
      </c>
      <c r="H47" s="43" t="str">
        <f>IF(D47="","",IF(_xlfn.IFNA(VLOOKUP(D47,BaseDatos[[#All],[Llave]:[Objetivo Geográfico]],11,0),"No disponible en la Base de Datos")="","-",_xlfn.IFNA(VLOOKUP(D47,BaseDatos[[#All],[Llave]:[Objetivo Geográfico]],11,0),"No disponible en la Base de Datos")))</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encontrado")="","-",_xlfn.IFNA(VLOOKUP(C48,BaseDatos[[#All],[Llave]:[Objetivo Geográfico]],2,0),"No encontrado")))</f>
        <v/>
      </c>
      <c r="H48" s="43" t="str">
        <f>IF(D48="","",IF(_xlfn.IFNA(VLOOKUP(D48,BaseDatos[[#All],[Llave]:[Objetivo Geográfico]],11,0),"No disponible en la Base de Datos")="","-",_xlfn.IFNA(VLOOKUP(D48,BaseDatos[[#All],[Llave]:[Objetivo Geográfico]],11,0),"No disponible en la Base de Datos")))</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encontrado")="","-",_xlfn.IFNA(VLOOKUP(C49,BaseDatos[[#All],[Llave]:[Objetivo Geográfico]],2,0),"No encontrado")))</f>
        <v/>
      </c>
      <c r="H49" s="43" t="str">
        <f>IF(D49="","",IF(_xlfn.IFNA(VLOOKUP(D49,BaseDatos[[#All],[Llave]:[Objetivo Geográfico]],11,0),"No disponible en la Base de Datos")="","-",_xlfn.IFNA(VLOOKUP(D49,BaseDatos[[#All],[Llave]:[Objetivo Geográfico]],11,0),"No disponible en la Base de Datos")))</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encontrado")="","-",_xlfn.IFNA(VLOOKUP(C50,BaseDatos[[#All],[Llave]:[Objetivo Geográfico]],2,0),"No encontrado")))</f>
        <v/>
      </c>
      <c r="H50" s="43" t="str">
        <f>IF(D50="","",IF(_xlfn.IFNA(VLOOKUP(D50,BaseDatos[[#All],[Llave]:[Objetivo Geográfico]],11,0),"No disponible en la Base de Datos")="","-",_xlfn.IFNA(VLOOKUP(D50,BaseDatos[[#All],[Llave]:[Objetivo Geográfico]],11,0),"No disponible en la Base de Datos")))</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encontrado")="","-",_xlfn.IFNA(VLOOKUP(C51,BaseDatos[[#All],[Llave]:[Objetivo Geográfico]],2,0),"No encontrado")))</f>
        <v/>
      </c>
      <c r="H51" s="43" t="str">
        <f>IF(D51="","",IF(_xlfn.IFNA(VLOOKUP(D51,BaseDatos[[#All],[Llave]:[Objetivo Geográfico]],11,0),"No disponible en la Base de Datos")="","-",_xlfn.IFNA(VLOOKUP(D51,BaseDatos[[#All],[Llave]:[Objetivo Geográfico]],11,0),"No disponible en la Base de Datos")))</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encontrado")="","-",_xlfn.IFNA(VLOOKUP(C52,BaseDatos[[#All],[Llave]:[Objetivo Geográfico]],2,0),"No encontrado")))</f>
        <v/>
      </c>
      <c r="H52" s="43" t="str">
        <f>IF(D52="","",IF(_xlfn.IFNA(VLOOKUP(D52,BaseDatos[[#All],[Llave]:[Objetivo Geográfico]],11,0),"No disponible en la Base de Datos")="","-",_xlfn.IFNA(VLOOKUP(D52,BaseDatos[[#All],[Llave]:[Objetivo Geográfico]],11,0),"No disponible en la Base de Datos")))</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encontrado")="","-",_xlfn.IFNA(VLOOKUP(C53,BaseDatos[[#All],[Llave]:[Objetivo Geográfico]],2,0),"No encontrado")))</f>
        <v/>
      </c>
      <c r="H53" s="43" t="str">
        <f>IF(D53="","",IF(_xlfn.IFNA(VLOOKUP(D53,BaseDatos[[#All],[Llave]:[Objetivo Geográfico]],11,0),"No disponible en la Base de Datos")="","-",_xlfn.IFNA(VLOOKUP(D53,BaseDatos[[#All],[Llave]:[Objetivo Geográfico]],11,0),"No disponible en la Base de Datos")))</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encontrado")="","-",_xlfn.IFNA(VLOOKUP(C54,BaseDatos[[#All],[Llave]:[Objetivo Geográfico]],2,0),"No encontrado")))</f>
        <v/>
      </c>
      <c r="H54" s="43" t="str">
        <f>IF(D54="","",IF(_xlfn.IFNA(VLOOKUP(D54,BaseDatos[[#All],[Llave]:[Objetivo Geográfico]],11,0),"No disponible en la Base de Datos")="","-",_xlfn.IFNA(VLOOKUP(D54,BaseDatos[[#All],[Llave]:[Objetivo Geográfico]],11,0),"No disponible en la Base de Datos")))</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encontrado")="","-",_xlfn.IFNA(VLOOKUP(C55,BaseDatos[[#All],[Llave]:[Objetivo Geográfico]],2,0),"No encontrado")))</f>
        <v/>
      </c>
      <c r="H55" s="43" t="str">
        <f>IF(D55="","",IF(_xlfn.IFNA(VLOOKUP(D55,BaseDatos[[#All],[Llave]:[Objetivo Geográfico]],11,0),"No disponible en la Base de Datos")="","-",_xlfn.IFNA(VLOOKUP(D55,BaseDatos[[#All],[Llave]:[Objetivo Geográfico]],11,0),"No disponible en la Base de Datos")))</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encontrado")="","-",_xlfn.IFNA(VLOOKUP(C56,BaseDatos[[#All],[Llave]:[Objetivo Geográfico]],2,0),"No encontrado")))</f>
        <v/>
      </c>
      <c r="H56" s="43" t="str">
        <f>IF(D56="","",IF(_xlfn.IFNA(VLOOKUP(D56,BaseDatos[[#All],[Llave]:[Objetivo Geográfico]],11,0),"No disponible en la Base de Datos")="","-",_xlfn.IFNA(VLOOKUP(D56,BaseDatos[[#All],[Llave]:[Objetivo Geográfico]],11,0),"No disponible en la Base de Datos")))</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encontrado")="","-",_xlfn.IFNA(VLOOKUP(C57,BaseDatos[[#All],[Llave]:[Objetivo Geográfico]],2,0),"No encontrado")))</f>
        <v/>
      </c>
      <c r="H57" s="43" t="str">
        <f>IF(D57="","",IF(_xlfn.IFNA(VLOOKUP(D57,BaseDatos[[#All],[Llave]:[Objetivo Geográfico]],11,0),"No disponible en la Base de Datos")="","-",_xlfn.IFNA(VLOOKUP(D57,BaseDatos[[#All],[Llave]:[Objetivo Geográfico]],11,0),"No disponible en la Base de Datos")))</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encontrado")="","-",_xlfn.IFNA(VLOOKUP(C58,BaseDatos[[#All],[Llave]:[Objetivo Geográfico]],2,0),"No encontrado")))</f>
        <v/>
      </c>
      <c r="H58" s="43" t="str">
        <f>IF(D58="","",IF(_xlfn.IFNA(VLOOKUP(D58,BaseDatos[[#All],[Llave]:[Objetivo Geográfico]],11,0),"No disponible en la Base de Datos")="","-",_xlfn.IFNA(VLOOKUP(D58,BaseDatos[[#All],[Llave]:[Objetivo Geográfico]],11,0),"No disponible en la Base de Datos")))</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encontrado")="","-",_xlfn.IFNA(VLOOKUP(C59,BaseDatos[[#All],[Llave]:[Objetivo Geográfico]],2,0),"No encontrado")))</f>
        <v/>
      </c>
      <c r="H59" s="43" t="str">
        <f>IF(D59="","",IF(_xlfn.IFNA(VLOOKUP(D59,BaseDatos[[#All],[Llave]:[Objetivo Geográfico]],11,0),"No disponible en la Base de Datos")="","-",_xlfn.IFNA(VLOOKUP(D59,BaseDatos[[#All],[Llave]:[Objetivo Geográfico]],11,0),"No disponible en la Base de Datos")))</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encontrado")="","-",_xlfn.IFNA(VLOOKUP(C60,BaseDatos[[#All],[Llave]:[Objetivo Geográfico]],2,0),"No encontrado")))</f>
        <v/>
      </c>
      <c r="H60" s="43" t="str">
        <f>IF(D60="","",IF(_xlfn.IFNA(VLOOKUP(D60,BaseDatos[[#All],[Llave]:[Objetivo Geográfico]],11,0),"No disponible en la Base de Datos")="","-",_xlfn.IFNA(VLOOKUP(D60,BaseDatos[[#All],[Llave]:[Objetivo Geográfico]],11,0),"No disponible en la Base de Datos")))</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encontrado")="","-",_xlfn.IFNA(VLOOKUP(C61,BaseDatos[[#All],[Llave]:[Objetivo Geográfico]],2,0),"No encontrado")))</f>
        <v/>
      </c>
      <c r="H61" s="43" t="str">
        <f>IF(D61="","",IF(_xlfn.IFNA(VLOOKUP(D61,BaseDatos[[#All],[Llave]:[Objetivo Geográfico]],11,0),"No disponible en la Base de Datos")="","-",_xlfn.IFNA(VLOOKUP(D61,BaseDatos[[#All],[Llave]:[Objetivo Geográfico]],11,0),"No disponible en la Base de Datos")))</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encontrado")="","-",_xlfn.IFNA(VLOOKUP(C62,BaseDatos[[#All],[Llave]:[Objetivo Geográfico]],2,0),"No encontrado")))</f>
        <v/>
      </c>
      <c r="H62" s="43" t="str">
        <f>IF(D62="","",IF(_xlfn.IFNA(VLOOKUP(D62,BaseDatos[[#All],[Llave]:[Objetivo Geográfico]],11,0),"No disponible en la Base de Datos")="","-",_xlfn.IFNA(VLOOKUP(D62,BaseDatos[[#All],[Llave]:[Objetivo Geográfico]],11,0),"No disponible en la Base de Datos")))</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encontrado")="","-",_xlfn.IFNA(VLOOKUP(C63,BaseDatos[[#All],[Llave]:[Objetivo Geográfico]],2,0),"No encontrado")))</f>
        <v/>
      </c>
      <c r="H63" s="43" t="str">
        <f>IF(D63="","",IF(_xlfn.IFNA(VLOOKUP(D63,BaseDatos[[#All],[Llave]:[Objetivo Geográfico]],11,0),"No disponible en la Base de Datos")="","-",_xlfn.IFNA(VLOOKUP(D63,BaseDatos[[#All],[Llave]:[Objetivo Geográfico]],11,0),"No disponible en la Base de Datos")))</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encontrado")="","-",_xlfn.IFNA(VLOOKUP(C64,BaseDatos[[#All],[Llave]:[Objetivo Geográfico]],2,0),"No encontrado")))</f>
        <v/>
      </c>
      <c r="H64" s="43" t="str">
        <f>IF(D64="","",IF(_xlfn.IFNA(VLOOKUP(D64,BaseDatos[[#All],[Llave]:[Objetivo Geográfico]],11,0),"No disponible en la Base de Datos")="","-",_xlfn.IFNA(VLOOKUP(D64,BaseDatos[[#All],[Llave]:[Objetivo Geográfico]],11,0),"No disponible en la Base de Datos")))</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encontrado")="","-",_xlfn.IFNA(VLOOKUP(C65,BaseDatos[[#All],[Llave]:[Objetivo Geográfico]],2,0),"No encontrado")))</f>
        <v/>
      </c>
      <c r="H65" s="43" t="str">
        <f>IF(D65="","",IF(_xlfn.IFNA(VLOOKUP(D65,BaseDatos[[#All],[Llave]:[Objetivo Geográfico]],11,0),"No disponible en la Base de Datos")="","-",_xlfn.IFNA(VLOOKUP(D65,BaseDatos[[#All],[Llave]:[Objetivo Geográfico]],11,0),"No disponible en la Base de Datos")))</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encontrado")="","-",_xlfn.IFNA(VLOOKUP(C66,BaseDatos[[#All],[Llave]:[Objetivo Geográfico]],2,0),"No encontrado")))</f>
        <v/>
      </c>
      <c r="H66" s="43" t="str">
        <f>IF(D66="","",IF(_xlfn.IFNA(VLOOKUP(D66,BaseDatos[[#All],[Llave]:[Objetivo Geográfico]],11,0),"No disponible en la Base de Datos")="","-",_xlfn.IFNA(VLOOKUP(D66,BaseDatos[[#All],[Llave]:[Objetivo Geográfico]],11,0),"No disponible en la Base de Datos")))</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encontrado")="","-",_xlfn.IFNA(VLOOKUP(C67,BaseDatos[[#All],[Llave]:[Objetivo Geográfico]],2,0),"No encontrado")))</f>
        <v/>
      </c>
      <c r="H67" s="43" t="str">
        <f>IF(D67="","",IF(_xlfn.IFNA(VLOOKUP(D67,BaseDatos[[#All],[Llave]:[Objetivo Geográfico]],11,0),"No disponible en la Base de Datos")="","-",_xlfn.IFNA(VLOOKUP(D67,BaseDatos[[#All],[Llave]:[Objetivo Geográfico]],11,0),"No disponible en la Base de Datos")))</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encontrado")="","-",_xlfn.IFNA(VLOOKUP(C68,BaseDatos[[#All],[Llave]:[Objetivo Geográfico]],2,0),"No encontrado")))</f>
        <v/>
      </c>
      <c r="H68" s="43" t="str">
        <f>IF(D68="","",IF(_xlfn.IFNA(VLOOKUP(D68,BaseDatos[[#All],[Llave]:[Objetivo Geográfico]],11,0),"No disponible en la Base de Datos")="","-",_xlfn.IFNA(VLOOKUP(D68,BaseDatos[[#All],[Llave]:[Objetivo Geográfico]],11,0),"No disponible en la Base de Datos")))</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encontrado")="","-",_xlfn.IFNA(VLOOKUP(C69,BaseDatos[[#All],[Llave]:[Objetivo Geográfico]],2,0),"No encontrado")))</f>
        <v/>
      </c>
      <c r="H69" s="43" t="str">
        <f>IF(D69="","",IF(_xlfn.IFNA(VLOOKUP(D69,BaseDatos[[#All],[Llave]:[Objetivo Geográfico]],11,0),"No disponible en la Base de Datos")="","-",_xlfn.IFNA(VLOOKUP(D69,BaseDatos[[#All],[Llave]:[Objetivo Geográfico]],11,0),"No disponible en la Base de Datos")))</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encontrado")="","-",_xlfn.IFNA(VLOOKUP(C70,BaseDatos[[#All],[Llave]:[Objetivo Geográfico]],2,0),"No encontrado")))</f>
        <v/>
      </c>
      <c r="H70" s="43" t="str">
        <f>IF(D70="","",IF(_xlfn.IFNA(VLOOKUP(D70,BaseDatos[[#All],[Llave]:[Objetivo Geográfico]],11,0),"No disponible en la Base de Datos")="","-",_xlfn.IFNA(VLOOKUP(D70,BaseDatos[[#All],[Llave]:[Objetivo Geográfico]],11,0),"No disponible en la Base de Datos")))</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encontrado")="","-",_xlfn.IFNA(VLOOKUP(C71,BaseDatos[[#All],[Llave]:[Objetivo Geográfico]],2,0),"No encontrado")))</f>
        <v/>
      </c>
      <c r="H71" s="43" t="str">
        <f>IF(D71="","",IF(_xlfn.IFNA(VLOOKUP(D71,BaseDatos[[#All],[Llave]:[Objetivo Geográfico]],11,0),"No disponible en la Base de Datos")="","-",_xlfn.IFNA(VLOOKUP(D71,BaseDatos[[#All],[Llave]:[Objetivo Geográfico]],11,0),"No disponible en la Base de Datos")))</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encontrado")="","-",_xlfn.IFNA(VLOOKUP(C72,BaseDatos[[#All],[Llave]:[Objetivo Geográfico]],2,0),"No encontrado")))</f>
        <v/>
      </c>
      <c r="H72" s="43" t="str">
        <f>IF(D72="","",IF(_xlfn.IFNA(VLOOKUP(D72,BaseDatos[[#All],[Llave]:[Objetivo Geográfico]],11,0),"No disponible en la Base de Datos")="","-",_xlfn.IFNA(VLOOKUP(D72,BaseDatos[[#All],[Llave]:[Objetivo Geográfico]],11,0),"No disponible en la Base de Datos")))</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encontrado")="","-",_xlfn.IFNA(VLOOKUP(C73,BaseDatos[[#All],[Llave]:[Objetivo Geográfico]],2,0),"No encontrado")))</f>
        <v/>
      </c>
      <c r="H73" s="43" t="str">
        <f>IF(D73="","",IF(_xlfn.IFNA(VLOOKUP(D73,BaseDatos[[#All],[Llave]:[Objetivo Geográfico]],11,0),"No disponible en la Base de Datos")="","-",_xlfn.IFNA(VLOOKUP(D73,BaseDatos[[#All],[Llave]:[Objetivo Geográfico]],11,0),"No disponible en la Base de Datos")))</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encontrado")="","-",_xlfn.IFNA(VLOOKUP(C74,BaseDatos[[#All],[Llave]:[Objetivo Geográfico]],2,0),"No encontrado")))</f>
        <v/>
      </c>
      <c r="H74" s="43" t="str">
        <f>IF(D74="","",IF(_xlfn.IFNA(VLOOKUP(D74,BaseDatos[[#All],[Llave]:[Objetivo Geográfico]],11,0),"No disponible en la Base de Datos")="","-",_xlfn.IFNA(VLOOKUP(D74,BaseDatos[[#All],[Llave]:[Objetivo Geográfico]],11,0),"No disponible en la Base de Datos")))</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encontrado")="","-",_xlfn.IFNA(VLOOKUP(C75,BaseDatos[[#All],[Llave]:[Objetivo Geográfico]],2,0),"No encontrado")))</f>
        <v/>
      </c>
      <c r="H75" s="43" t="str">
        <f>IF(D75="","",IF(_xlfn.IFNA(VLOOKUP(D75,BaseDatos[[#All],[Llave]:[Objetivo Geográfico]],11,0),"No disponible en la Base de Datos")="","-",_xlfn.IFNA(VLOOKUP(D75,BaseDatos[[#All],[Llave]:[Objetivo Geográfico]],11,0),"No disponible en la Base de Datos")))</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encontrado")="","-",_xlfn.IFNA(VLOOKUP(C76,BaseDatos[[#All],[Llave]:[Objetivo Geográfico]],2,0),"No encontrado")))</f>
        <v/>
      </c>
      <c r="H76" s="43" t="str">
        <f>IF(D76="","",IF(_xlfn.IFNA(VLOOKUP(D76,BaseDatos[[#All],[Llave]:[Objetivo Geográfico]],11,0),"No disponible en la Base de Datos")="","-",_xlfn.IFNA(VLOOKUP(D76,BaseDatos[[#All],[Llave]:[Objetivo Geográfico]],11,0),"No disponible en la Base de Datos")))</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encontrado")="","-",_xlfn.IFNA(VLOOKUP(C77,BaseDatos[[#All],[Llave]:[Objetivo Geográfico]],2,0),"No encontrado")))</f>
        <v/>
      </c>
      <c r="H77" s="43" t="str">
        <f>IF(D77="","",IF(_xlfn.IFNA(VLOOKUP(D77,BaseDatos[[#All],[Llave]:[Objetivo Geográfico]],11,0),"No disponible en la Base de Datos")="","-",_xlfn.IFNA(VLOOKUP(D77,BaseDatos[[#All],[Llave]:[Objetivo Geográfico]],11,0),"No disponible en la Base de Datos")))</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encontrado")="","-",_xlfn.IFNA(VLOOKUP(C78,BaseDatos[[#All],[Llave]:[Objetivo Geográfico]],2,0),"No encontrado")))</f>
        <v/>
      </c>
      <c r="H78" s="43" t="str">
        <f>IF(D78="","",IF(_xlfn.IFNA(VLOOKUP(D78,BaseDatos[[#All],[Llave]:[Objetivo Geográfico]],11,0),"No disponible en la Base de Datos")="","-",_xlfn.IFNA(VLOOKUP(D78,BaseDatos[[#All],[Llave]:[Objetivo Geográfico]],11,0),"No disponible en la Base de Datos")))</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encontrado")="","-",_xlfn.IFNA(VLOOKUP(C79,BaseDatos[[#All],[Llave]:[Objetivo Geográfico]],2,0),"No encontrado")))</f>
        <v/>
      </c>
      <c r="H79" s="43" t="str">
        <f>IF(D79="","",IF(_xlfn.IFNA(VLOOKUP(D79,BaseDatos[[#All],[Llave]:[Objetivo Geográfico]],11,0),"No disponible en la Base de Datos")="","-",_xlfn.IFNA(VLOOKUP(D79,BaseDatos[[#All],[Llave]:[Objetivo Geográfico]],11,0),"No disponible en la Base de Datos")))</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encontrado")="","-",_xlfn.IFNA(VLOOKUP(C80,BaseDatos[[#All],[Llave]:[Objetivo Geográfico]],2,0),"No encontrado")))</f>
        <v/>
      </c>
      <c r="H80" s="43" t="str">
        <f>IF(D80="","",IF(_xlfn.IFNA(VLOOKUP(D80,BaseDatos[[#All],[Llave]:[Objetivo Geográfico]],11,0),"No disponible en la Base de Datos")="","-",_xlfn.IFNA(VLOOKUP(D80,BaseDatos[[#All],[Llave]:[Objetivo Geográfico]],11,0),"No disponible en la Base de Datos")))</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encontrado")="","-",_xlfn.IFNA(VLOOKUP(C81,BaseDatos[[#All],[Llave]:[Objetivo Geográfico]],2,0),"No encontrado")))</f>
        <v/>
      </c>
      <c r="H81" s="43" t="str">
        <f>IF(D81="","",IF(_xlfn.IFNA(VLOOKUP(D81,BaseDatos[[#All],[Llave]:[Objetivo Geográfico]],11,0),"No disponible en la Base de Datos")="","-",_xlfn.IFNA(VLOOKUP(D81,BaseDatos[[#All],[Llave]:[Objetivo Geográfico]],11,0),"No disponible en la Base de Datos")))</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encontrado")="","-",_xlfn.IFNA(VLOOKUP(C82,BaseDatos[[#All],[Llave]:[Objetivo Geográfico]],2,0),"No encontrado")))</f>
        <v/>
      </c>
      <c r="H82" s="43" t="str">
        <f>IF(D82="","",IF(_xlfn.IFNA(VLOOKUP(D82,BaseDatos[[#All],[Llave]:[Objetivo Geográfico]],11,0),"No disponible en la Base de Datos")="","-",_xlfn.IFNA(VLOOKUP(D82,BaseDatos[[#All],[Llave]:[Objetivo Geográfico]],11,0),"No disponible en la Base de Datos")))</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encontrado")="","-",_xlfn.IFNA(VLOOKUP(C83,BaseDatos[[#All],[Llave]:[Objetivo Geográfico]],2,0),"No encontrado")))</f>
        <v/>
      </c>
      <c r="H83" s="43" t="str">
        <f>IF(D83="","",IF(_xlfn.IFNA(VLOOKUP(D83,BaseDatos[[#All],[Llave]:[Objetivo Geográfico]],11,0),"No disponible en la Base de Datos")="","-",_xlfn.IFNA(VLOOKUP(D83,BaseDatos[[#All],[Llave]:[Objetivo Geográfico]],11,0),"No disponible en la Base de Datos")))</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encontrado")="","-",_xlfn.IFNA(VLOOKUP(C84,BaseDatos[[#All],[Llave]:[Objetivo Geográfico]],2,0),"No encontrado")))</f>
        <v/>
      </c>
      <c r="H84" s="43" t="str">
        <f>IF(D84="","",IF(_xlfn.IFNA(VLOOKUP(D84,BaseDatos[[#All],[Llave]:[Objetivo Geográfico]],11,0),"No disponible en la Base de Datos")="","-",_xlfn.IFNA(VLOOKUP(D84,BaseDatos[[#All],[Llave]:[Objetivo Geográfico]],11,0),"No disponible en la Base de Datos")))</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encontrado")="","-",_xlfn.IFNA(VLOOKUP(C85,BaseDatos[[#All],[Llave]:[Objetivo Geográfico]],2,0),"No encontrado")))</f>
        <v/>
      </c>
      <c r="H85" s="43" t="str">
        <f>IF(D85="","",IF(_xlfn.IFNA(VLOOKUP(D85,BaseDatos[[#All],[Llave]:[Objetivo Geográfico]],11,0),"No disponible en la Base de Datos")="","-",_xlfn.IFNA(VLOOKUP(D85,BaseDatos[[#All],[Llave]:[Objetivo Geográfico]],11,0),"No disponible en la Base de Datos")))</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encontrado")="","-",_xlfn.IFNA(VLOOKUP(C86,BaseDatos[[#All],[Llave]:[Objetivo Geográfico]],2,0),"No encontrado")))</f>
        <v/>
      </c>
      <c r="H86" s="43" t="str">
        <f>IF(D86="","",IF(_xlfn.IFNA(VLOOKUP(D86,BaseDatos[[#All],[Llave]:[Objetivo Geográfico]],11,0),"No disponible en la Base de Datos")="","-",_xlfn.IFNA(VLOOKUP(D86,BaseDatos[[#All],[Llave]:[Objetivo Geográfico]],11,0),"No disponible en la Base de Datos")))</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encontrado")="","-",_xlfn.IFNA(VLOOKUP(C87,BaseDatos[[#All],[Llave]:[Objetivo Geográfico]],2,0),"No encontrado")))</f>
        <v/>
      </c>
      <c r="H87" s="43" t="str">
        <f>IF(D87="","",IF(_xlfn.IFNA(VLOOKUP(D87,BaseDatos[[#All],[Llave]:[Objetivo Geográfico]],11,0),"No disponible en la Base de Datos")="","-",_xlfn.IFNA(VLOOKUP(D87,BaseDatos[[#All],[Llave]:[Objetivo Geográfico]],11,0),"No disponible en la Base de Datos")))</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encontrado")="","-",_xlfn.IFNA(VLOOKUP(C88,BaseDatos[[#All],[Llave]:[Objetivo Geográfico]],2,0),"No encontrado")))</f>
        <v/>
      </c>
      <c r="H88" s="43" t="str">
        <f>IF(D88="","",IF(_xlfn.IFNA(VLOOKUP(D88,BaseDatos[[#All],[Llave]:[Objetivo Geográfico]],11,0),"No disponible en la Base de Datos")="","-",_xlfn.IFNA(VLOOKUP(D88,BaseDatos[[#All],[Llave]:[Objetivo Geográfico]],11,0),"No disponible en la Base de Datos")))</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encontrado")="","-",_xlfn.IFNA(VLOOKUP(C89,BaseDatos[[#All],[Llave]:[Objetivo Geográfico]],2,0),"No encontrado")))</f>
        <v/>
      </c>
      <c r="H89" s="43" t="str">
        <f>IF(D89="","",IF(_xlfn.IFNA(VLOOKUP(D89,BaseDatos[[#All],[Llave]:[Objetivo Geográfico]],11,0),"No disponible en la Base de Datos")="","-",_xlfn.IFNA(VLOOKUP(D89,BaseDatos[[#All],[Llave]:[Objetivo Geográfico]],11,0),"No disponible en la Base de Datos")))</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encontrado")="","-",_xlfn.IFNA(VLOOKUP(C90,BaseDatos[[#All],[Llave]:[Objetivo Geográfico]],2,0),"No encontrado")))</f>
        <v/>
      </c>
      <c r="H90" s="43" t="str">
        <f>IF(D90="","",IF(_xlfn.IFNA(VLOOKUP(D90,BaseDatos[[#All],[Llave]:[Objetivo Geográfico]],11,0),"No disponible en la Base de Datos")="","-",_xlfn.IFNA(VLOOKUP(D90,BaseDatos[[#All],[Llave]:[Objetivo Geográfico]],11,0),"No disponible en la Base de Datos")))</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encontrado")="","-",_xlfn.IFNA(VLOOKUP(C91,BaseDatos[[#All],[Llave]:[Objetivo Geográfico]],2,0),"No encontrado")))</f>
        <v/>
      </c>
      <c r="H91" s="43" t="str">
        <f>IF(D91="","",IF(_xlfn.IFNA(VLOOKUP(D91,BaseDatos[[#All],[Llave]:[Objetivo Geográfico]],11,0),"No disponible en la Base de Datos")="","-",_xlfn.IFNA(VLOOKUP(D91,BaseDatos[[#All],[Llave]:[Objetivo Geográfico]],11,0),"No disponible en la Base de Datos")))</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encontrado")="","-",_xlfn.IFNA(VLOOKUP(C92,BaseDatos[[#All],[Llave]:[Objetivo Geográfico]],2,0),"No encontrado")))</f>
        <v/>
      </c>
      <c r="H92" s="43" t="str">
        <f>IF(D92="","",IF(_xlfn.IFNA(VLOOKUP(D92,BaseDatos[[#All],[Llave]:[Objetivo Geográfico]],11,0),"No disponible en la Base de Datos")="","-",_xlfn.IFNA(VLOOKUP(D92,BaseDatos[[#All],[Llave]:[Objetivo Geográfico]],11,0),"No disponible en la Base de Datos")))</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encontrado")="","-",_xlfn.IFNA(VLOOKUP(C93,BaseDatos[[#All],[Llave]:[Objetivo Geográfico]],2,0),"No encontrado")))</f>
        <v/>
      </c>
      <c r="H93" s="43" t="str">
        <f>IF(D93="","",IF(_xlfn.IFNA(VLOOKUP(D93,BaseDatos[[#All],[Llave]:[Objetivo Geográfico]],11,0),"No disponible en la Base de Datos")="","-",_xlfn.IFNA(VLOOKUP(D93,BaseDatos[[#All],[Llave]:[Objetivo Geográfico]],11,0),"No disponible en la Base de Datos")))</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encontrado")="","-",_xlfn.IFNA(VLOOKUP(C94,BaseDatos[[#All],[Llave]:[Objetivo Geográfico]],2,0),"No encontrado")))</f>
        <v/>
      </c>
      <c r="H94" s="43" t="str">
        <f>IF(D94="","",IF(_xlfn.IFNA(VLOOKUP(D94,BaseDatos[[#All],[Llave]:[Objetivo Geográfico]],11,0),"No disponible en la Base de Datos")="","-",_xlfn.IFNA(VLOOKUP(D94,BaseDatos[[#All],[Llave]:[Objetivo Geográfico]],11,0),"No disponible en la Base de Datos")))</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encontrado")="","-",_xlfn.IFNA(VLOOKUP(C95,BaseDatos[[#All],[Llave]:[Objetivo Geográfico]],2,0),"No encontrado")))</f>
        <v/>
      </c>
      <c r="H95" s="43" t="str">
        <f>IF(D95="","",IF(_xlfn.IFNA(VLOOKUP(D95,BaseDatos[[#All],[Llave]:[Objetivo Geográfico]],11,0),"No disponible en la Base de Datos")="","-",_xlfn.IFNA(VLOOKUP(D95,BaseDatos[[#All],[Llave]:[Objetivo Geográfico]],11,0),"No disponible en la Base de Datos")))</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encontrado")="","-",_xlfn.IFNA(VLOOKUP(C96,BaseDatos[[#All],[Llave]:[Objetivo Geográfico]],2,0),"No encontrado")))</f>
        <v/>
      </c>
      <c r="H96" s="43" t="str">
        <f>IF(D96="","",IF(_xlfn.IFNA(VLOOKUP(D96,BaseDatos[[#All],[Llave]:[Objetivo Geográfico]],11,0),"No disponible en la Base de Datos")="","-",_xlfn.IFNA(VLOOKUP(D96,BaseDatos[[#All],[Llave]:[Objetivo Geográfico]],11,0),"No disponible en la Base de Datos")))</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encontrado")="","-",_xlfn.IFNA(VLOOKUP(C97,BaseDatos[[#All],[Llave]:[Objetivo Geográfico]],2,0),"No encontrado")))</f>
        <v/>
      </c>
      <c r="H97" s="43" t="str">
        <f>IF(D97="","",IF(_xlfn.IFNA(VLOOKUP(D97,BaseDatos[[#All],[Llave]:[Objetivo Geográfico]],11,0),"No disponible en la Base de Datos")="","-",_xlfn.IFNA(VLOOKUP(D97,BaseDatos[[#All],[Llave]:[Objetivo Geográfico]],11,0),"No disponible en la Base de Datos")))</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encontrado")="","-",_xlfn.IFNA(VLOOKUP(C98,BaseDatos[[#All],[Llave]:[Objetivo Geográfico]],2,0),"No encontrado")))</f>
        <v/>
      </c>
      <c r="H98" s="43" t="str">
        <f>IF(D98="","",IF(_xlfn.IFNA(VLOOKUP(D98,BaseDatos[[#All],[Llave]:[Objetivo Geográfico]],11,0),"No disponible en la Base de Datos")="","-",_xlfn.IFNA(VLOOKUP(D98,BaseDatos[[#All],[Llave]:[Objetivo Geográfico]],11,0),"No disponible en la Base de Datos")))</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encontrado")="","-",_xlfn.IFNA(VLOOKUP(C99,BaseDatos[[#All],[Llave]:[Objetivo Geográfico]],2,0),"No encontrado")))</f>
        <v/>
      </c>
      <c r="H99" s="43" t="str">
        <f>IF(D99="","",IF(_xlfn.IFNA(VLOOKUP(D99,BaseDatos[[#All],[Llave]:[Objetivo Geográfico]],11,0),"No disponible en la Base de Datos")="","-",_xlfn.IFNA(VLOOKUP(D99,BaseDatos[[#All],[Llave]:[Objetivo Geográfico]],11,0),"No disponible en la Base de Datos")))</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encontrado")="","-",_xlfn.IFNA(VLOOKUP(C100,BaseDatos[[#All],[Llave]:[Objetivo Geográfico]],2,0),"No encontrado")))</f>
        <v/>
      </c>
      <c r="H100" s="43" t="str">
        <f>IF(D100="","",IF(_xlfn.IFNA(VLOOKUP(D100,BaseDatos[[#All],[Llave]:[Objetivo Geográfico]],11,0),"No disponible en la Base de Datos")="","-",_xlfn.IFNA(VLOOKUP(D100,BaseDatos[[#All],[Llave]:[Objetivo Geográfico]],11,0),"No disponible en la Base de Datos")))</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encontrado")="","-",_xlfn.IFNA(VLOOKUP(C101,BaseDatos[[#All],[Llave]:[Objetivo Geográfico]],2,0),"No encontrado")))</f>
        <v/>
      </c>
      <c r="H101" s="43" t="str">
        <f>IF(D101="","",IF(_xlfn.IFNA(VLOOKUP(D101,BaseDatos[[#All],[Llave]:[Objetivo Geográfico]],11,0),"No disponible en la Base de Datos")="","-",_xlfn.IFNA(VLOOKUP(D101,BaseDatos[[#All],[Llave]:[Objetivo Geográfico]],11,0),"No disponible en la Base de Datos")))</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encontrado")="","-",_xlfn.IFNA(VLOOKUP(C102,BaseDatos[[#All],[Llave]:[Objetivo Geográfico]],2,0),"No encontrado")))</f>
        <v/>
      </c>
      <c r="H102" s="43" t="str">
        <f>IF(D102="","",IF(_xlfn.IFNA(VLOOKUP(D102,BaseDatos[[#All],[Llave]:[Objetivo Geográfico]],11,0),"No disponible en la Base de Datos")="","-",_xlfn.IFNA(VLOOKUP(D102,BaseDatos[[#All],[Llave]:[Objetivo Geográfico]],11,0),"No disponible en la Base de Datos")))</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encontrado")="","-",_xlfn.IFNA(VLOOKUP(C103,BaseDatos[[#All],[Llave]:[Objetivo Geográfico]],2,0),"No encontrado")))</f>
        <v/>
      </c>
      <c r="H103" s="43" t="str">
        <f>IF(D103="","",IF(_xlfn.IFNA(VLOOKUP(D103,BaseDatos[[#All],[Llave]:[Objetivo Geográfico]],11,0),"No disponible en la Base de Datos")="","-",_xlfn.IFNA(VLOOKUP(D103,BaseDatos[[#All],[Llave]:[Objetivo Geográfico]],11,0),"No disponible en la Base de Datos")))</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lMdNBGuqy0sIy5CrHOwpilS+sec3amClQnalv+5KNHT3lZR49Wltr1pc2UQmGptAn0h62F44P1rA3g51QWOygQ==" saltValue="FC0+M5lzl1TF/p65XNK7Dg==" spinCount="100000" sheet="1" objects="1" scenarios="1" formatColumns="0" formatRows="0"/>
  <conditionalFormatting sqref="G5:G103">
    <cfRule type="containsText" dxfId="65" priority="2" operator="containsText" text="No Encontrado">
      <formula>NOT(ISERROR(SEARCH("No Encontrado",G5)))</formula>
    </cfRule>
  </conditionalFormatting>
  <conditionalFormatting sqref="H5:H103">
    <cfRule type="containsText" dxfId="64" priority="1" operator="containsText" text="No disponible en la Base de Datos">
      <formula>NOT(ISERROR(SEARCH("No disponible en la Base de Datos",H5)))</formula>
    </cfRule>
  </conditionalFormatting>
  <pageMargins left="0.7" right="0.7" top="0.75" bottom="0.75" header="0.3" footer="0.3"/>
  <drawing r:id="rId1"/>
  <legacyDrawing r:id="rId2"/>
  <controls>
    <mc:AlternateContent xmlns:mc="http://schemas.openxmlformats.org/markup-compatibility/2006">
      <mc:Choice Requires="x14">
        <control shapeId="35841" r:id="rId3" name="TempCombo">
          <controlPr locked="0" defaultSize="0" autoLine="0" r:id="rId4">
            <anchor moveWithCells="1">
              <from>
                <xdr:col>2</xdr:col>
                <xdr:colOff>0</xdr:colOff>
                <xdr:row>11</xdr:row>
                <xdr:rowOff>0</xdr:rowOff>
              </from>
              <to>
                <xdr:col>3</xdr:col>
                <xdr:colOff>63500</xdr:colOff>
                <xdr:row>12</xdr:row>
                <xdr:rowOff>63500</xdr:rowOff>
              </to>
            </anchor>
          </controlPr>
        </control>
      </mc:Choice>
      <mc:Fallback>
        <control shapeId="3584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F58A4202-D21E-49B4-9A21-638D47D94A30}">
          <x14:formula1>
            <xm:f>Parametros!$B$2:$B$4</xm:f>
          </x14:formula1>
          <xm:sqref>A5:A103</xm:sqref>
        </x14:dataValidation>
        <x14:dataValidation type="list" allowBlank="1" showDropDown="1" showInputMessage="1" showErrorMessage="1" xr:uid="{A4B5B64E-B82D-49F9-83D7-43FA2CE72AF5}">
          <x14:formula1>
            <xm:f>BD!$AH$6:$AH$1001</xm:f>
          </x14:formula1>
          <xm:sqref>C5:C103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ED7F4-3F26-4392-86F7-30F630279664}">
  <sheetPr codeName="Hoja7"/>
  <dimension ref="A4:M103"/>
  <sheetViews>
    <sheetView showGridLines="0" zoomScale="80" zoomScaleNormal="80" workbookViewId="0">
      <selection activeCell="F7" sqref="F7"/>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t="s">
        <v>337</v>
      </c>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HFa8Peu8MBcfkS5zcUAXS6vMyG65Vcp1wMN8qsldnC5u4C+CD4x2EZeJf+5FjAkCqCDSfU+2ZC9HMC/OiU8dnQ==" saltValue="K98Dml1IviqjHd3vJ3hwLw==" spinCount="100000" sheet="1" objects="1" scenarios="1" formatColumns="0" formatRows="0"/>
  <conditionalFormatting sqref="G5:G103">
    <cfRule type="containsText" dxfId="63"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6865" r:id="rId3" name="TempCombo">
          <controlPr locked="0" defaultSize="0" autoLine="0" r:id="rId4">
            <anchor moveWithCells="1">
              <from>
                <xdr:col>2</xdr:col>
                <xdr:colOff>0</xdr:colOff>
                <xdr:row>4</xdr:row>
                <xdr:rowOff>0</xdr:rowOff>
              </from>
              <to>
                <xdr:col>3</xdr:col>
                <xdr:colOff>63500</xdr:colOff>
                <xdr:row>5</xdr:row>
                <xdr:rowOff>63500</xdr:rowOff>
              </to>
            </anchor>
          </controlPr>
        </control>
      </mc:Choice>
      <mc:Fallback>
        <control shapeId="36865"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A63F8D11-57C3-413E-AB57-038C07C5E51C}">
          <x14:formula1>
            <xm:f>Parametros!$B$2:$B$4</xm:f>
          </x14:formula1>
          <xm:sqref>A5:A103</xm:sqref>
        </x14:dataValidation>
        <x14:dataValidation type="list" allowBlank="1" showDropDown="1" showInputMessage="1" showErrorMessage="1" xr:uid="{7C8559DC-2D28-4F9B-8162-9C41167E2450}">
          <x14:formula1>
            <xm:f>BD!$AH$6:$AH$1001</xm:f>
          </x14:formula1>
          <xm:sqref>C5:C103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4CD-AA13-4F13-90CA-704265DDE286}">
  <sheetPr codeName="Hoja8"/>
  <dimension ref="A4:M103"/>
  <sheetViews>
    <sheetView showGridLines="0" zoomScale="80" zoomScaleNormal="80" workbookViewId="0">
      <selection activeCell="B15" sqref="B15"/>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KrA68FOtiTCMu6vWyfqIp8WMVbu3epDvOembJVxYNaKNctIGvOSy6EIy40CYWbHje2SXlngDhhg+QCYlz6b6jA==" saltValue="Yc7J4qcGN+XQHvY6zirHIw==" spinCount="100000" sheet="1" objects="1" scenarios="1" formatColumns="0" formatRows="0"/>
  <conditionalFormatting sqref="G5:G103">
    <cfRule type="containsText" dxfId="62"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7889" r:id="rId3" name="TempCombo">
          <controlPr locked="0" defaultSize="0" autoLine="0" autoPict="0" r:id="rId4">
            <anchor moveWithCells="1">
              <from>
                <xdr:col>2</xdr:col>
                <xdr:colOff>0</xdr:colOff>
                <xdr:row>8</xdr:row>
                <xdr:rowOff>0</xdr:rowOff>
              </from>
              <to>
                <xdr:col>3</xdr:col>
                <xdr:colOff>63500</xdr:colOff>
                <xdr:row>9</xdr:row>
                <xdr:rowOff>63500</xdr:rowOff>
              </to>
            </anchor>
          </controlPr>
        </control>
      </mc:Choice>
      <mc:Fallback>
        <control shapeId="37889"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2BEE2546-6229-41EE-8346-5B71AB54C48D}">
          <x14:formula1>
            <xm:f>Parametros!$B$2:$B$4</xm:f>
          </x14:formula1>
          <xm:sqref>A5:A103</xm:sqref>
        </x14:dataValidation>
        <x14:dataValidation type="list" allowBlank="1" showDropDown="1" showInputMessage="1" showErrorMessage="1" xr:uid="{5453A2E8-0727-449E-920B-2C3AA41CCC1A}">
          <x14:formula1>
            <xm:f>BD!$AH$6:$AH$1001</xm:f>
          </x14:formula1>
          <xm:sqref>C5:C103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FE075-9BB7-41FF-9EDC-71B3E63CC2DF}">
  <sheetPr codeName="Hoja9"/>
  <dimension ref="A4:M103"/>
  <sheetViews>
    <sheetView showGridLines="0" zoomScale="80" zoomScaleNormal="80" workbookViewId="0">
      <selection activeCell="D7" sqref="D7"/>
    </sheetView>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9ReT2aMxaOCKH3NM6TeZtP4u6xBj51Nsh6UN/EDbZX9DeWgoNYKbOs7vMySoiixltjjqcv8CT/WGgmzT57jlw==" saltValue="F9b098edRhpXNuuJwZwheA==" spinCount="100000" sheet="1" objects="1" scenarios="1" formatColumns="0" formatRows="0"/>
  <conditionalFormatting sqref="G5:G103">
    <cfRule type="containsText" dxfId="61"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8913" r:id="rId3" name="TempCombo">
          <controlPr locked="0" defaultSize="0" autoLine="0" r:id="rId4">
            <anchor moveWithCells="1">
              <from>
                <xdr:col>2</xdr:col>
                <xdr:colOff>0</xdr:colOff>
                <xdr:row>4</xdr:row>
                <xdr:rowOff>0</xdr:rowOff>
              </from>
              <to>
                <xdr:col>3</xdr:col>
                <xdr:colOff>63500</xdr:colOff>
                <xdr:row>5</xdr:row>
                <xdr:rowOff>63500</xdr:rowOff>
              </to>
            </anchor>
          </controlPr>
        </control>
      </mc:Choice>
      <mc:Fallback>
        <control shapeId="38913"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706BAD0-8226-43DD-BBBA-E85554A3304C}">
          <x14:formula1>
            <xm:f>Parametros!$B$2:$B$4</xm:f>
          </x14:formula1>
          <xm:sqref>A5:A103</xm:sqref>
        </x14:dataValidation>
        <x14:dataValidation type="list" allowBlank="1" showDropDown="1" showInputMessage="1" showErrorMessage="1" xr:uid="{886CC905-F5D5-4F40-B82C-E9BB54295671}">
          <x14:formula1>
            <xm:f>BD!$AH$6:$AH$1001</xm:f>
          </x14:formula1>
          <xm:sqref>C5:C103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B8016-E547-4B32-BF83-BC03E886B2EF}">
  <sheetPr codeName="Hoja10"/>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YP6Hmgg1TpyHoub7mG0/g8CWyCGoThYGHH+3Xee48zXydo7oIuk8ao5V9MbD1LtWPq+7XJ/gfZ5JJ9IcKplNZw==" saltValue="f5VN8rsQKyevHFYwjokAsg==" spinCount="100000" sheet="1" objects="1" scenarios="1" formatColumns="0" formatRows="0"/>
  <conditionalFormatting sqref="G5:G103">
    <cfRule type="containsText" dxfId="60"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39937" r:id="rId3" name="TempCombo">
          <controlPr locked="0" defaultSize="0" autoLine="0" linkedCell="$C$5" listFillRange="BD!$AH$6:$AH$1001" r:id="rId4">
            <anchor moveWithCells="1">
              <from>
                <xdr:col>2</xdr:col>
                <xdr:colOff>0</xdr:colOff>
                <xdr:row>4</xdr:row>
                <xdr:rowOff>0</xdr:rowOff>
              </from>
              <to>
                <xdr:col>3</xdr:col>
                <xdr:colOff>63500</xdr:colOff>
                <xdr:row>5</xdr:row>
                <xdr:rowOff>63500</xdr:rowOff>
              </to>
            </anchor>
          </controlPr>
        </control>
      </mc:Choice>
      <mc:Fallback>
        <control shapeId="39937"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EE99DFB-D243-460B-999F-1A32D82C7278}">
          <x14:formula1>
            <xm:f>Parametros!$B$2:$B$4</xm:f>
          </x14:formula1>
          <xm:sqref>A5:A103</xm:sqref>
        </x14:dataValidation>
        <x14:dataValidation type="list" allowBlank="1" showDropDown="1" showInputMessage="1" showErrorMessage="1" xr:uid="{4598BA08-9A67-4961-AA0B-7ADFDC5A471C}">
          <x14:formula1>
            <xm:f>BD!$AH$6:$AH$1001</xm:f>
          </x14:formula1>
          <xm:sqref>C5:C103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CDCAC-E90E-4523-B8A4-21AE9B52E2CA}">
  <sheetPr codeName="Hoja11"/>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nFL5zKRjq93EBYIUxwEx5RwY3OGolq3FXSR7F8GJADEiQWIlgkYKsHOvfjaLqSfQZhSqRotKaK4m42y4EUnQ4A==" saltValue="hMmFGtGjdum9ptRCj/GBZA==" spinCount="100000" sheet="1" objects="1" scenarios="1" formatColumns="0" formatRows="0"/>
  <conditionalFormatting sqref="G5:G103">
    <cfRule type="containsText" dxfId="59" priority="1" operator="containsText" text="No disponible en la Base de Datos">
      <formula>NOT(ISERROR(SEARCH("No disponible en la Base de Datos",G5)))</formula>
    </cfRule>
  </conditionalFormatting>
  <pageMargins left="0.7" right="0.7" top="0.75" bottom="0.75" header="0.3" footer="0.3"/>
  <drawing r:id="rId1"/>
  <legacyDrawing r:id="rId2"/>
  <controls>
    <mc:AlternateContent xmlns:mc="http://schemas.openxmlformats.org/markup-compatibility/2006">
      <mc:Choice Requires="x14">
        <control shapeId="40961" r:id="rId3" name="TempCombo">
          <controlPr locked="0" defaultSize="0" autoLine="0" r:id="rId4">
            <anchor moveWithCells="1">
              <from>
                <xdr:col>2</xdr:col>
                <xdr:colOff>0</xdr:colOff>
                <xdr:row>5</xdr:row>
                <xdr:rowOff>0</xdr:rowOff>
              </from>
              <to>
                <xdr:col>3</xdr:col>
                <xdr:colOff>63500</xdr:colOff>
                <xdr:row>6</xdr:row>
                <xdr:rowOff>63500</xdr:rowOff>
              </to>
            </anchor>
          </controlPr>
        </control>
      </mc:Choice>
      <mc:Fallback>
        <control shapeId="40961" r:id="rId3"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E35B98DA-5A11-4A27-8C53-088981AC072C}">
          <x14:formula1>
            <xm:f>Parametros!$B$2:$B$4</xm:f>
          </x14:formula1>
          <xm:sqref>A5:A103</xm:sqref>
        </x14:dataValidation>
        <x14:dataValidation type="list" allowBlank="1" showDropDown="1" showInputMessage="1" showErrorMessage="1" xr:uid="{9EC19367-6658-4A90-838B-B25B18A369CD}">
          <x14:formula1>
            <xm:f>BD!$AH$6:$AH$1001</xm:f>
          </x14:formula1>
          <xm:sqref>C5:C103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26274-7376-4358-B3E7-F8C0E6709431}">
  <sheetPr codeName="Hoja2"/>
  <dimension ref="A4:M103"/>
  <sheetViews>
    <sheetView showGridLines="0" zoomScale="80" zoomScaleNormal="80" workbookViewId="0"/>
  </sheetViews>
  <sheetFormatPr baseColWidth="10" defaultRowHeight="14.5" x14ac:dyDescent="0.35"/>
  <cols>
    <col min="1" max="1" width="26.6328125" customWidth="1"/>
    <col min="2" max="2" width="29.1796875" customWidth="1"/>
    <col min="3" max="3" width="50.54296875" bestFit="1" customWidth="1"/>
    <col min="6" max="6" width="64.08984375" customWidth="1"/>
    <col min="8" max="8" width="14.08984375" customWidth="1"/>
    <col min="9" max="9" width="13.453125" customWidth="1"/>
    <col min="10" max="13" width="0" hidden="1" customWidth="1"/>
  </cols>
  <sheetData>
    <row r="4" spans="1:13" ht="29" x14ac:dyDescent="0.35">
      <c r="A4" s="33" t="s">
        <v>338</v>
      </c>
      <c r="B4" s="33" t="s">
        <v>35</v>
      </c>
      <c r="C4" s="33" t="str">
        <f>BaseDatos[[#Headers],[Material]]</f>
        <v>Material</v>
      </c>
      <c r="D4" s="33" t="s">
        <v>36</v>
      </c>
      <c r="E4" s="33" t="str">
        <f>BaseDatos[[#Headers],[Unidad]]</f>
        <v>Unidad</v>
      </c>
      <c r="F4" s="33" t="str">
        <f>BaseDatos[[#Headers],[Descripción de Material]]</f>
        <v>Descripción de Material</v>
      </c>
      <c r="G4" s="33" t="s">
        <v>339</v>
      </c>
      <c r="H4" s="33" t="str">
        <f>BaseDatos[[#Headers],[Administrador EPDs]]</f>
        <v>Administrador EPDs</v>
      </c>
      <c r="I4" s="33" t="str">
        <f>BaseDatos[[#Headers],[Objetivo Geográfico]]</f>
        <v>Objetivo Geográfico</v>
      </c>
      <c r="J4" s="33" t="str">
        <f>BaseDatos[[#Headers],[Por Definir]]</f>
        <v>Por Definir</v>
      </c>
      <c r="K4" s="33" t="str">
        <f>BaseDatos[[#Headers],[Por Definir2]]</f>
        <v>Por Definir2</v>
      </c>
      <c r="L4" s="33" t="str">
        <f>BaseDatos[[#Headers],[Por Definir3]]</f>
        <v>Por Definir3</v>
      </c>
      <c r="M4" s="33" t="str">
        <f>BaseDatos[[#Headers],[Por Definir4]]</f>
        <v>Por Definir4</v>
      </c>
    </row>
    <row r="5" spans="1:13" x14ac:dyDescent="0.35">
      <c r="A5" s="44"/>
      <c r="B5" s="46"/>
      <c r="C5" s="44"/>
      <c r="D5" s="46"/>
      <c r="E5" s="43" t="str">
        <f>IF(C5="","",IF(_xlfn.IFNA(VLOOKUP(C5,BaseDatos[[#All],[Llave]:[Objetivo Geográfico]],6,0),"No encontrado")="","-",_xlfn.IFNA(VLOOKUP(C5,BaseDatos[[#All],[Llave]:[Objetivo Geográfico]],6,0),"-")))</f>
        <v/>
      </c>
      <c r="F5" s="45" t="str">
        <f>IF(C5="","",IF(_xlfn.IFNA(VLOOKUP(C5,BaseDatos[[#All],[Llave]:[Por Definir4]],13,0),"No encontrado")="","-",_xlfn.IFNA(VLOOKUP(C5,BaseDatos[[#All],[Llave]:[Por Definir4]],13,0),"-")))</f>
        <v/>
      </c>
      <c r="G5" s="43" t="str">
        <f>IF(C5="","",IF(_xlfn.IFNA(VLOOKUP(C5,BaseDatos[[#All],[Llave]:[Objetivo Geográfico]],2,0),"No disponible en la Base de Datos")="","-",_xlfn.IFNA(VLOOKUP(C5,BaseDatos[[#All],[Llave]:[Objetivo Geográfico]],2,0),"No disponible en la Base de Datos")))</f>
        <v/>
      </c>
      <c r="H5" s="43" t="str">
        <f>IF(C5="","",IF(_xlfn.IFNA(VLOOKUP(C5,BaseDatos[[#All],[Llave]:[Objetivo Geográfico]],11,0),"No encontrado")="","-",_xlfn.IFNA(VLOOKUP(C5,BaseDatos[[#All],[Llave]:[Objetivo Geográfico]],11,0),"-")))</f>
        <v/>
      </c>
      <c r="I5" s="43" t="str">
        <f>IF(C5="","",IF(_xlfn.IFNA(VLOOKUP(C5,BaseDatos[[#All],[Llave]:[Objetivo Geográfico]],12,0),"No encontrado")="","-",_xlfn.IFNA(VLOOKUP(C5,BaseDatos[[#All],[Llave]:[Objetivo Geográfico]],12,0),"-")))</f>
        <v/>
      </c>
      <c r="J5" s="2" t="str">
        <f>IF(C5="","",IF(_xlfn.IFNA(VLOOKUP(C5,BaseDatos[[#All],[Llave]:[Por Definir4]],14,0),"No encontrado")="","-",_xlfn.IFNA(VLOOKUP(C5,BaseDatos[[#All],[Llave]:[Objetivo Geográfico]],14,0),"-")))</f>
        <v/>
      </c>
      <c r="K5" s="2" t="str">
        <f>IF(C5="","",IF(_xlfn.IFNA(VLOOKUP(C5,BaseDatos[[#All],[Llave]:[Por Definir4]],15,0),"No encontrado")="","-",_xlfn.IFNA(VLOOKUP(C5,BaseDatos[[#All],[Llave]:[Objetivo Geográfico]],15,0),"-")))</f>
        <v/>
      </c>
      <c r="L5" s="2" t="str">
        <f>IF(C5="","",IF(_xlfn.IFNA(VLOOKUP(C5,BaseDatos[[#All],[Llave]:[Por Definir4]],16,0),"No encontrado")="","-",_xlfn.IFNA(VLOOKUP(C5,BaseDatos[[#All],[Llave]:[Objetivo Geográfico]],16,0),"-")))</f>
        <v/>
      </c>
      <c r="M5" s="2" t="str">
        <f>IF(C5="","",IF(_xlfn.IFNA(VLOOKUP(C5,BaseDatos[[#All],[Llave]:[Por Definir4]],17,0),"No encontrado")="","-",_xlfn.IFNA(VLOOKUP(C5,BaseDatos[[#All],[Llave]:[Objetivo Geográfico]],17,0),"-")))</f>
        <v/>
      </c>
    </row>
    <row r="6" spans="1:13" x14ac:dyDescent="0.35">
      <c r="A6" s="44"/>
      <c r="B6" s="46"/>
      <c r="C6" s="44"/>
      <c r="D6" s="46"/>
      <c r="E6" s="43" t="str">
        <f>IF(C6="","",IF(_xlfn.IFNA(VLOOKUP(C6,BaseDatos[[#All],[Llave]:[Objetivo Geográfico]],6,0),"No encontrado")="","-",_xlfn.IFNA(VLOOKUP(C6,BaseDatos[[#All],[Llave]:[Objetivo Geográfico]],6,0),"-")))</f>
        <v/>
      </c>
      <c r="F6" s="45" t="str">
        <f>IF(C6="","",IF(_xlfn.IFNA(VLOOKUP(C6,BaseDatos[[#All],[Llave]:[Por Definir4]],13,0),"No encontrado")="","-",_xlfn.IFNA(VLOOKUP(C6,BaseDatos[[#All],[Llave]:[Por Definir4]],13,0),"-")))</f>
        <v/>
      </c>
      <c r="G6" s="43" t="str">
        <f>IF(C6="","",IF(_xlfn.IFNA(VLOOKUP(C6,BaseDatos[[#All],[Llave]:[Objetivo Geográfico]],2,0),"No disponible en la Base de Datos")="","-",_xlfn.IFNA(VLOOKUP(C6,BaseDatos[[#All],[Llave]:[Objetivo Geográfico]],2,0),"No disponible en la Base de Datos")))</f>
        <v/>
      </c>
      <c r="H6" s="43" t="str">
        <f>IF(C6="","",IF(_xlfn.IFNA(VLOOKUP(C6,BaseDatos[[#All],[Llave]:[Objetivo Geográfico]],11,0),"No encontrado")="","-",_xlfn.IFNA(VLOOKUP(C6,BaseDatos[[#All],[Llave]:[Objetivo Geográfico]],11,0),"-")))</f>
        <v/>
      </c>
      <c r="I6" s="43" t="str">
        <f>IF(C6="","",IF(_xlfn.IFNA(VLOOKUP(C6,BaseDatos[[#All],[Llave]:[Objetivo Geográfico]],12,0),"No encontrado")="","-",_xlfn.IFNA(VLOOKUP(C6,BaseDatos[[#All],[Llave]:[Objetivo Geográfico]],12,0),"-")))</f>
        <v/>
      </c>
      <c r="J6" s="2" t="str">
        <f>IF(C6="","",IF(_xlfn.IFNA(VLOOKUP(C6,BaseDatos[[#All],[Llave]:[Por Definir4]],14,0),"No encontrado")="","-",_xlfn.IFNA(VLOOKUP(C6,BaseDatos[[#All],[Llave]:[Objetivo Geográfico]],14,0),"-")))</f>
        <v/>
      </c>
      <c r="K6" s="2" t="str">
        <f>IF(C6="","",IF(_xlfn.IFNA(VLOOKUP(C6,BaseDatos[[#All],[Llave]:[Por Definir4]],15,0),"No encontrado")="","-",_xlfn.IFNA(VLOOKUP(C6,BaseDatos[[#All],[Llave]:[Objetivo Geográfico]],15,0),"-")))</f>
        <v/>
      </c>
      <c r="L6" s="2" t="str">
        <f>IF(C6="","",IF(_xlfn.IFNA(VLOOKUP(C6,BaseDatos[[#All],[Llave]:[Por Definir4]],16,0),"No encontrado")="","-",_xlfn.IFNA(VLOOKUP(C6,BaseDatos[[#All],[Llave]:[Objetivo Geográfico]],16,0),"-")))</f>
        <v/>
      </c>
      <c r="M6" s="2" t="str">
        <f>IF(C6="","",IF(_xlfn.IFNA(VLOOKUP(C6,BaseDatos[[#All],[Llave]:[Por Definir4]],17,0),"No encontrado")="","-",_xlfn.IFNA(VLOOKUP(C6,BaseDatos[[#All],[Llave]:[Objetivo Geográfico]],17,0),"-")))</f>
        <v/>
      </c>
    </row>
    <row r="7" spans="1:13" x14ac:dyDescent="0.35">
      <c r="A7" s="44"/>
      <c r="B7" s="46"/>
      <c r="C7" s="44"/>
      <c r="D7" s="46"/>
      <c r="E7" s="43" t="str">
        <f>IF(C7="","",IF(_xlfn.IFNA(VLOOKUP(C7,BaseDatos[[#All],[Llave]:[Objetivo Geográfico]],6,0),"No encontrado")="","-",_xlfn.IFNA(VLOOKUP(C7,BaseDatos[[#All],[Llave]:[Objetivo Geográfico]],6,0),"-")))</f>
        <v/>
      </c>
      <c r="F7" s="45" t="str">
        <f>IF(C7="","",IF(_xlfn.IFNA(VLOOKUP(C7,BaseDatos[[#All],[Llave]:[Por Definir4]],13,0),"No encontrado")="","-",_xlfn.IFNA(VLOOKUP(C7,BaseDatos[[#All],[Llave]:[Por Definir4]],13,0),"-")))</f>
        <v/>
      </c>
      <c r="G7" s="43" t="str">
        <f>IF(C7="","",IF(_xlfn.IFNA(VLOOKUP(C7,BaseDatos[[#All],[Llave]:[Objetivo Geográfico]],2,0),"No disponible en la Base de Datos")="","-",_xlfn.IFNA(VLOOKUP(C7,BaseDatos[[#All],[Llave]:[Objetivo Geográfico]],2,0),"No disponible en la Base de Datos")))</f>
        <v/>
      </c>
      <c r="H7" s="43" t="str">
        <f>IF(C7="","",IF(_xlfn.IFNA(VLOOKUP(C7,BaseDatos[[#All],[Llave]:[Objetivo Geográfico]],11,0),"No encontrado")="","-",_xlfn.IFNA(VLOOKUP(C7,BaseDatos[[#All],[Llave]:[Objetivo Geográfico]],11,0),"-")))</f>
        <v/>
      </c>
      <c r="I7" s="43" t="str">
        <f>IF(C7="","",IF(_xlfn.IFNA(VLOOKUP(C7,BaseDatos[[#All],[Llave]:[Objetivo Geográfico]],12,0),"No encontrado")="","-",_xlfn.IFNA(VLOOKUP(C7,BaseDatos[[#All],[Llave]:[Objetivo Geográfico]],12,0),"-")))</f>
        <v/>
      </c>
      <c r="J7" s="2" t="str">
        <f>IF(C7="","",IF(_xlfn.IFNA(VLOOKUP(C7,BaseDatos[[#All],[Llave]:[Por Definir4]],14,0),"No encontrado")="","-",_xlfn.IFNA(VLOOKUP(C7,BaseDatos[[#All],[Llave]:[Objetivo Geográfico]],14,0),"-")))</f>
        <v/>
      </c>
      <c r="K7" s="2" t="str">
        <f>IF(C7="","",IF(_xlfn.IFNA(VLOOKUP(C7,BaseDatos[[#All],[Llave]:[Por Definir4]],15,0),"No encontrado")="","-",_xlfn.IFNA(VLOOKUP(C7,BaseDatos[[#All],[Llave]:[Objetivo Geográfico]],15,0),"-")))</f>
        <v/>
      </c>
      <c r="L7" s="2" t="str">
        <f>IF(C7="","",IF(_xlfn.IFNA(VLOOKUP(C7,BaseDatos[[#All],[Llave]:[Por Definir4]],16,0),"No encontrado")="","-",_xlfn.IFNA(VLOOKUP(C7,BaseDatos[[#All],[Llave]:[Objetivo Geográfico]],16,0),"-")))</f>
        <v/>
      </c>
      <c r="M7" s="2" t="str">
        <f>IF(C7="","",IF(_xlfn.IFNA(VLOOKUP(C7,BaseDatos[[#All],[Llave]:[Por Definir4]],17,0),"No encontrado")="","-",_xlfn.IFNA(VLOOKUP(C7,BaseDatos[[#All],[Llave]:[Objetivo Geográfico]],17,0),"-")))</f>
        <v/>
      </c>
    </row>
    <row r="8" spans="1:13" x14ac:dyDescent="0.35">
      <c r="A8" s="44"/>
      <c r="B8" s="46"/>
      <c r="C8" s="44"/>
      <c r="D8" s="46"/>
      <c r="E8" s="43" t="str">
        <f>IF(C8="","",IF(_xlfn.IFNA(VLOOKUP(C8,BaseDatos[[#All],[Llave]:[Objetivo Geográfico]],6,0),"No encontrado")="","-",_xlfn.IFNA(VLOOKUP(C8,BaseDatos[[#All],[Llave]:[Objetivo Geográfico]],6,0),"-")))</f>
        <v/>
      </c>
      <c r="F8" s="45" t="str">
        <f>IF(C8="","",IF(_xlfn.IFNA(VLOOKUP(C8,BaseDatos[[#All],[Llave]:[Por Definir4]],13,0),"No encontrado")="","-",_xlfn.IFNA(VLOOKUP(C8,BaseDatos[[#All],[Llave]:[Por Definir4]],13,0),"-")))</f>
        <v/>
      </c>
      <c r="G8" s="43" t="str">
        <f>IF(C8="","",IF(_xlfn.IFNA(VLOOKUP(C8,BaseDatos[[#All],[Llave]:[Objetivo Geográfico]],2,0),"No disponible en la Base de Datos")="","-",_xlfn.IFNA(VLOOKUP(C8,BaseDatos[[#All],[Llave]:[Objetivo Geográfico]],2,0),"No disponible en la Base de Datos")))</f>
        <v/>
      </c>
      <c r="H8" s="43" t="str">
        <f>IF(C8="","",IF(_xlfn.IFNA(VLOOKUP(C8,BaseDatos[[#All],[Llave]:[Objetivo Geográfico]],11,0),"No encontrado")="","-",_xlfn.IFNA(VLOOKUP(C8,BaseDatos[[#All],[Llave]:[Objetivo Geográfico]],11,0),"-")))</f>
        <v/>
      </c>
      <c r="I8" s="43" t="str">
        <f>IF(C8="","",IF(_xlfn.IFNA(VLOOKUP(C8,BaseDatos[[#All],[Llave]:[Objetivo Geográfico]],12,0),"No encontrado")="","-",_xlfn.IFNA(VLOOKUP(C8,BaseDatos[[#All],[Llave]:[Objetivo Geográfico]],12,0),"-")))</f>
        <v/>
      </c>
      <c r="J8" s="2" t="str">
        <f>IF(C8="","",IF(_xlfn.IFNA(VLOOKUP(C8,BaseDatos[[#All],[Llave]:[Por Definir4]],14,0),"No encontrado")="","-",_xlfn.IFNA(VLOOKUP(C8,BaseDatos[[#All],[Llave]:[Objetivo Geográfico]],14,0),"-")))</f>
        <v/>
      </c>
      <c r="K8" s="2" t="str">
        <f>IF(C8="","",IF(_xlfn.IFNA(VLOOKUP(C8,BaseDatos[[#All],[Llave]:[Por Definir4]],15,0),"No encontrado")="","-",_xlfn.IFNA(VLOOKUP(C8,BaseDatos[[#All],[Llave]:[Objetivo Geográfico]],15,0),"-")))</f>
        <v/>
      </c>
      <c r="L8" s="2" t="str">
        <f>IF(C8="","",IF(_xlfn.IFNA(VLOOKUP(C8,BaseDatos[[#All],[Llave]:[Por Definir4]],16,0),"No encontrado")="","-",_xlfn.IFNA(VLOOKUP(C8,BaseDatos[[#All],[Llave]:[Objetivo Geográfico]],16,0),"-")))</f>
        <v/>
      </c>
      <c r="M8" s="2" t="str">
        <f>IF(C8="","",IF(_xlfn.IFNA(VLOOKUP(C8,BaseDatos[[#All],[Llave]:[Por Definir4]],17,0),"No encontrado")="","-",_xlfn.IFNA(VLOOKUP(C8,BaseDatos[[#All],[Llave]:[Objetivo Geográfico]],17,0),"-")))</f>
        <v/>
      </c>
    </row>
    <row r="9" spans="1:13" x14ac:dyDescent="0.35">
      <c r="A9" s="44"/>
      <c r="B9" s="46"/>
      <c r="C9" s="44"/>
      <c r="D9" s="46"/>
      <c r="E9" s="43" t="str">
        <f>IF(C9="","",IF(_xlfn.IFNA(VLOOKUP(C9,BaseDatos[[#All],[Llave]:[Objetivo Geográfico]],6,0),"No encontrado")="","-",_xlfn.IFNA(VLOOKUP(C9,BaseDatos[[#All],[Llave]:[Objetivo Geográfico]],6,0),"-")))</f>
        <v/>
      </c>
      <c r="F9" s="45" t="str">
        <f>IF(C9="","",IF(_xlfn.IFNA(VLOOKUP(C9,BaseDatos[[#All],[Llave]:[Por Definir4]],13,0),"No encontrado")="","-",_xlfn.IFNA(VLOOKUP(C9,BaseDatos[[#All],[Llave]:[Por Definir4]],13,0),"-")))</f>
        <v/>
      </c>
      <c r="G9" s="43" t="str">
        <f>IF(C9="","",IF(_xlfn.IFNA(VLOOKUP(C9,BaseDatos[[#All],[Llave]:[Objetivo Geográfico]],2,0),"No disponible en la Base de Datos")="","-",_xlfn.IFNA(VLOOKUP(C9,BaseDatos[[#All],[Llave]:[Objetivo Geográfico]],2,0),"No disponible en la Base de Datos")))</f>
        <v/>
      </c>
      <c r="H9" s="43" t="str">
        <f>IF(C9="","",IF(_xlfn.IFNA(VLOOKUP(C9,BaseDatos[[#All],[Llave]:[Objetivo Geográfico]],11,0),"No encontrado")="","-",_xlfn.IFNA(VLOOKUP(C9,BaseDatos[[#All],[Llave]:[Objetivo Geográfico]],11,0),"-")))</f>
        <v/>
      </c>
      <c r="I9" s="43" t="str">
        <f>IF(C9="","",IF(_xlfn.IFNA(VLOOKUP(C9,BaseDatos[[#All],[Llave]:[Objetivo Geográfico]],12,0),"No encontrado")="","-",_xlfn.IFNA(VLOOKUP(C9,BaseDatos[[#All],[Llave]:[Objetivo Geográfico]],12,0),"-")))</f>
        <v/>
      </c>
      <c r="J9" s="2" t="str">
        <f>IF(C9="","",IF(_xlfn.IFNA(VLOOKUP(C9,BaseDatos[[#All],[Llave]:[Por Definir4]],14,0),"No encontrado")="","-",_xlfn.IFNA(VLOOKUP(C9,BaseDatos[[#All],[Llave]:[Objetivo Geográfico]],14,0),"-")))</f>
        <v/>
      </c>
      <c r="K9" s="2" t="str">
        <f>IF(C9="","",IF(_xlfn.IFNA(VLOOKUP(C9,BaseDatos[[#All],[Llave]:[Por Definir4]],15,0),"No encontrado")="","-",_xlfn.IFNA(VLOOKUP(C9,BaseDatos[[#All],[Llave]:[Objetivo Geográfico]],15,0),"-")))</f>
        <v/>
      </c>
      <c r="L9" s="2" t="str">
        <f>IF(C9="","",IF(_xlfn.IFNA(VLOOKUP(C9,BaseDatos[[#All],[Llave]:[Por Definir4]],16,0),"No encontrado")="","-",_xlfn.IFNA(VLOOKUP(C9,BaseDatos[[#All],[Llave]:[Objetivo Geográfico]],16,0),"-")))</f>
        <v/>
      </c>
      <c r="M9" s="2" t="str">
        <f>IF(C9="","",IF(_xlfn.IFNA(VLOOKUP(C9,BaseDatos[[#All],[Llave]:[Por Definir4]],17,0),"No encontrado")="","-",_xlfn.IFNA(VLOOKUP(C9,BaseDatos[[#All],[Llave]:[Objetivo Geográfico]],17,0),"-")))</f>
        <v/>
      </c>
    </row>
    <row r="10" spans="1:13" x14ac:dyDescent="0.35">
      <c r="A10" s="44"/>
      <c r="B10" s="46"/>
      <c r="C10" s="44"/>
      <c r="D10" s="46"/>
      <c r="E10" s="43" t="str">
        <f>IF(C10="","",IF(_xlfn.IFNA(VLOOKUP(C10,BaseDatos[[#All],[Llave]:[Objetivo Geográfico]],6,0),"No encontrado")="","-",_xlfn.IFNA(VLOOKUP(C10,BaseDatos[[#All],[Llave]:[Objetivo Geográfico]],6,0),"-")))</f>
        <v/>
      </c>
      <c r="F10" s="45" t="str">
        <f>IF(C10="","",IF(_xlfn.IFNA(VLOOKUP(C10,BaseDatos[[#All],[Llave]:[Por Definir4]],13,0),"No encontrado")="","-",_xlfn.IFNA(VLOOKUP(C10,BaseDatos[[#All],[Llave]:[Por Definir4]],13,0),"-")))</f>
        <v/>
      </c>
      <c r="G10" s="43" t="str">
        <f>IF(C10="","",IF(_xlfn.IFNA(VLOOKUP(C10,BaseDatos[[#All],[Llave]:[Objetivo Geográfico]],2,0),"No disponible en la Base de Datos")="","-",_xlfn.IFNA(VLOOKUP(C10,BaseDatos[[#All],[Llave]:[Objetivo Geográfico]],2,0),"No disponible en la Base de Datos")))</f>
        <v/>
      </c>
      <c r="H10" s="43" t="str">
        <f>IF(C10="","",IF(_xlfn.IFNA(VLOOKUP(C10,BaseDatos[[#All],[Llave]:[Objetivo Geográfico]],11,0),"No encontrado")="","-",_xlfn.IFNA(VLOOKUP(C10,BaseDatos[[#All],[Llave]:[Objetivo Geográfico]],11,0),"-")))</f>
        <v/>
      </c>
      <c r="I10" s="43" t="str">
        <f>IF(C10="","",IF(_xlfn.IFNA(VLOOKUP(C10,BaseDatos[[#All],[Llave]:[Objetivo Geográfico]],12,0),"No encontrado")="","-",_xlfn.IFNA(VLOOKUP(C10,BaseDatos[[#All],[Llave]:[Objetivo Geográfico]],12,0),"-")))</f>
        <v/>
      </c>
      <c r="J10" s="2" t="str">
        <f>IF(C10="","",IF(_xlfn.IFNA(VLOOKUP(C10,BaseDatos[[#All],[Llave]:[Por Definir4]],14,0),"No encontrado")="","-",_xlfn.IFNA(VLOOKUP(C10,BaseDatos[[#All],[Llave]:[Objetivo Geográfico]],14,0),"-")))</f>
        <v/>
      </c>
      <c r="K10" s="2" t="str">
        <f>IF(C10="","",IF(_xlfn.IFNA(VLOOKUP(C10,BaseDatos[[#All],[Llave]:[Por Definir4]],15,0),"No encontrado")="","-",_xlfn.IFNA(VLOOKUP(C10,BaseDatos[[#All],[Llave]:[Objetivo Geográfico]],15,0),"-")))</f>
        <v/>
      </c>
      <c r="L10" s="2" t="str">
        <f>IF(C10="","",IF(_xlfn.IFNA(VLOOKUP(C10,BaseDatos[[#All],[Llave]:[Por Definir4]],16,0),"No encontrado")="","-",_xlfn.IFNA(VLOOKUP(C10,BaseDatos[[#All],[Llave]:[Objetivo Geográfico]],16,0),"-")))</f>
        <v/>
      </c>
      <c r="M10" s="2" t="str">
        <f>IF(C10="","",IF(_xlfn.IFNA(VLOOKUP(C10,BaseDatos[[#All],[Llave]:[Por Definir4]],17,0),"No encontrado")="","-",_xlfn.IFNA(VLOOKUP(C10,BaseDatos[[#All],[Llave]:[Objetivo Geográfico]],17,0),"-")))</f>
        <v/>
      </c>
    </row>
    <row r="11" spans="1:13" x14ac:dyDescent="0.35">
      <c r="A11" s="44"/>
      <c r="B11" s="46"/>
      <c r="C11" s="44"/>
      <c r="D11" s="46"/>
      <c r="E11" s="43" t="str">
        <f>IF(C11="","",IF(_xlfn.IFNA(VLOOKUP(C11,BaseDatos[[#All],[Llave]:[Objetivo Geográfico]],6,0),"No encontrado")="","-",_xlfn.IFNA(VLOOKUP(C11,BaseDatos[[#All],[Llave]:[Objetivo Geográfico]],6,0),"-")))</f>
        <v/>
      </c>
      <c r="F11" s="45" t="str">
        <f>IF(C11="","",IF(_xlfn.IFNA(VLOOKUP(C11,BaseDatos[[#All],[Llave]:[Por Definir4]],13,0),"No encontrado")="","-",_xlfn.IFNA(VLOOKUP(C11,BaseDatos[[#All],[Llave]:[Por Definir4]],13,0),"-")))</f>
        <v/>
      </c>
      <c r="G11" s="43" t="str">
        <f>IF(C11="","",IF(_xlfn.IFNA(VLOOKUP(C11,BaseDatos[[#All],[Llave]:[Objetivo Geográfico]],2,0),"No disponible en la Base de Datos")="","-",_xlfn.IFNA(VLOOKUP(C11,BaseDatos[[#All],[Llave]:[Objetivo Geográfico]],2,0),"No disponible en la Base de Datos")))</f>
        <v/>
      </c>
      <c r="H11" s="43" t="str">
        <f>IF(C11="","",IF(_xlfn.IFNA(VLOOKUP(C11,BaseDatos[[#All],[Llave]:[Objetivo Geográfico]],11,0),"No encontrado")="","-",_xlfn.IFNA(VLOOKUP(C11,BaseDatos[[#All],[Llave]:[Objetivo Geográfico]],11,0),"-")))</f>
        <v/>
      </c>
      <c r="I11" s="43" t="str">
        <f>IF(C11="","",IF(_xlfn.IFNA(VLOOKUP(C11,BaseDatos[[#All],[Llave]:[Objetivo Geográfico]],12,0),"No encontrado")="","-",_xlfn.IFNA(VLOOKUP(C11,BaseDatos[[#All],[Llave]:[Objetivo Geográfico]],12,0),"-")))</f>
        <v/>
      </c>
      <c r="J11" s="2" t="str">
        <f>IF(C11="","",IF(_xlfn.IFNA(VLOOKUP(C11,BaseDatos[[#All],[Llave]:[Por Definir4]],14,0),"No encontrado")="","-",_xlfn.IFNA(VLOOKUP(C11,BaseDatos[[#All],[Llave]:[Objetivo Geográfico]],14,0),"-")))</f>
        <v/>
      </c>
      <c r="K11" s="2" t="str">
        <f>IF(C11="","",IF(_xlfn.IFNA(VLOOKUP(C11,BaseDatos[[#All],[Llave]:[Por Definir4]],15,0),"No encontrado")="","-",_xlfn.IFNA(VLOOKUP(C11,BaseDatos[[#All],[Llave]:[Objetivo Geográfico]],15,0),"-")))</f>
        <v/>
      </c>
      <c r="L11" s="2" t="str">
        <f>IF(C11="","",IF(_xlfn.IFNA(VLOOKUP(C11,BaseDatos[[#All],[Llave]:[Por Definir4]],16,0),"No encontrado")="","-",_xlfn.IFNA(VLOOKUP(C11,BaseDatos[[#All],[Llave]:[Objetivo Geográfico]],16,0),"-")))</f>
        <v/>
      </c>
      <c r="M11" s="2" t="str">
        <f>IF(C11="","",IF(_xlfn.IFNA(VLOOKUP(C11,BaseDatos[[#All],[Llave]:[Por Definir4]],17,0),"No encontrado")="","-",_xlfn.IFNA(VLOOKUP(C11,BaseDatos[[#All],[Llave]:[Objetivo Geográfico]],17,0),"-")))</f>
        <v/>
      </c>
    </row>
    <row r="12" spans="1:13" x14ac:dyDescent="0.35">
      <c r="A12" s="44"/>
      <c r="B12" s="46"/>
      <c r="C12" s="44"/>
      <c r="D12" s="46"/>
      <c r="E12" s="43" t="str">
        <f>IF(C12="","",IF(_xlfn.IFNA(VLOOKUP(C12,BaseDatos[[#All],[Llave]:[Objetivo Geográfico]],6,0),"No encontrado")="","-",_xlfn.IFNA(VLOOKUP(C12,BaseDatos[[#All],[Llave]:[Objetivo Geográfico]],6,0),"-")))</f>
        <v/>
      </c>
      <c r="F12" s="45" t="str">
        <f>IF(C12="","",IF(_xlfn.IFNA(VLOOKUP(C12,BaseDatos[[#All],[Llave]:[Por Definir4]],13,0),"No encontrado")="","-",_xlfn.IFNA(VLOOKUP(C12,BaseDatos[[#All],[Llave]:[Por Definir4]],13,0),"-")))</f>
        <v/>
      </c>
      <c r="G12" s="43" t="str">
        <f>IF(C12="","",IF(_xlfn.IFNA(VLOOKUP(C12,BaseDatos[[#All],[Llave]:[Objetivo Geográfico]],2,0),"No disponible en la Base de Datos")="","-",_xlfn.IFNA(VLOOKUP(C12,BaseDatos[[#All],[Llave]:[Objetivo Geográfico]],2,0),"No disponible en la Base de Datos")))</f>
        <v/>
      </c>
      <c r="H12" s="43" t="str">
        <f>IF(C12="","",IF(_xlfn.IFNA(VLOOKUP(C12,BaseDatos[[#All],[Llave]:[Objetivo Geográfico]],11,0),"No encontrado")="","-",_xlfn.IFNA(VLOOKUP(C12,BaseDatos[[#All],[Llave]:[Objetivo Geográfico]],11,0),"-")))</f>
        <v/>
      </c>
      <c r="I12" s="43" t="str">
        <f>IF(C12="","",IF(_xlfn.IFNA(VLOOKUP(C12,BaseDatos[[#All],[Llave]:[Objetivo Geográfico]],12,0),"No encontrado")="","-",_xlfn.IFNA(VLOOKUP(C12,BaseDatos[[#All],[Llave]:[Objetivo Geográfico]],12,0),"-")))</f>
        <v/>
      </c>
      <c r="J12" s="2" t="str">
        <f>IF(C12="","",IF(_xlfn.IFNA(VLOOKUP(C12,BaseDatos[[#All],[Llave]:[Por Definir4]],14,0),"No encontrado")="","-",_xlfn.IFNA(VLOOKUP(C12,BaseDatos[[#All],[Llave]:[Objetivo Geográfico]],14,0),"-")))</f>
        <v/>
      </c>
      <c r="K12" s="2" t="str">
        <f>IF(C12="","",IF(_xlfn.IFNA(VLOOKUP(C12,BaseDatos[[#All],[Llave]:[Por Definir4]],15,0),"No encontrado")="","-",_xlfn.IFNA(VLOOKUP(C12,BaseDatos[[#All],[Llave]:[Objetivo Geográfico]],15,0),"-")))</f>
        <v/>
      </c>
      <c r="L12" s="2" t="str">
        <f>IF(C12="","",IF(_xlfn.IFNA(VLOOKUP(C12,BaseDatos[[#All],[Llave]:[Por Definir4]],16,0),"No encontrado")="","-",_xlfn.IFNA(VLOOKUP(C12,BaseDatos[[#All],[Llave]:[Objetivo Geográfico]],16,0),"-")))</f>
        <v/>
      </c>
      <c r="M12" s="2" t="str">
        <f>IF(C12="","",IF(_xlfn.IFNA(VLOOKUP(C12,BaseDatos[[#All],[Llave]:[Por Definir4]],17,0),"No encontrado")="","-",_xlfn.IFNA(VLOOKUP(C12,BaseDatos[[#All],[Llave]:[Objetivo Geográfico]],17,0),"-")))</f>
        <v/>
      </c>
    </row>
    <row r="13" spans="1:13" x14ac:dyDescent="0.35">
      <c r="A13" s="44"/>
      <c r="B13" s="46"/>
      <c r="C13" s="44"/>
      <c r="D13" s="46"/>
      <c r="E13" s="43" t="str">
        <f>IF(C13="","",IF(_xlfn.IFNA(VLOOKUP(C13,BaseDatos[[#All],[Llave]:[Objetivo Geográfico]],6,0),"No encontrado")="","-",_xlfn.IFNA(VLOOKUP(C13,BaseDatos[[#All],[Llave]:[Objetivo Geográfico]],6,0),"-")))</f>
        <v/>
      </c>
      <c r="F13" s="45" t="str">
        <f>IF(C13="","",IF(_xlfn.IFNA(VLOOKUP(C13,BaseDatos[[#All],[Llave]:[Por Definir4]],13,0),"No encontrado")="","-",_xlfn.IFNA(VLOOKUP(C13,BaseDatos[[#All],[Llave]:[Por Definir4]],13,0),"-")))</f>
        <v/>
      </c>
      <c r="G13" s="43" t="str">
        <f>IF(C13="","",IF(_xlfn.IFNA(VLOOKUP(C13,BaseDatos[[#All],[Llave]:[Objetivo Geográfico]],2,0),"No disponible en la Base de Datos")="","-",_xlfn.IFNA(VLOOKUP(C13,BaseDatos[[#All],[Llave]:[Objetivo Geográfico]],2,0),"No disponible en la Base de Datos")))</f>
        <v/>
      </c>
      <c r="H13" s="43" t="str">
        <f>IF(C13="","",IF(_xlfn.IFNA(VLOOKUP(C13,BaseDatos[[#All],[Llave]:[Objetivo Geográfico]],11,0),"No encontrado")="","-",_xlfn.IFNA(VLOOKUP(C13,BaseDatos[[#All],[Llave]:[Objetivo Geográfico]],11,0),"-")))</f>
        <v/>
      </c>
      <c r="I13" s="43" t="str">
        <f>IF(C13="","",IF(_xlfn.IFNA(VLOOKUP(C13,BaseDatos[[#All],[Llave]:[Objetivo Geográfico]],12,0),"No encontrado")="","-",_xlfn.IFNA(VLOOKUP(C13,BaseDatos[[#All],[Llave]:[Objetivo Geográfico]],12,0),"-")))</f>
        <v/>
      </c>
      <c r="J13" s="2" t="str">
        <f>IF(C13="","",IF(_xlfn.IFNA(VLOOKUP(C13,BaseDatos[[#All],[Llave]:[Por Definir4]],14,0),"No encontrado")="","-",_xlfn.IFNA(VLOOKUP(C13,BaseDatos[[#All],[Llave]:[Objetivo Geográfico]],14,0),"-")))</f>
        <v/>
      </c>
      <c r="K13" s="2" t="str">
        <f>IF(C13="","",IF(_xlfn.IFNA(VLOOKUP(C13,BaseDatos[[#All],[Llave]:[Por Definir4]],15,0),"No encontrado")="","-",_xlfn.IFNA(VLOOKUP(C13,BaseDatos[[#All],[Llave]:[Objetivo Geográfico]],15,0),"-")))</f>
        <v/>
      </c>
      <c r="L13" s="2" t="str">
        <f>IF(C13="","",IF(_xlfn.IFNA(VLOOKUP(C13,BaseDatos[[#All],[Llave]:[Por Definir4]],16,0),"No encontrado")="","-",_xlfn.IFNA(VLOOKUP(C13,BaseDatos[[#All],[Llave]:[Objetivo Geográfico]],16,0),"-")))</f>
        <v/>
      </c>
      <c r="M13" s="2" t="str">
        <f>IF(C13="","",IF(_xlfn.IFNA(VLOOKUP(C13,BaseDatos[[#All],[Llave]:[Por Definir4]],17,0),"No encontrado")="","-",_xlfn.IFNA(VLOOKUP(C13,BaseDatos[[#All],[Llave]:[Objetivo Geográfico]],17,0),"-")))</f>
        <v/>
      </c>
    </row>
    <row r="14" spans="1:13" x14ac:dyDescent="0.35">
      <c r="A14" s="44"/>
      <c r="B14" s="46"/>
      <c r="C14" s="44"/>
      <c r="D14" s="46"/>
      <c r="E14" s="43" t="str">
        <f>IF(C14="","",IF(_xlfn.IFNA(VLOOKUP(C14,BaseDatos[[#All],[Llave]:[Objetivo Geográfico]],6,0),"No encontrado")="","-",_xlfn.IFNA(VLOOKUP(C14,BaseDatos[[#All],[Llave]:[Objetivo Geográfico]],6,0),"-")))</f>
        <v/>
      </c>
      <c r="F14" s="45" t="str">
        <f>IF(C14="","",IF(_xlfn.IFNA(VLOOKUP(C14,BaseDatos[[#All],[Llave]:[Por Definir4]],13,0),"No encontrado")="","-",_xlfn.IFNA(VLOOKUP(C14,BaseDatos[[#All],[Llave]:[Por Definir4]],13,0),"-")))</f>
        <v/>
      </c>
      <c r="G14" s="43" t="str">
        <f>IF(C14="","",IF(_xlfn.IFNA(VLOOKUP(C14,BaseDatos[[#All],[Llave]:[Objetivo Geográfico]],2,0),"No disponible en la Base de Datos")="","-",_xlfn.IFNA(VLOOKUP(C14,BaseDatos[[#All],[Llave]:[Objetivo Geográfico]],2,0),"No disponible en la Base de Datos")))</f>
        <v/>
      </c>
      <c r="H14" s="43" t="str">
        <f>IF(C14="","",IF(_xlfn.IFNA(VLOOKUP(C14,BaseDatos[[#All],[Llave]:[Objetivo Geográfico]],11,0),"No encontrado")="","-",_xlfn.IFNA(VLOOKUP(C14,BaseDatos[[#All],[Llave]:[Objetivo Geográfico]],11,0),"-")))</f>
        <v/>
      </c>
      <c r="I14" s="43" t="str">
        <f>IF(C14="","",IF(_xlfn.IFNA(VLOOKUP(C14,BaseDatos[[#All],[Llave]:[Objetivo Geográfico]],12,0),"No encontrado")="","-",_xlfn.IFNA(VLOOKUP(C14,BaseDatos[[#All],[Llave]:[Objetivo Geográfico]],12,0),"-")))</f>
        <v/>
      </c>
      <c r="J14" s="2" t="str">
        <f>IF(C14="","",IF(_xlfn.IFNA(VLOOKUP(C14,BaseDatos[[#All],[Llave]:[Por Definir4]],14,0),"No encontrado")="","-",_xlfn.IFNA(VLOOKUP(C14,BaseDatos[[#All],[Llave]:[Objetivo Geográfico]],14,0),"-")))</f>
        <v/>
      </c>
      <c r="K14" s="2" t="str">
        <f>IF(C14="","",IF(_xlfn.IFNA(VLOOKUP(C14,BaseDatos[[#All],[Llave]:[Por Definir4]],15,0),"No encontrado")="","-",_xlfn.IFNA(VLOOKUP(C14,BaseDatos[[#All],[Llave]:[Objetivo Geográfico]],15,0),"-")))</f>
        <v/>
      </c>
      <c r="L14" s="2" t="str">
        <f>IF(C14="","",IF(_xlfn.IFNA(VLOOKUP(C14,BaseDatos[[#All],[Llave]:[Por Definir4]],16,0),"No encontrado")="","-",_xlfn.IFNA(VLOOKUP(C14,BaseDatos[[#All],[Llave]:[Objetivo Geográfico]],16,0),"-")))</f>
        <v/>
      </c>
      <c r="M14" s="2" t="str">
        <f>IF(C14="","",IF(_xlfn.IFNA(VLOOKUP(C14,BaseDatos[[#All],[Llave]:[Por Definir4]],17,0),"No encontrado")="","-",_xlfn.IFNA(VLOOKUP(C14,BaseDatos[[#All],[Llave]:[Objetivo Geográfico]],17,0),"-")))</f>
        <v/>
      </c>
    </row>
    <row r="15" spans="1:13" x14ac:dyDescent="0.35">
      <c r="A15" s="44"/>
      <c r="B15" s="46"/>
      <c r="C15" s="44"/>
      <c r="D15" s="46"/>
      <c r="E15" s="43" t="str">
        <f>IF(C15="","",IF(_xlfn.IFNA(VLOOKUP(C15,BaseDatos[[#All],[Llave]:[Objetivo Geográfico]],6,0),"No encontrado")="","-",_xlfn.IFNA(VLOOKUP(C15,BaseDatos[[#All],[Llave]:[Objetivo Geográfico]],6,0),"-")))</f>
        <v/>
      </c>
      <c r="F15" s="45" t="str">
        <f>IF(C15="","",IF(_xlfn.IFNA(VLOOKUP(C15,BaseDatos[[#All],[Llave]:[Por Definir4]],13,0),"No encontrado")="","-",_xlfn.IFNA(VLOOKUP(C15,BaseDatos[[#All],[Llave]:[Por Definir4]],13,0),"-")))</f>
        <v/>
      </c>
      <c r="G15" s="43" t="str">
        <f>IF(C15="","",IF(_xlfn.IFNA(VLOOKUP(C15,BaseDatos[[#All],[Llave]:[Objetivo Geográfico]],2,0),"No disponible en la Base de Datos")="","-",_xlfn.IFNA(VLOOKUP(C15,BaseDatos[[#All],[Llave]:[Objetivo Geográfico]],2,0),"No disponible en la Base de Datos")))</f>
        <v/>
      </c>
      <c r="H15" s="43" t="str">
        <f>IF(C15="","",IF(_xlfn.IFNA(VLOOKUP(C15,BaseDatos[[#All],[Llave]:[Objetivo Geográfico]],11,0),"No encontrado")="","-",_xlfn.IFNA(VLOOKUP(C15,BaseDatos[[#All],[Llave]:[Objetivo Geográfico]],11,0),"-")))</f>
        <v/>
      </c>
      <c r="I15" s="43" t="str">
        <f>IF(C15="","",IF(_xlfn.IFNA(VLOOKUP(C15,BaseDatos[[#All],[Llave]:[Objetivo Geográfico]],12,0),"No encontrado")="","-",_xlfn.IFNA(VLOOKUP(C15,BaseDatos[[#All],[Llave]:[Objetivo Geográfico]],12,0),"-")))</f>
        <v/>
      </c>
      <c r="J15" s="2" t="str">
        <f>IF(C15="","",IF(_xlfn.IFNA(VLOOKUP(C15,BaseDatos[[#All],[Llave]:[Por Definir4]],14,0),"No encontrado")="","-",_xlfn.IFNA(VLOOKUP(C15,BaseDatos[[#All],[Llave]:[Objetivo Geográfico]],14,0),"-")))</f>
        <v/>
      </c>
      <c r="K15" s="2" t="str">
        <f>IF(C15="","",IF(_xlfn.IFNA(VLOOKUP(C15,BaseDatos[[#All],[Llave]:[Por Definir4]],15,0),"No encontrado")="","-",_xlfn.IFNA(VLOOKUP(C15,BaseDatos[[#All],[Llave]:[Objetivo Geográfico]],15,0),"-")))</f>
        <v/>
      </c>
      <c r="L15" s="2" t="str">
        <f>IF(C15="","",IF(_xlfn.IFNA(VLOOKUP(C15,BaseDatos[[#All],[Llave]:[Por Definir4]],16,0),"No encontrado")="","-",_xlfn.IFNA(VLOOKUP(C15,BaseDatos[[#All],[Llave]:[Objetivo Geográfico]],16,0),"-")))</f>
        <v/>
      </c>
      <c r="M15" s="2" t="str">
        <f>IF(C15="","",IF(_xlfn.IFNA(VLOOKUP(C15,BaseDatos[[#All],[Llave]:[Por Definir4]],17,0),"No encontrado")="","-",_xlfn.IFNA(VLOOKUP(C15,BaseDatos[[#All],[Llave]:[Objetivo Geográfico]],17,0),"-")))</f>
        <v/>
      </c>
    </row>
    <row r="16" spans="1:13" x14ac:dyDescent="0.35">
      <c r="A16" s="44"/>
      <c r="B16" s="46"/>
      <c r="C16" s="44"/>
      <c r="D16" s="46"/>
      <c r="E16" s="43" t="str">
        <f>IF(C16="","",IF(_xlfn.IFNA(VLOOKUP(C16,BaseDatos[[#All],[Llave]:[Objetivo Geográfico]],6,0),"No encontrado")="","-",_xlfn.IFNA(VLOOKUP(C16,BaseDatos[[#All],[Llave]:[Objetivo Geográfico]],6,0),"-")))</f>
        <v/>
      </c>
      <c r="F16" s="45" t="str">
        <f>IF(C16="","",IF(_xlfn.IFNA(VLOOKUP(C16,BaseDatos[[#All],[Llave]:[Por Definir4]],13,0),"No encontrado")="","-",_xlfn.IFNA(VLOOKUP(C16,BaseDatos[[#All],[Llave]:[Por Definir4]],13,0),"-")))</f>
        <v/>
      </c>
      <c r="G16" s="43" t="str">
        <f>IF(C16="","",IF(_xlfn.IFNA(VLOOKUP(C16,BaseDatos[[#All],[Llave]:[Objetivo Geográfico]],2,0),"No disponible en la Base de Datos")="","-",_xlfn.IFNA(VLOOKUP(C16,BaseDatos[[#All],[Llave]:[Objetivo Geográfico]],2,0),"No disponible en la Base de Datos")))</f>
        <v/>
      </c>
      <c r="H16" s="43" t="str">
        <f>IF(C16="","",IF(_xlfn.IFNA(VLOOKUP(C16,BaseDatos[[#All],[Llave]:[Objetivo Geográfico]],11,0),"No encontrado")="","-",_xlfn.IFNA(VLOOKUP(C16,BaseDatos[[#All],[Llave]:[Objetivo Geográfico]],11,0),"-")))</f>
        <v/>
      </c>
      <c r="I16" s="43" t="str">
        <f>IF(C16="","",IF(_xlfn.IFNA(VLOOKUP(C16,BaseDatos[[#All],[Llave]:[Objetivo Geográfico]],12,0),"No encontrado")="","-",_xlfn.IFNA(VLOOKUP(C16,BaseDatos[[#All],[Llave]:[Objetivo Geográfico]],12,0),"-")))</f>
        <v/>
      </c>
      <c r="J16" s="2" t="str">
        <f>IF(C16="","",IF(_xlfn.IFNA(VLOOKUP(C16,BaseDatos[[#All],[Llave]:[Por Definir4]],14,0),"No encontrado")="","-",_xlfn.IFNA(VLOOKUP(C16,BaseDatos[[#All],[Llave]:[Objetivo Geográfico]],14,0),"-")))</f>
        <v/>
      </c>
      <c r="K16" s="2" t="str">
        <f>IF(C16="","",IF(_xlfn.IFNA(VLOOKUP(C16,BaseDatos[[#All],[Llave]:[Por Definir4]],15,0),"No encontrado")="","-",_xlfn.IFNA(VLOOKUP(C16,BaseDatos[[#All],[Llave]:[Objetivo Geográfico]],15,0),"-")))</f>
        <v/>
      </c>
      <c r="L16" s="2" t="str">
        <f>IF(C16="","",IF(_xlfn.IFNA(VLOOKUP(C16,BaseDatos[[#All],[Llave]:[Por Definir4]],16,0),"No encontrado")="","-",_xlfn.IFNA(VLOOKUP(C16,BaseDatos[[#All],[Llave]:[Objetivo Geográfico]],16,0),"-")))</f>
        <v/>
      </c>
      <c r="M16" s="2" t="str">
        <f>IF(C16="","",IF(_xlfn.IFNA(VLOOKUP(C16,BaseDatos[[#All],[Llave]:[Por Definir4]],17,0),"No encontrado")="","-",_xlfn.IFNA(VLOOKUP(C16,BaseDatos[[#All],[Llave]:[Objetivo Geográfico]],17,0),"-")))</f>
        <v/>
      </c>
    </row>
    <row r="17" spans="1:13" x14ac:dyDescent="0.35">
      <c r="A17" s="44"/>
      <c r="B17" s="46"/>
      <c r="C17" s="44"/>
      <c r="D17" s="46"/>
      <c r="E17" s="43" t="str">
        <f>IF(C17="","",IF(_xlfn.IFNA(VLOOKUP(C17,BaseDatos[[#All],[Llave]:[Objetivo Geográfico]],6,0),"No encontrado")="","-",_xlfn.IFNA(VLOOKUP(C17,BaseDatos[[#All],[Llave]:[Objetivo Geográfico]],6,0),"-")))</f>
        <v/>
      </c>
      <c r="F17" s="45" t="str">
        <f>IF(C17="","",IF(_xlfn.IFNA(VLOOKUP(C17,BaseDatos[[#All],[Llave]:[Por Definir4]],13,0),"No encontrado")="","-",_xlfn.IFNA(VLOOKUP(C17,BaseDatos[[#All],[Llave]:[Por Definir4]],13,0),"-")))</f>
        <v/>
      </c>
      <c r="G17" s="43" t="str">
        <f>IF(C17="","",IF(_xlfn.IFNA(VLOOKUP(C17,BaseDatos[[#All],[Llave]:[Objetivo Geográfico]],2,0),"No disponible en la Base de Datos")="","-",_xlfn.IFNA(VLOOKUP(C17,BaseDatos[[#All],[Llave]:[Objetivo Geográfico]],2,0),"No disponible en la Base de Datos")))</f>
        <v/>
      </c>
      <c r="H17" s="43" t="str">
        <f>IF(C17="","",IF(_xlfn.IFNA(VLOOKUP(C17,BaseDatos[[#All],[Llave]:[Objetivo Geográfico]],11,0),"No encontrado")="","-",_xlfn.IFNA(VLOOKUP(C17,BaseDatos[[#All],[Llave]:[Objetivo Geográfico]],11,0),"-")))</f>
        <v/>
      </c>
      <c r="I17" s="43" t="str">
        <f>IF(C17="","",IF(_xlfn.IFNA(VLOOKUP(C17,BaseDatos[[#All],[Llave]:[Objetivo Geográfico]],12,0),"No encontrado")="","-",_xlfn.IFNA(VLOOKUP(C17,BaseDatos[[#All],[Llave]:[Objetivo Geográfico]],12,0),"-")))</f>
        <v/>
      </c>
      <c r="J17" s="2" t="str">
        <f>IF(C17="","",IF(_xlfn.IFNA(VLOOKUP(C17,BaseDatos[[#All],[Llave]:[Por Definir4]],14,0),"No encontrado")="","-",_xlfn.IFNA(VLOOKUP(C17,BaseDatos[[#All],[Llave]:[Objetivo Geográfico]],14,0),"-")))</f>
        <v/>
      </c>
      <c r="K17" s="2" t="str">
        <f>IF(C17="","",IF(_xlfn.IFNA(VLOOKUP(C17,BaseDatos[[#All],[Llave]:[Por Definir4]],15,0),"No encontrado")="","-",_xlfn.IFNA(VLOOKUP(C17,BaseDatos[[#All],[Llave]:[Objetivo Geográfico]],15,0),"-")))</f>
        <v/>
      </c>
      <c r="L17" s="2" t="str">
        <f>IF(C17="","",IF(_xlfn.IFNA(VLOOKUP(C17,BaseDatos[[#All],[Llave]:[Por Definir4]],16,0),"No encontrado")="","-",_xlfn.IFNA(VLOOKUP(C17,BaseDatos[[#All],[Llave]:[Objetivo Geográfico]],16,0),"-")))</f>
        <v/>
      </c>
      <c r="M17" s="2" t="str">
        <f>IF(C17="","",IF(_xlfn.IFNA(VLOOKUP(C17,BaseDatos[[#All],[Llave]:[Por Definir4]],17,0),"No encontrado")="","-",_xlfn.IFNA(VLOOKUP(C17,BaseDatos[[#All],[Llave]:[Objetivo Geográfico]],17,0),"-")))</f>
        <v/>
      </c>
    </row>
    <row r="18" spans="1:13" x14ac:dyDescent="0.35">
      <c r="A18" s="44"/>
      <c r="B18" s="46"/>
      <c r="C18" s="44"/>
      <c r="D18" s="46"/>
      <c r="E18" s="43" t="str">
        <f>IF(C18="","",IF(_xlfn.IFNA(VLOOKUP(C18,BaseDatos[[#All],[Llave]:[Objetivo Geográfico]],6,0),"No encontrado")="","-",_xlfn.IFNA(VLOOKUP(C18,BaseDatos[[#All],[Llave]:[Objetivo Geográfico]],6,0),"-")))</f>
        <v/>
      </c>
      <c r="F18" s="45" t="str">
        <f>IF(C18="","",IF(_xlfn.IFNA(VLOOKUP(C18,BaseDatos[[#All],[Llave]:[Por Definir4]],13,0),"No encontrado")="","-",_xlfn.IFNA(VLOOKUP(C18,BaseDatos[[#All],[Llave]:[Por Definir4]],13,0),"-")))</f>
        <v/>
      </c>
      <c r="G18" s="43" t="str">
        <f>IF(C18="","",IF(_xlfn.IFNA(VLOOKUP(C18,BaseDatos[[#All],[Llave]:[Objetivo Geográfico]],2,0),"No disponible en la Base de Datos")="","-",_xlfn.IFNA(VLOOKUP(C18,BaseDatos[[#All],[Llave]:[Objetivo Geográfico]],2,0),"No disponible en la Base de Datos")))</f>
        <v/>
      </c>
      <c r="H18" s="43" t="str">
        <f>IF(C18="","",IF(_xlfn.IFNA(VLOOKUP(C18,BaseDatos[[#All],[Llave]:[Objetivo Geográfico]],11,0),"No encontrado")="","-",_xlfn.IFNA(VLOOKUP(C18,BaseDatos[[#All],[Llave]:[Objetivo Geográfico]],11,0),"-")))</f>
        <v/>
      </c>
      <c r="I18" s="43" t="str">
        <f>IF(C18="","",IF(_xlfn.IFNA(VLOOKUP(C18,BaseDatos[[#All],[Llave]:[Objetivo Geográfico]],12,0),"No encontrado")="","-",_xlfn.IFNA(VLOOKUP(C18,BaseDatos[[#All],[Llave]:[Objetivo Geográfico]],12,0),"-")))</f>
        <v/>
      </c>
      <c r="J18" s="2" t="str">
        <f>IF(C18="","",IF(_xlfn.IFNA(VLOOKUP(C18,BaseDatos[[#All],[Llave]:[Por Definir4]],14,0),"No encontrado")="","-",_xlfn.IFNA(VLOOKUP(C18,BaseDatos[[#All],[Llave]:[Objetivo Geográfico]],14,0),"-")))</f>
        <v/>
      </c>
      <c r="K18" s="2" t="str">
        <f>IF(C18="","",IF(_xlfn.IFNA(VLOOKUP(C18,BaseDatos[[#All],[Llave]:[Por Definir4]],15,0),"No encontrado")="","-",_xlfn.IFNA(VLOOKUP(C18,BaseDatos[[#All],[Llave]:[Objetivo Geográfico]],15,0),"-")))</f>
        <v/>
      </c>
      <c r="L18" s="2" t="str">
        <f>IF(C18="","",IF(_xlfn.IFNA(VLOOKUP(C18,BaseDatos[[#All],[Llave]:[Por Definir4]],16,0),"No encontrado")="","-",_xlfn.IFNA(VLOOKUP(C18,BaseDatos[[#All],[Llave]:[Objetivo Geográfico]],16,0),"-")))</f>
        <v/>
      </c>
      <c r="M18" s="2" t="str">
        <f>IF(C18="","",IF(_xlfn.IFNA(VLOOKUP(C18,BaseDatos[[#All],[Llave]:[Por Definir4]],17,0),"No encontrado")="","-",_xlfn.IFNA(VLOOKUP(C18,BaseDatos[[#All],[Llave]:[Objetivo Geográfico]],17,0),"-")))</f>
        <v/>
      </c>
    </row>
    <row r="19" spans="1:13" x14ac:dyDescent="0.35">
      <c r="A19" s="44"/>
      <c r="B19" s="46"/>
      <c r="C19" s="44"/>
      <c r="D19" s="46"/>
      <c r="E19" s="43" t="str">
        <f>IF(C19="","",IF(_xlfn.IFNA(VLOOKUP(C19,BaseDatos[[#All],[Llave]:[Objetivo Geográfico]],6,0),"No encontrado")="","-",_xlfn.IFNA(VLOOKUP(C19,BaseDatos[[#All],[Llave]:[Objetivo Geográfico]],6,0),"-")))</f>
        <v/>
      </c>
      <c r="F19" s="45" t="str">
        <f>IF(C19="","",IF(_xlfn.IFNA(VLOOKUP(C19,BaseDatos[[#All],[Llave]:[Por Definir4]],13,0),"No encontrado")="","-",_xlfn.IFNA(VLOOKUP(C19,BaseDatos[[#All],[Llave]:[Por Definir4]],13,0),"-")))</f>
        <v/>
      </c>
      <c r="G19" s="43" t="str">
        <f>IF(C19="","",IF(_xlfn.IFNA(VLOOKUP(C19,BaseDatos[[#All],[Llave]:[Objetivo Geográfico]],2,0),"No disponible en la Base de Datos")="","-",_xlfn.IFNA(VLOOKUP(C19,BaseDatos[[#All],[Llave]:[Objetivo Geográfico]],2,0),"No disponible en la Base de Datos")))</f>
        <v/>
      </c>
      <c r="H19" s="43" t="str">
        <f>IF(C19="","",IF(_xlfn.IFNA(VLOOKUP(C19,BaseDatos[[#All],[Llave]:[Objetivo Geográfico]],11,0),"No encontrado")="","-",_xlfn.IFNA(VLOOKUP(C19,BaseDatos[[#All],[Llave]:[Objetivo Geográfico]],11,0),"-")))</f>
        <v/>
      </c>
      <c r="I19" s="43" t="str">
        <f>IF(C19="","",IF(_xlfn.IFNA(VLOOKUP(C19,BaseDatos[[#All],[Llave]:[Objetivo Geográfico]],12,0),"No encontrado")="","-",_xlfn.IFNA(VLOOKUP(C19,BaseDatos[[#All],[Llave]:[Objetivo Geográfico]],12,0),"-")))</f>
        <v/>
      </c>
      <c r="J19" s="2" t="str">
        <f>IF(C19="","",IF(_xlfn.IFNA(VLOOKUP(C19,BaseDatos[[#All],[Llave]:[Por Definir4]],14,0),"No encontrado")="","-",_xlfn.IFNA(VLOOKUP(C19,BaseDatos[[#All],[Llave]:[Objetivo Geográfico]],14,0),"-")))</f>
        <v/>
      </c>
      <c r="K19" s="2" t="str">
        <f>IF(C19="","",IF(_xlfn.IFNA(VLOOKUP(C19,BaseDatos[[#All],[Llave]:[Por Definir4]],15,0),"No encontrado")="","-",_xlfn.IFNA(VLOOKUP(C19,BaseDatos[[#All],[Llave]:[Objetivo Geográfico]],15,0),"-")))</f>
        <v/>
      </c>
      <c r="L19" s="2" t="str">
        <f>IF(C19="","",IF(_xlfn.IFNA(VLOOKUP(C19,BaseDatos[[#All],[Llave]:[Por Definir4]],16,0),"No encontrado")="","-",_xlfn.IFNA(VLOOKUP(C19,BaseDatos[[#All],[Llave]:[Objetivo Geográfico]],16,0),"-")))</f>
        <v/>
      </c>
      <c r="M19" s="2" t="str">
        <f>IF(C19="","",IF(_xlfn.IFNA(VLOOKUP(C19,BaseDatos[[#All],[Llave]:[Por Definir4]],17,0),"No encontrado")="","-",_xlfn.IFNA(VLOOKUP(C19,BaseDatos[[#All],[Llave]:[Objetivo Geográfico]],17,0),"-")))</f>
        <v/>
      </c>
    </row>
    <row r="20" spans="1:13" x14ac:dyDescent="0.35">
      <c r="A20" s="44"/>
      <c r="B20" s="46"/>
      <c r="C20" s="44"/>
      <c r="D20" s="46"/>
      <c r="E20" s="43" t="str">
        <f>IF(C20="","",IF(_xlfn.IFNA(VLOOKUP(C20,BaseDatos[[#All],[Llave]:[Objetivo Geográfico]],6,0),"No encontrado")="","-",_xlfn.IFNA(VLOOKUP(C20,BaseDatos[[#All],[Llave]:[Objetivo Geográfico]],6,0),"-")))</f>
        <v/>
      </c>
      <c r="F20" s="45" t="str">
        <f>IF(C20="","",IF(_xlfn.IFNA(VLOOKUP(C20,BaseDatos[[#All],[Llave]:[Por Definir4]],13,0),"No encontrado")="","-",_xlfn.IFNA(VLOOKUP(C20,BaseDatos[[#All],[Llave]:[Por Definir4]],13,0),"-")))</f>
        <v/>
      </c>
      <c r="G20" s="43" t="str">
        <f>IF(C20="","",IF(_xlfn.IFNA(VLOOKUP(C20,BaseDatos[[#All],[Llave]:[Objetivo Geográfico]],2,0),"No disponible en la Base de Datos")="","-",_xlfn.IFNA(VLOOKUP(C20,BaseDatos[[#All],[Llave]:[Objetivo Geográfico]],2,0),"No disponible en la Base de Datos")))</f>
        <v/>
      </c>
      <c r="H20" s="43" t="str">
        <f>IF(C20="","",IF(_xlfn.IFNA(VLOOKUP(C20,BaseDatos[[#All],[Llave]:[Objetivo Geográfico]],11,0),"No encontrado")="","-",_xlfn.IFNA(VLOOKUP(C20,BaseDatos[[#All],[Llave]:[Objetivo Geográfico]],11,0),"-")))</f>
        <v/>
      </c>
      <c r="I20" s="43" t="str">
        <f>IF(C20="","",IF(_xlfn.IFNA(VLOOKUP(C20,BaseDatos[[#All],[Llave]:[Objetivo Geográfico]],12,0),"No encontrado")="","-",_xlfn.IFNA(VLOOKUP(C20,BaseDatos[[#All],[Llave]:[Objetivo Geográfico]],12,0),"-")))</f>
        <v/>
      </c>
      <c r="J20" s="2" t="str">
        <f>IF(C20="","",IF(_xlfn.IFNA(VLOOKUP(C20,BaseDatos[[#All],[Llave]:[Por Definir4]],14,0),"No encontrado")="","-",_xlfn.IFNA(VLOOKUP(C20,BaseDatos[[#All],[Llave]:[Objetivo Geográfico]],14,0),"-")))</f>
        <v/>
      </c>
      <c r="K20" s="2" t="str">
        <f>IF(C20="","",IF(_xlfn.IFNA(VLOOKUP(C20,BaseDatos[[#All],[Llave]:[Por Definir4]],15,0),"No encontrado")="","-",_xlfn.IFNA(VLOOKUP(C20,BaseDatos[[#All],[Llave]:[Objetivo Geográfico]],15,0),"-")))</f>
        <v/>
      </c>
      <c r="L20" s="2" t="str">
        <f>IF(C20="","",IF(_xlfn.IFNA(VLOOKUP(C20,BaseDatos[[#All],[Llave]:[Por Definir4]],16,0),"No encontrado")="","-",_xlfn.IFNA(VLOOKUP(C20,BaseDatos[[#All],[Llave]:[Objetivo Geográfico]],16,0),"-")))</f>
        <v/>
      </c>
      <c r="M20" s="2" t="str">
        <f>IF(C20="","",IF(_xlfn.IFNA(VLOOKUP(C20,BaseDatos[[#All],[Llave]:[Por Definir4]],17,0),"No encontrado")="","-",_xlfn.IFNA(VLOOKUP(C20,BaseDatos[[#All],[Llave]:[Objetivo Geográfico]],17,0),"-")))</f>
        <v/>
      </c>
    </row>
    <row r="21" spans="1:13" x14ac:dyDescent="0.35">
      <c r="A21" s="44"/>
      <c r="B21" s="46"/>
      <c r="C21" s="44" t="s">
        <v>337</v>
      </c>
      <c r="D21" s="46"/>
      <c r="E21" s="43" t="str">
        <f>IF(C21="","",IF(_xlfn.IFNA(VLOOKUP(C21,BaseDatos[[#All],[Llave]:[Objetivo Geográfico]],6,0),"No encontrado")="","-",_xlfn.IFNA(VLOOKUP(C21,BaseDatos[[#All],[Llave]:[Objetivo Geográfico]],6,0),"-")))</f>
        <v/>
      </c>
      <c r="F21" s="45" t="str">
        <f>IF(C21="","",IF(_xlfn.IFNA(VLOOKUP(C21,BaseDatos[[#All],[Llave]:[Por Definir4]],13,0),"No encontrado")="","-",_xlfn.IFNA(VLOOKUP(C21,BaseDatos[[#All],[Llave]:[Por Definir4]],13,0),"-")))</f>
        <v/>
      </c>
      <c r="G21" s="43" t="str">
        <f>IF(C21="","",IF(_xlfn.IFNA(VLOOKUP(C21,BaseDatos[[#All],[Llave]:[Objetivo Geográfico]],2,0),"No disponible en la Base de Datos")="","-",_xlfn.IFNA(VLOOKUP(C21,BaseDatos[[#All],[Llave]:[Objetivo Geográfico]],2,0),"No disponible en la Base de Datos")))</f>
        <v/>
      </c>
      <c r="H21" s="43" t="str">
        <f>IF(C21="","",IF(_xlfn.IFNA(VLOOKUP(C21,BaseDatos[[#All],[Llave]:[Objetivo Geográfico]],11,0),"No encontrado")="","-",_xlfn.IFNA(VLOOKUP(C21,BaseDatos[[#All],[Llave]:[Objetivo Geográfico]],11,0),"-")))</f>
        <v/>
      </c>
      <c r="I21" s="43" t="str">
        <f>IF(C21="","",IF(_xlfn.IFNA(VLOOKUP(C21,BaseDatos[[#All],[Llave]:[Objetivo Geográfico]],12,0),"No encontrado")="","-",_xlfn.IFNA(VLOOKUP(C21,BaseDatos[[#All],[Llave]:[Objetivo Geográfico]],12,0),"-")))</f>
        <v/>
      </c>
      <c r="J21" s="2" t="str">
        <f>IF(C21="","",IF(_xlfn.IFNA(VLOOKUP(C21,BaseDatos[[#All],[Llave]:[Por Definir4]],14,0),"No encontrado")="","-",_xlfn.IFNA(VLOOKUP(C21,BaseDatos[[#All],[Llave]:[Objetivo Geográfico]],14,0),"-")))</f>
        <v/>
      </c>
      <c r="K21" s="2" t="str">
        <f>IF(C21="","",IF(_xlfn.IFNA(VLOOKUP(C21,BaseDatos[[#All],[Llave]:[Por Definir4]],15,0),"No encontrado")="","-",_xlfn.IFNA(VLOOKUP(C21,BaseDatos[[#All],[Llave]:[Objetivo Geográfico]],15,0),"-")))</f>
        <v/>
      </c>
      <c r="L21" s="2" t="str">
        <f>IF(C21="","",IF(_xlfn.IFNA(VLOOKUP(C21,BaseDatos[[#All],[Llave]:[Por Definir4]],16,0),"No encontrado")="","-",_xlfn.IFNA(VLOOKUP(C21,BaseDatos[[#All],[Llave]:[Objetivo Geográfico]],16,0),"-")))</f>
        <v/>
      </c>
      <c r="M21" s="2" t="str">
        <f>IF(C21="","",IF(_xlfn.IFNA(VLOOKUP(C21,BaseDatos[[#All],[Llave]:[Por Definir4]],17,0),"No encontrado")="","-",_xlfn.IFNA(VLOOKUP(C21,BaseDatos[[#All],[Llave]:[Objetivo Geográfico]],17,0),"-")))</f>
        <v/>
      </c>
    </row>
    <row r="22" spans="1:13" x14ac:dyDescent="0.35">
      <c r="A22" s="44"/>
      <c r="B22" s="46"/>
      <c r="C22" s="44"/>
      <c r="D22" s="46"/>
      <c r="E22" s="43" t="str">
        <f>IF(C22="","",IF(_xlfn.IFNA(VLOOKUP(C22,BaseDatos[[#All],[Llave]:[Objetivo Geográfico]],6,0),"No encontrado")="","-",_xlfn.IFNA(VLOOKUP(C22,BaseDatos[[#All],[Llave]:[Objetivo Geográfico]],6,0),"-")))</f>
        <v/>
      </c>
      <c r="F22" s="45" t="str">
        <f>IF(C22="","",IF(_xlfn.IFNA(VLOOKUP(C22,BaseDatos[[#All],[Llave]:[Por Definir4]],13,0),"No encontrado")="","-",_xlfn.IFNA(VLOOKUP(C22,BaseDatos[[#All],[Llave]:[Por Definir4]],13,0),"-")))</f>
        <v/>
      </c>
      <c r="G22" s="43" t="str">
        <f>IF(C22="","",IF(_xlfn.IFNA(VLOOKUP(C22,BaseDatos[[#All],[Llave]:[Objetivo Geográfico]],2,0),"No disponible en la Base de Datos")="","-",_xlfn.IFNA(VLOOKUP(C22,BaseDatos[[#All],[Llave]:[Objetivo Geográfico]],2,0),"No disponible en la Base de Datos")))</f>
        <v/>
      </c>
      <c r="H22" s="43" t="str">
        <f>IF(C22="","",IF(_xlfn.IFNA(VLOOKUP(C22,BaseDatos[[#All],[Llave]:[Objetivo Geográfico]],11,0),"No encontrado")="","-",_xlfn.IFNA(VLOOKUP(C22,BaseDatos[[#All],[Llave]:[Objetivo Geográfico]],11,0),"-")))</f>
        <v/>
      </c>
      <c r="I22" s="43" t="str">
        <f>IF(C22="","",IF(_xlfn.IFNA(VLOOKUP(C22,BaseDatos[[#All],[Llave]:[Objetivo Geográfico]],12,0),"No encontrado")="","-",_xlfn.IFNA(VLOOKUP(C22,BaseDatos[[#All],[Llave]:[Objetivo Geográfico]],12,0),"-")))</f>
        <v/>
      </c>
      <c r="J22" s="2" t="str">
        <f>IF(C22="","",IF(_xlfn.IFNA(VLOOKUP(C22,BaseDatos[[#All],[Llave]:[Por Definir4]],14,0),"No encontrado")="","-",_xlfn.IFNA(VLOOKUP(C22,BaseDatos[[#All],[Llave]:[Objetivo Geográfico]],14,0),"-")))</f>
        <v/>
      </c>
      <c r="K22" s="2" t="str">
        <f>IF(C22="","",IF(_xlfn.IFNA(VLOOKUP(C22,BaseDatos[[#All],[Llave]:[Por Definir4]],15,0),"No encontrado")="","-",_xlfn.IFNA(VLOOKUP(C22,BaseDatos[[#All],[Llave]:[Objetivo Geográfico]],15,0),"-")))</f>
        <v/>
      </c>
      <c r="L22" s="2" t="str">
        <f>IF(C22="","",IF(_xlfn.IFNA(VLOOKUP(C22,BaseDatos[[#All],[Llave]:[Por Definir4]],16,0),"No encontrado")="","-",_xlfn.IFNA(VLOOKUP(C22,BaseDatos[[#All],[Llave]:[Objetivo Geográfico]],16,0),"-")))</f>
        <v/>
      </c>
      <c r="M22" s="2" t="str">
        <f>IF(C22="","",IF(_xlfn.IFNA(VLOOKUP(C22,BaseDatos[[#All],[Llave]:[Por Definir4]],17,0),"No encontrado")="","-",_xlfn.IFNA(VLOOKUP(C22,BaseDatos[[#All],[Llave]:[Objetivo Geográfico]],17,0),"-")))</f>
        <v/>
      </c>
    </row>
    <row r="23" spans="1:13" x14ac:dyDescent="0.35">
      <c r="A23" s="44"/>
      <c r="B23" s="46"/>
      <c r="C23" s="44"/>
      <c r="D23" s="46"/>
      <c r="E23" s="43" t="str">
        <f>IF(C23="","",IF(_xlfn.IFNA(VLOOKUP(C23,BaseDatos[[#All],[Llave]:[Objetivo Geográfico]],6,0),"No encontrado")="","-",_xlfn.IFNA(VLOOKUP(C23,BaseDatos[[#All],[Llave]:[Objetivo Geográfico]],6,0),"-")))</f>
        <v/>
      </c>
      <c r="F23" s="45" t="str">
        <f>IF(C23="","",IF(_xlfn.IFNA(VLOOKUP(C23,BaseDatos[[#All],[Llave]:[Por Definir4]],13,0),"No encontrado")="","-",_xlfn.IFNA(VLOOKUP(C23,BaseDatos[[#All],[Llave]:[Por Definir4]],13,0),"-")))</f>
        <v/>
      </c>
      <c r="G23" s="43" t="str">
        <f>IF(C23="","",IF(_xlfn.IFNA(VLOOKUP(C23,BaseDatos[[#All],[Llave]:[Objetivo Geográfico]],2,0),"No disponible en la Base de Datos")="","-",_xlfn.IFNA(VLOOKUP(C23,BaseDatos[[#All],[Llave]:[Objetivo Geográfico]],2,0),"No disponible en la Base de Datos")))</f>
        <v/>
      </c>
      <c r="H23" s="43" t="str">
        <f>IF(C23="","",IF(_xlfn.IFNA(VLOOKUP(C23,BaseDatos[[#All],[Llave]:[Objetivo Geográfico]],11,0),"No encontrado")="","-",_xlfn.IFNA(VLOOKUP(C23,BaseDatos[[#All],[Llave]:[Objetivo Geográfico]],11,0),"-")))</f>
        <v/>
      </c>
      <c r="I23" s="43" t="str">
        <f>IF(C23="","",IF(_xlfn.IFNA(VLOOKUP(C23,BaseDatos[[#All],[Llave]:[Objetivo Geográfico]],12,0),"No encontrado")="","-",_xlfn.IFNA(VLOOKUP(C23,BaseDatos[[#All],[Llave]:[Objetivo Geográfico]],12,0),"-")))</f>
        <v/>
      </c>
      <c r="J23" s="2" t="str">
        <f>IF(C23="","",IF(_xlfn.IFNA(VLOOKUP(C23,BaseDatos[[#All],[Llave]:[Por Definir4]],14,0),"No encontrado")="","-",_xlfn.IFNA(VLOOKUP(C23,BaseDatos[[#All],[Llave]:[Objetivo Geográfico]],14,0),"-")))</f>
        <v/>
      </c>
      <c r="K23" s="2" t="str">
        <f>IF(C23="","",IF(_xlfn.IFNA(VLOOKUP(C23,BaseDatos[[#All],[Llave]:[Por Definir4]],15,0),"No encontrado")="","-",_xlfn.IFNA(VLOOKUP(C23,BaseDatos[[#All],[Llave]:[Objetivo Geográfico]],15,0),"-")))</f>
        <v/>
      </c>
      <c r="L23" s="2" t="str">
        <f>IF(C23="","",IF(_xlfn.IFNA(VLOOKUP(C23,BaseDatos[[#All],[Llave]:[Por Definir4]],16,0),"No encontrado")="","-",_xlfn.IFNA(VLOOKUP(C23,BaseDatos[[#All],[Llave]:[Objetivo Geográfico]],16,0),"-")))</f>
        <v/>
      </c>
      <c r="M23" s="2" t="str">
        <f>IF(C23="","",IF(_xlfn.IFNA(VLOOKUP(C23,BaseDatos[[#All],[Llave]:[Por Definir4]],17,0),"No encontrado")="","-",_xlfn.IFNA(VLOOKUP(C23,BaseDatos[[#All],[Llave]:[Objetivo Geográfico]],17,0),"-")))</f>
        <v/>
      </c>
    </row>
    <row r="24" spans="1:13" x14ac:dyDescent="0.35">
      <c r="A24" s="44"/>
      <c r="B24" s="46"/>
      <c r="C24" s="44"/>
      <c r="D24" s="46"/>
      <c r="E24" s="43" t="str">
        <f>IF(C24="","",IF(_xlfn.IFNA(VLOOKUP(C24,BaseDatos[[#All],[Llave]:[Objetivo Geográfico]],6,0),"No encontrado")="","-",_xlfn.IFNA(VLOOKUP(C24,BaseDatos[[#All],[Llave]:[Objetivo Geográfico]],6,0),"-")))</f>
        <v/>
      </c>
      <c r="F24" s="45" t="str">
        <f>IF(C24="","",IF(_xlfn.IFNA(VLOOKUP(C24,BaseDatos[[#All],[Llave]:[Por Definir4]],13,0),"No encontrado")="","-",_xlfn.IFNA(VLOOKUP(C24,BaseDatos[[#All],[Llave]:[Por Definir4]],13,0),"-")))</f>
        <v/>
      </c>
      <c r="G24" s="43" t="str">
        <f>IF(C24="","",IF(_xlfn.IFNA(VLOOKUP(C24,BaseDatos[[#All],[Llave]:[Objetivo Geográfico]],2,0),"No disponible en la Base de Datos")="","-",_xlfn.IFNA(VLOOKUP(C24,BaseDatos[[#All],[Llave]:[Objetivo Geográfico]],2,0),"No disponible en la Base de Datos")))</f>
        <v/>
      </c>
      <c r="H24" s="43" t="str">
        <f>IF(C24="","",IF(_xlfn.IFNA(VLOOKUP(C24,BaseDatos[[#All],[Llave]:[Objetivo Geográfico]],11,0),"No encontrado")="","-",_xlfn.IFNA(VLOOKUP(C24,BaseDatos[[#All],[Llave]:[Objetivo Geográfico]],11,0),"-")))</f>
        <v/>
      </c>
      <c r="I24" s="43" t="str">
        <f>IF(C24="","",IF(_xlfn.IFNA(VLOOKUP(C24,BaseDatos[[#All],[Llave]:[Objetivo Geográfico]],12,0),"No encontrado")="","-",_xlfn.IFNA(VLOOKUP(C24,BaseDatos[[#All],[Llave]:[Objetivo Geográfico]],12,0),"-")))</f>
        <v/>
      </c>
      <c r="J24" s="2" t="str">
        <f>IF(C24="","",IF(_xlfn.IFNA(VLOOKUP(C24,BaseDatos[[#All],[Llave]:[Por Definir4]],14,0),"No encontrado")="","-",_xlfn.IFNA(VLOOKUP(C24,BaseDatos[[#All],[Llave]:[Objetivo Geográfico]],14,0),"-")))</f>
        <v/>
      </c>
      <c r="K24" s="2" t="str">
        <f>IF(C24="","",IF(_xlfn.IFNA(VLOOKUP(C24,BaseDatos[[#All],[Llave]:[Por Definir4]],15,0),"No encontrado")="","-",_xlfn.IFNA(VLOOKUP(C24,BaseDatos[[#All],[Llave]:[Objetivo Geográfico]],15,0),"-")))</f>
        <v/>
      </c>
      <c r="L24" s="2" t="str">
        <f>IF(C24="","",IF(_xlfn.IFNA(VLOOKUP(C24,BaseDatos[[#All],[Llave]:[Por Definir4]],16,0),"No encontrado")="","-",_xlfn.IFNA(VLOOKUP(C24,BaseDatos[[#All],[Llave]:[Objetivo Geográfico]],16,0),"-")))</f>
        <v/>
      </c>
      <c r="M24" s="2" t="str">
        <f>IF(C24="","",IF(_xlfn.IFNA(VLOOKUP(C24,BaseDatos[[#All],[Llave]:[Por Definir4]],17,0),"No encontrado")="","-",_xlfn.IFNA(VLOOKUP(C24,BaseDatos[[#All],[Llave]:[Objetivo Geográfico]],17,0),"-")))</f>
        <v/>
      </c>
    </row>
    <row r="25" spans="1:13" x14ac:dyDescent="0.35">
      <c r="A25" s="44"/>
      <c r="B25" s="46"/>
      <c r="C25" s="44"/>
      <c r="D25" s="46"/>
      <c r="E25" s="43" t="str">
        <f>IF(C25="","",IF(_xlfn.IFNA(VLOOKUP(C25,BaseDatos[[#All],[Llave]:[Objetivo Geográfico]],6,0),"No encontrado")="","-",_xlfn.IFNA(VLOOKUP(C25,BaseDatos[[#All],[Llave]:[Objetivo Geográfico]],6,0),"-")))</f>
        <v/>
      </c>
      <c r="F25" s="45" t="str">
        <f>IF(C25="","",IF(_xlfn.IFNA(VLOOKUP(C25,BaseDatos[[#All],[Llave]:[Por Definir4]],13,0),"No encontrado")="","-",_xlfn.IFNA(VLOOKUP(C25,BaseDatos[[#All],[Llave]:[Por Definir4]],13,0),"-")))</f>
        <v/>
      </c>
      <c r="G25" s="43" t="str">
        <f>IF(C25="","",IF(_xlfn.IFNA(VLOOKUP(C25,BaseDatos[[#All],[Llave]:[Objetivo Geográfico]],2,0),"No disponible en la Base de Datos")="","-",_xlfn.IFNA(VLOOKUP(C25,BaseDatos[[#All],[Llave]:[Objetivo Geográfico]],2,0),"No disponible en la Base de Datos")))</f>
        <v/>
      </c>
      <c r="H25" s="43" t="str">
        <f>IF(C25="","",IF(_xlfn.IFNA(VLOOKUP(C25,BaseDatos[[#All],[Llave]:[Objetivo Geográfico]],11,0),"No encontrado")="","-",_xlfn.IFNA(VLOOKUP(C25,BaseDatos[[#All],[Llave]:[Objetivo Geográfico]],11,0),"-")))</f>
        <v/>
      </c>
      <c r="I25" s="43" t="str">
        <f>IF(C25="","",IF(_xlfn.IFNA(VLOOKUP(C25,BaseDatos[[#All],[Llave]:[Objetivo Geográfico]],12,0),"No encontrado")="","-",_xlfn.IFNA(VLOOKUP(C25,BaseDatos[[#All],[Llave]:[Objetivo Geográfico]],12,0),"-")))</f>
        <v/>
      </c>
      <c r="J25" s="2" t="str">
        <f>IF(C25="","",IF(_xlfn.IFNA(VLOOKUP(C25,BaseDatos[[#All],[Llave]:[Por Definir4]],14,0),"No encontrado")="","-",_xlfn.IFNA(VLOOKUP(C25,BaseDatos[[#All],[Llave]:[Objetivo Geográfico]],14,0),"-")))</f>
        <v/>
      </c>
      <c r="K25" s="2" t="str">
        <f>IF(C25="","",IF(_xlfn.IFNA(VLOOKUP(C25,BaseDatos[[#All],[Llave]:[Por Definir4]],15,0),"No encontrado")="","-",_xlfn.IFNA(VLOOKUP(C25,BaseDatos[[#All],[Llave]:[Objetivo Geográfico]],15,0),"-")))</f>
        <v/>
      </c>
      <c r="L25" s="2" t="str">
        <f>IF(C25="","",IF(_xlfn.IFNA(VLOOKUP(C25,BaseDatos[[#All],[Llave]:[Por Definir4]],16,0),"No encontrado")="","-",_xlfn.IFNA(VLOOKUP(C25,BaseDatos[[#All],[Llave]:[Objetivo Geográfico]],16,0),"-")))</f>
        <v/>
      </c>
      <c r="M25" s="2" t="str">
        <f>IF(C25="","",IF(_xlfn.IFNA(VLOOKUP(C25,BaseDatos[[#All],[Llave]:[Por Definir4]],17,0),"No encontrado")="","-",_xlfn.IFNA(VLOOKUP(C25,BaseDatos[[#All],[Llave]:[Objetivo Geográfico]],17,0),"-")))</f>
        <v/>
      </c>
    </row>
    <row r="26" spans="1:13" x14ac:dyDescent="0.35">
      <c r="A26" s="44"/>
      <c r="B26" s="46"/>
      <c r="C26" s="44"/>
      <c r="D26" s="46"/>
      <c r="E26" s="43" t="str">
        <f>IF(C26="","",IF(_xlfn.IFNA(VLOOKUP(C26,BaseDatos[[#All],[Llave]:[Objetivo Geográfico]],6,0),"No encontrado")="","-",_xlfn.IFNA(VLOOKUP(C26,BaseDatos[[#All],[Llave]:[Objetivo Geográfico]],6,0),"-")))</f>
        <v/>
      </c>
      <c r="F26" s="45" t="str">
        <f>IF(C26="","",IF(_xlfn.IFNA(VLOOKUP(C26,BaseDatos[[#All],[Llave]:[Por Definir4]],13,0),"No encontrado")="","-",_xlfn.IFNA(VLOOKUP(C26,BaseDatos[[#All],[Llave]:[Por Definir4]],13,0),"-")))</f>
        <v/>
      </c>
      <c r="G26" s="43" t="str">
        <f>IF(C26="","",IF(_xlfn.IFNA(VLOOKUP(C26,BaseDatos[[#All],[Llave]:[Objetivo Geográfico]],2,0),"No disponible en la Base de Datos")="","-",_xlfn.IFNA(VLOOKUP(C26,BaseDatos[[#All],[Llave]:[Objetivo Geográfico]],2,0),"No disponible en la Base de Datos")))</f>
        <v/>
      </c>
      <c r="H26" s="43" t="str">
        <f>IF(C26="","",IF(_xlfn.IFNA(VLOOKUP(C26,BaseDatos[[#All],[Llave]:[Objetivo Geográfico]],11,0),"No encontrado")="","-",_xlfn.IFNA(VLOOKUP(C26,BaseDatos[[#All],[Llave]:[Objetivo Geográfico]],11,0),"-")))</f>
        <v/>
      </c>
      <c r="I26" s="43" t="str">
        <f>IF(C26="","",IF(_xlfn.IFNA(VLOOKUP(C26,BaseDatos[[#All],[Llave]:[Objetivo Geográfico]],12,0),"No encontrado")="","-",_xlfn.IFNA(VLOOKUP(C26,BaseDatos[[#All],[Llave]:[Objetivo Geográfico]],12,0),"-")))</f>
        <v/>
      </c>
      <c r="J26" s="2" t="str">
        <f>IF(C26="","",IF(_xlfn.IFNA(VLOOKUP(C26,BaseDatos[[#All],[Llave]:[Por Definir4]],14,0),"No encontrado")="","-",_xlfn.IFNA(VLOOKUP(C26,BaseDatos[[#All],[Llave]:[Objetivo Geográfico]],14,0),"-")))</f>
        <v/>
      </c>
      <c r="K26" s="2" t="str">
        <f>IF(C26="","",IF(_xlfn.IFNA(VLOOKUP(C26,BaseDatos[[#All],[Llave]:[Por Definir4]],15,0),"No encontrado")="","-",_xlfn.IFNA(VLOOKUP(C26,BaseDatos[[#All],[Llave]:[Objetivo Geográfico]],15,0),"-")))</f>
        <v/>
      </c>
      <c r="L26" s="2" t="str">
        <f>IF(C26="","",IF(_xlfn.IFNA(VLOOKUP(C26,BaseDatos[[#All],[Llave]:[Por Definir4]],16,0),"No encontrado")="","-",_xlfn.IFNA(VLOOKUP(C26,BaseDatos[[#All],[Llave]:[Objetivo Geográfico]],16,0),"-")))</f>
        <v/>
      </c>
      <c r="M26" s="2" t="str">
        <f>IF(C26="","",IF(_xlfn.IFNA(VLOOKUP(C26,BaseDatos[[#All],[Llave]:[Por Definir4]],17,0),"No encontrado")="","-",_xlfn.IFNA(VLOOKUP(C26,BaseDatos[[#All],[Llave]:[Objetivo Geográfico]],17,0),"-")))</f>
        <v/>
      </c>
    </row>
    <row r="27" spans="1:13" x14ac:dyDescent="0.35">
      <c r="A27" s="44"/>
      <c r="B27" s="46"/>
      <c r="C27" s="44"/>
      <c r="D27" s="46"/>
      <c r="E27" s="43" t="str">
        <f>IF(C27="","",IF(_xlfn.IFNA(VLOOKUP(C27,BaseDatos[[#All],[Llave]:[Objetivo Geográfico]],6,0),"No encontrado")="","-",_xlfn.IFNA(VLOOKUP(C27,BaseDatos[[#All],[Llave]:[Objetivo Geográfico]],6,0),"-")))</f>
        <v/>
      </c>
      <c r="F27" s="45" t="str">
        <f>IF(C27="","",IF(_xlfn.IFNA(VLOOKUP(C27,BaseDatos[[#All],[Llave]:[Por Definir4]],13,0),"No encontrado")="","-",_xlfn.IFNA(VLOOKUP(C27,BaseDatos[[#All],[Llave]:[Por Definir4]],13,0),"-")))</f>
        <v/>
      </c>
      <c r="G27" s="43" t="str">
        <f>IF(C27="","",IF(_xlfn.IFNA(VLOOKUP(C27,BaseDatos[[#All],[Llave]:[Objetivo Geográfico]],2,0),"No disponible en la Base de Datos")="","-",_xlfn.IFNA(VLOOKUP(C27,BaseDatos[[#All],[Llave]:[Objetivo Geográfico]],2,0),"No disponible en la Base de Datos")))</f>
        <v/>
      </c>
      <c r="H27" s="43" t="str">
        <f>IF(C27="","",IF(_xlfn.IFNA(VLOOKUP(C27,BaseDatos[[#All],[Llave]:[Objetivo Geográfico]],11,0),"No encontrado")="","-",_xlfn.IFNA(VLOOKUP(C27,BaseDatos[[#All],[Llave]:[Objetivo Geográfico]],11,0),"-")))</f>
        <v/>
      </c>
      <c r="I27" s="43" t="str">
        <f>IF(C27="","",IF(_xlfn.IFNA(VLOOKUP(C27,BaseDatos[[#All],[Llave]:[Objetivo Geográfico]],12,0),"No encontrado")="","-",_xlfn.IFNA(VLOOKUP(C27,BaseDatos[[#All],[Llave]:[Objetivo Geográfico]],12,0),"-")))</f>
        <v/>
      </c>
      <c r="J27" s="2" t="str">
        <f>IF(C27="","",IF(_xlfn.IFNA(VLOOKUP(C27,BaseDatos[[#All],[Llave]:[Por Definir4]],14,0),"No encontrado")="","-",_xlfn.IFNA(VLOOKUP(C27,BaseDatos[[#All],[Llave]:[Objetivo Geográfico]],14,0),"-")))</f>
        <v/>
      </c>
      <c r="K27" s="2" t="str">
        <f>IF(C27="","",IF(_xlfn.IFNA(VLOOKUP(C27,BaseDatos[[#All],[Llave]:[Por Definir4]],15,0),"No encontrado")="","-",_xlfn.IFNA(VLOOKUP(C27,BaseDatos[[#All],[Llave]:[Objetivo Geográfico]],15,0),"-")))</f>
        <v/>
      </c>
      <c r="L27" s="2" t="str">
        <f>IF(C27="","",IF(_xlfn.IFNA(VLOOKUP(C27,BaseDatos[[#All],[Llave]:[Por Definir4]],16,0),"No encontrado")="","-",_xlfn.IFNA(VLOOKUP(C27,BaseDatos[[#All],[Llave]:[Objetivo Geográfico]],16,0),"-")))</f>
        <v/>
      </c>
      <c r="M27" s="2" t="str">
        <f>IF(C27="","",IF(_xlfn.IFNA(VLOOKUP(C27,BaseDatos[[#All],[Llave]:[Por Definir4]],17,0),"No encontrado")="","-",_xlfn.IFNA(VLOOKUP(C27,BaseDatos[[#All],[Llave]:[Objetivo Geográfico]],17,0),"-")))</f>
        <v/>
      </c>
    </row>
    <row r="28" spans="1:13" x14ac:dyDescent="0.35">
      <c r="A28" s="44"/>
      <c r="B28" s="46"/>
      <c r="C28" s="44"/>
      <c r="D28" s="46"/>
      <c r="E28" s="43" t="str">
        <f>IF(C28="","",IF(_xlfn.IFNA(VLOOKUP(C28,BaseDatos[[#All],[Llave]:[Objetivo Geográfico]],6,0),"No encontrado")="","-",_xlfn.IFNA(VLOOKUP(C28,BaseDatos[[#All],[Llave]:[Objetivo Geográfico]],6,0),"-")))</f>
        <v/>
      </c>
      <c r="F28" s="45" t="str">
        <f>IF(C28="","",IF(_xlfn.IFNA(VLOOKUP(C28,BaseDatos[[#All],[Llave]:[Por Definir4]],13,0),"No encontrado")="","-",_xlfn.IFNA(VLOOKUP(C28,BaseDatos[[#All],[Llave]:[Por Definir4]],13,0),"-")))</f>
        <v/>
      </c>
      <c r="G28" s="43" t="str">
        <f>IF(C28="","",IF(_xlfn.IFNA(VLOOKUP(C28,BaseDatos[[#All],[Llave]:[Objetivo Geográfico]],2,0),"No disponible en la Base de Datos")="","-",_xlfn.IFNA(VLOOKUP(C28,BaseDatos[[#All],[Llave]:[Objetivo Geográfico]],2,0),"No disponible en la Base de Datos")))</f>
        <v/>
      </c>
      <c r="H28" s="43" t="str">
        <f>IF(C28="","",IF(_xlfn.IFNA(VLOOKUP(C28,BaseDatos[[#All],[Llave]:[Objetivo Geográfico]],11,0),"No encontrado")="","-",_xlfn.IFNA(VLOOKUP(C28,BaseDatos[[#All],[Llave]:[Objetivo Geográfico]],11,0),"-")))</f>
        <v/>
      </c>
      <c r="I28" s="43" t="str">
        <f>IF(C28="","",IF(_xlfn.IFNA(VLOOKUP(C28,BaseDatos[[#All],[Llave]:[Objetivo Geográfico]],12,0),"No encontrado")="","-",_xlfn.IFNA(VLOOKUP(C28,BaseDatos[[#All],[Llave]:[Objetivo Geográfico]],12,0),"-")))</f>
        <v/>
      </c>
      <c r="J28" s="2" t="str">
        <f>IF(C28="","",IF(_xlfn.IFNA(VLOOKUP(C28,BaseDatos[[#All],[Llave]:[Por Definir4]],14,0),"No encontrado")="","-",_xlfn.IFNA(VLOOKUP(C28,BaseDatos[[#All],[Llave]:[Objetivo Geográfico]],14,0),"-")))</f>
        <v/>
      </c>
      <c r="K28" s="2" t="str">
        <f>IF(C28="","",IF(_xlfn.IFNA(VLOOKUP(C28,BaseDatos[[#All],[Llave]:[Por Definir4]],15,0),"No encontrado")="","-",_xlfn.IFNA(VLOOKUP(C28,BaseDatos[[#All],[Llave]:[Objetivo Geográfico]],15,0),"-")))</f>
        <v/>
      </c>
      <c r="L28" s="2" t="str">
        <f>IF(C28="","",IF(_xlfn.IFNA(VLOOKUP(C28,BaseDatos[[#All],[Llave]:[Por Definir4]],16,0),"No encontrado")="","-",_xlfn.IFNA(VLOOKUP(C28,BaseDatos[[#All],[Llave]:[Objetivo Geográfico]],16,0),"-")))</f>
        <v/>
      </c>
      <c r="M28" s="2" t="str">
        <f>IF(C28="","",IF(_xlfn.IFNA(VLOOKUP(C28,BaseDatos[[#All],[Llave]:[Por Definir4]],17,0),"No encontrado")="","-",_xlfn.IFNA(VLOOKUP(C28,BaseDatos[[#All],[Llave]:[Objetivo Geográfico]],17,0),"-")))</f>
        <v/>
      </c>
    </row>
    <row r="29" spans="1:13" x14ac:dyDescent="0.35">
      <c r="A29" s="44"/>
      <c r="B29" s="46"/>
      <c r="C29" s="44"/>
      <c r="D29" s="46"/>
      <c r="E29" s="43" t="str">
        <f>IF(C29="","",IF(_xlfn.IFNA(VLOOKUP(C29,BaseDatos[[#All],[Llave]:[Objetivo Geográfico]],6,0),"No encontrado")="","-",_xlfn.IFNA(VLOOKUP(C29,BaseDatos[[#All],[Llave]:[Objetivo Geográfico]],6,0),"-")))</f>
        <v/>
      </c>
      <c r="F29" s="45" t="str">
        <f>IF(C29="","",IF(_xlfn.IFNA(VLOOKUP(C29,BaseDatos[[#All],[Llave]:[Por Definir4]],13,0),"No encontrado")="","-",_xlfn.IFNA(VLOOKUP(C29,BaseDatos[[#All],[Llave]:[Por Definir4]],13,0),"-")))</f>
        <v/>
      </c>
      <c r="G29" s="43" t="str">
        <f>IF(C29="","",IF(_xlfn.IFNA(VLOOKUP(C29,BaseDatos[[#All],[Llave]:[Objetivo Geográfico]],2,0),"No disponible en la Base de Datos")="","-",_xlfn.IFNA(VLOOKUP(C29,BaseDatos[[#All],[Llave]:[Objetivo Geográfico]],2,0),"No disponible en la Base de Datos")))</f>
        <v/>
      </c>
      <c r="H29" s="43" t="str">
        <f>IF(C29="","",IF(_xlfn.IFNA(VLOOKUP(C29,BaseDatos[[#All],[Llave]:[Objetivo Geográfico]],11,0),"No encontrado")="","-",_xlfn.IFNA(VLOOKUP(C29,BaseDatos[[#All],[Llave]:[Objetivo Geográfico]],11,0),"-")))</f>
        <v/>
      </c>
      <c r="I29" s="43" t="str">
        <f>IF(C29="","",IF(_xlfn.IFNA(VLOOKUP(C29,BaseDatos[[#All],[Llave]:[Objetivo Geográfico]],12,0),"No encontrado")="","-",_xlfn.IFNA(VLOOKUP(C29,BaseDatos[[#All],[Llave]:[Objetivo Geográfico]],12,0),"-")))</f>
        <v/>
      </c>
      <c r="J29" s="2" t="str">
        <f>IF(C29="","",IF(_xlfn.IFNA(VLOOKUP(C29,BaseDatos[[#All],[Llave]:[Por Definir4]],14,0),"No encontrado")="","-",_xlfn.IFNA(VLOOKUP(C29,BaseDatos[[#All],[Llave]:[Objetivo Geográfico]],14,0),"-")))</f>
        <v/>
      </c>
      <c r="K29" s="2" t="str">
        <f>IF(C29="","",IF(_xlfn.IFNA(VLOOKUP(C29,BaseDatos[[#All],[Llave]:[Por Definir4]],15,0),"No encontrado")="","-",_xlfn.IFNA(VLOOKUP(C29,BaseDatos[[#All],[Llave]:[Objetivo Geográfico]],15,0),"-")))</f>
        <v/>
      </c>
      <c r="L29" s="2" t="str">
        <f>IF(C29="","",IF(_xlfn.IFNA(VLOOKUP(C29,BaseDatos[[#All],[Llave]:[Por Definir4]],16,0),"No encontrado")="","-",_xlfn.IFNA(VLOOKUP(C29,BaseDatos[[#All],[Llave]:[Objetivo Geográfico]],16,0),"-")))</f>
        <v/>
      </c>
      <c r="M29" s="2" t="str">
        <f>IF(C29="","",IF(_xlfn.IFNA(VLOOKUP(C29,BaseDatos[[#All],[Llave]:[Por Definir4]],17,0),"No encontrado")="","-",_xlfn.IFNA(VLOOKUP(C29,BaseDatos[[#All],[Llave]:[Objetivo Geográfico]],17,0),"-")))</f>
        <v/>
      </c>
    </row>
    <row r="30" spans="1:13" x14ac:dyDescent="0.35">
      <c r="A30" s="44"/>
      <c r="B30" s="46"/>
      <c r="C30" s="44"/>
      <c r="D30" s="46"/>
      <c r="E30" s="43" t="str">
        <f>IF(C30="","",IF(_xlfn.IFNA(VLOOKUP(C30,BaseDatos[[#All],[Llave]:[Objetivo Geográfico]],6,0),"No encontrado")="","-",_xlfn.IFNA(VLOOKUP(C30,BaseDatos[[#All],[Llave]:[Objetivo Geográfico]],6,0),"-")))</f>
        <v/>
      </c>
      <c r="F30" s="45" t="str">
        <f>IF(C30="","",IF(_xlfn.IFNA(VLOOKUP(C30,BaseDatos[[#All],[Llave]:[Por Definir4]],13,0),"No encontrado")="","-",_xlfn.IFNA(VLOOKUP(C30,BaseDatos[[#All],[Llave]:[Por Definir4]],13,0),"-")))</f>
        <v/>
      </c>
      <c r="G30" s="43" t="str">
        <f>IF(C30="","",IF(_xlfn.IFNA(VLOOKUP(C30,BaseDatos[[#All],[Llave]:[Objetivo Geográfico]],2,0),"No disponible en la Base de Datos")="","-",_xlfn.IFNA(VLOOKUP(C30,BaseDatos[[#All],[Llave]:[Objetivo Geográfico]],2,0),"No disponible en la Base de Datos")))</f>
        <v/>
      </c>
      <c r="H30" s="43" t="str">
        <f>IF(C30="","",IF(_xlfn.IFNA(VLOOKUP(C30,BaseDatos[[#All],[Llave]:[Objetivo Geográfico]],11,0),"No encontrado")="","-",_xlfn.IFNA(VLOOKUP(C30,BaseDatos[[#All],[Llave]:[Objetivo Geográfico]],11,0),"-")))</f>
        <v/>
      </c>
      <c r="I30" s="43" t="str">
        <f>IF(C30="","",IF(_xlfn.IFNA(VLOOKUP(C30,BaseDatos[[#All],[Llave]:[Objetivo Geográfico]],12,0),"No encontrado")="","-",_xlfn.IFNA(VLOOKUP(C30,BaseDatos[[#All],[Llave]:[Objetivo Geográfico]],12,0),"-")))</f>
        <v/>
      </c>
      <c r="J30" s="2" t="str">
        <f>IF(C30="","",IF(_xlfn.IFNA(VLOOKUP(C30,BaseDatos[[#All],[Llave]:[Por Definir4]],14,0),"No encontrado")="","-",_xlfn.IFNA(VLOOKUP(C30,BaseDatos[[#All],[Llave]:[Objetivo Geográfico]],14,0),"-")))</f>
        <v/>
      </c>
      <c r="K30" s="2" t="str">
        <f>IF(C30="","",IF(_xlfn.IFNA(VLOOKUP(C30,BaseDatos[[#All],[Llave]:[Por Definir4]],15,0),"No encontrado")="","-",_xlfn.IFNA(VLOOKUP(C30,BaseDatos[[#All],[Llave]:[Objetivo Geográfico]],15,0),"-")))</f>
        <v/>
      </c>
      <c r="L30" s="2" t="str">
        <f>IF(C30="","",IF(_xlfn.IFNA(VLOOKUP(C30,BaseDatos[[#All],[Llave]:[Por Definir4]],16,0),"No encontrado")="","-",_xlfn.IFNA(VLOOKUP(C30,BaseDatos[[#All],[Llave]:[Objetivo Geográfico]],16,0),"-")))</f>
        <v/>
      </c>
      <c r="M30" s="2" t="str">
        <f>IF(C30="","",IF(_xlfn.IFNA(VLOOKUP(C30,BaseDatos[[#All],[Llave]:[Por Definir4]],17,0),"No encontrado")="","-",_xlfn.IFNA(VLOOKUP(C30,BaseDatos[[#All],[Llave]:[Objetivo Geográfico]],17,0),"-")))</f>
        <v/>
      </c>
    </row>
    <row r="31" spans="1:13" x14ac:dyDescent="0.35">
      <c r="A31" s="44"/>
      <c r="B31" s="46"/>
      <c r="C31" s="44"/>
      <c r="D31" s="46"/>
      <c r="E31" s="43" t="str">
        <f>IF(C31="","",IF(_xlfn.IFNA(VLOOKUP(C31,BaseDatos[[#All],[Llave]:[Objetivo Geográfico]],6,0),"No encontrado")="","-",_xlfn.IFNA(VLOOKUP(C31,BaseDatos[[#All],[Llave]:[Objetivo Geográfico]],6,0),"-")))</f>
        <v/>
      </c>
      <c r="F31" s="45" t="str">
        <f>IF(C31="","",IF(_xlfn.IFNA(VLOOKUP(C31,BaseDatos[[#All],[Llave]:[Por Definir4]],13,0),"No encontrado")="","-",_xlfn.IFNA(VLOOKUP(C31,BaseDatos[[#All],[Llave]:[Por Definir4]],13,0),"-")))</f>
        <v/>
      </c>
      <c r="G31" s="43" t="str">
        <f>IF(C31="","",IF(_xlfn.IFNA(VLOOKUP(C31,BaseDatos[[#All],[Llave]:[Objetivo Geográfico]],2,0),"No disponible en la Base de Datos")="","-",_xlfn.IFNA(VLOOKUP(C31,BaseDatos[[#All],[Llave]:[Objetivo Geográfico]],2,0),"No disponible en la Base de Datos")))</f>
        <v/>
      </c>
      <c r="H31" s="43" t="str">
        <f>IF(C31="","",IF(_xlfn.IFNA(VLOOKUP(C31,BaseDatos[[#All],[Llave]:[Objetivo Geográfico]],11,0),"No encontrado")="","-",_xlfn.IFNA(VLOOKUP(C31,BaseDatos[[#All],[Llave]:[Objetivo Geográfico]],11,0),"-")))</f>
        <v/>
      </c>
      <c r="I31" s="43" t="str">
        <f>IF(C31="","",IF(_xlfn.IFNA(VLOOKUP(C31,BaseDatos[[#All],[Llave]:[Objetivo Geográfico]],12,0),"No encontrado")="","-",_xlfn.IFNA(VLOOKUP(C31,BaseDatos[[#All],[Llave]:[Objetivo Geográfico]],12,0),"-")))</f>
        <v/>
      </c>
      <c r="J31" s="2" t="str">
        <f>IF(C31="","",IF(_xlfn.IFNA(VLOOKUP(C31,BaseDatos[[#All],[Llave]:[Por Definir4]],14,0),"No encontrado")="","-",_xlfn.IFNA(VLOOKUP(C31,BaseDatos[[#All],[Llave]:[Objetivo Geográfico]],14,0),"-")))</f>
        <v/>
      </c>
      <c r="K31" s="2" t="str">
        <f>IF(C31="","",IF(_xlfn.IFNA(VLOOKUP(C31,BaseDatos[[#All],[Llave]:[Por Definir4]],15,0),"No encontrado")="","-",_xlfn.IFNA(VLOOKUP(C31,BaseDatos[[#All],[Llave]:[Objetivo Geográfico]],15,0),"-")))</f>
        <v/>
      </c>
      <c r="L31" s="2" t="str">
        <f>IF(C31="","",IF(_xlfn.IFNA(VLOOKUP(C31,BaseDatos[[#All],[Llave]:[Por Definir4]],16,0),"No encontrado")="","-",_xlfn.IFNA(VLOOKUP(C31,BaseDatos[[#All],[Llave]:[Objetivo Geográfico]],16,0),"-")))</f>
        <v/>
      </c>
      <c r="M31" s="2" t="str">
        <f>IF(C31="","",IF(_xlfn.IFNA(VLOOKUP(C31,BaseDatos[[#All],[Llave]:[Por Definir4]],17,0),"No encontrado")="","-",_xlfn.IFNA(VLOOKUP(C31,BaseDatos[[#All],[Llave]:[Objetivo Geográfico]],17,0),"-")))</f>
        <v/>
      </c>
    </row>
    <row r="32" spans="1:13" x14ac:dyDescent="0.35">
      <c r="A32" s="44"/>
      <c r="B32" s="46"/>
      <c r="C32" s="44"/>
      <c r="D32" s="46"/>
      <c r="E32" s="43" t="str">
        <f>IF(C32="","",IF(_xlfn.IFNA(VLOOKUP(C32,BaseDatos[[#All],[Llave]:[Objetivo Geográfico]],6,0),"No encontrado")="","-",_xlfn.IFNA(VLOOKUP(C32,BaseDatos[[#All],[Llave]:[Objetivo Geográfico]],6,0),"-")))</f>
        <v/>
      </c>
      <c r="F32" s="45" t="str">
        <f>IF(C32="","",IF(_xlfn.IFNA(VLOOKUP(C32,BaseDatos[[#All],[Llave]:[Por Definir4]],13,0),"No encontrado")="","-",_xlfn.IFNA(VLOOKUP(C32,BaseDatos[[#All],[Llave]:[Por Definir4]],13,0),"-")))</f>
        <v/>
      </c>
      <c r="G32" s="43" t="str">
        <f>IF(C32="","",IF(_xlfn.IFNA(VLOOKUP(C32,BaseDatos[[#All],[Llave]:[Objetivo Geográfico]],2,0),"No disponible en la Base de Datos")="","-",_xlfn.IFNA(VLOOKUP(C32,BaseDatos[[#All],[Llave]:[Objetivo Geográfico]],2,0),"No disponible en la Base de Datos")))</f>
        <v/>
      </c>
      <c r="H32" s="43" t="str">
        <f>IF(C32="","",IF(_xlfn.IFNA(VLOOKUP(C32,BaseDatos[[#All],[Llave]:[Objetivo Geográfico]],11,0),"No encontrado")="","-",_xlfn.IFNA(VLOOKUP(C32,BaseDatos[[#All],[Llave]:[Objetivo Geográfico]],11,0),"-")))</f>
        <v/>
      </c>
      <c r="I32" s="43" t="str">
        <f>IF(C32="","",IF(_xlfn.IFNA(VLOOKUP(C32,BaseDatos[[#All],[Llave]:[Objetivo Geográfico]],12,0),"No encontrado")="","-",_xlfn.IFNA(VLOOKUP(C32,BaseDatos[[#All],[Llave]:[Objetivo Geográfico]],12,0),"-")))</f>
        <v/>
      </c>
      <c r="J32" s="2" t="str">
        <f>IF(C32="","",IF(_xlfn.IFNA(VLOOKUP(C32,BaseDatos[[#All],[Llave]:[Por Definir4]],14,0),"No encontrado")="","-",_xlfn.IFNA(VLOOKUP(C32,BaseDatos[[#All],[Llave]:[Objetivo Geográfico]],14,0),"-")))</f>
        <v/>
      </c>
      <c r="K32" s="2" t="str">
        <f>IF(C32="","",IF(_xlfn.IFNA(VLOOKUP(C32,BaseDatos[[#All],[Llave]:[Por Definir4]],15,0),"No encontrado")="","-",_xlfn.IFNA(VLOOKUP(C32,BaseDatos[[#All],[Llave]:[Objetivo Geográfico]],15,0),"-")))</f>
        <v/>
      </c>
      <c r="L32" s="2" t="str">
        <f>IF(C32="","",IF(_xlfn.IFNA(VLOOKUP(C32,BaseDatos[[#All],[Llave]:[Por Definir4]],16,0),"No encontrado")="","-",_xlfn.IFNA(VLOOKUP(C32,BaseDatos[[#All],[Llave]:[Objetivo Geográfico]],16,0),"-")))</f>
        <v/>
      </c>
      <c r="M32" s="2" t="str">
        <f>IF(C32="","",IF(_xlfn.IFNA(VLOOKUP(C32,BaseDatos[[#All],[Llave]:[Por Definir4]],17,0),"No encontrado")="","-",_xlfn.IFNA(VLOOKUP(C32,BaseDatos[[#All],[Llave]:[Objetivo Geográfico]],17,0),"-")))</f>
        <v/>
      </c>
    </row>
    <row r="33" spans="1:13" x14ac:dyDescent="0.35">
      <c r="A33" s="44"/>
      <c r="B33" s="46"/>
      <c r="C33" s="44"/>
      <c r="D33" s="46"/>
      <c r="E33" s="43" t="str">
        <f>IF(C33="","",IF(_xlfn.IFNA(VLOOKUP(C33,BaseDatos[[#All],[Llave]:[Objetivo Geográfico]],6,0),"No encontrado")="","-",_xlfn.IFNA(VLOOKUP(C33,BaseDatos[[#All],[Llave]:[Objetivo Geográfico]],6,0),"-")))</f>
        <v/>
      </c>
      <c r="F33" s="45" t="str">
        <f>IF(C33="","",IF(_xlfn.IFNA(VLOOKUP(C33,BaseDatos[[#All],[Llave]:[Por Definir4]],13,0),"No encontrado")="","-",_xlfn.IFNA(VLOOKUP(C33,BaseDatos[[#All],[Llave]:[Por Definir4]],13,0),"-")))</f>
        <v/>
      </c>
      <c r="G33" s="43" t="str">
        <f>IF(C33="","",IF(_xlfn.IFNA(VLOOKUP(C33,BaseDatos[[#All],[Llave]:[Objetivo Geográfico]],2,0),"No disponible en la Base de Datos")="","-",_xlfn.IFNA(VLOOKUP(C33,BaseDatos[[#All],[Llave]:[Objetivo Geográfico]],2,0),"No disponible en la Base de Datos")))</f>
        <v/>
      </c>
      <c r="H33" s="43" t="str">
        <f>IF(C33="","",IF(_xlfn.IFNA(VLOOKUP(C33,BaseDatos[[#All],[Llave]:[Objetivo Geográfico]],11,0),"No encontrado")="","-",_xlfn.IFNA(VLOOKUP(C33,BaseDatos[[#All],[Llave]:[Objetivo Geográfico]],11,0),"-")))</f>
        <v/>
      </c>
      <c r="I33" s="43" t="str">
        <f>IF(C33="","",IF(_xlfn.IFNA(VLOOKUP(C33,BaseDatos[[#All],[Llave]:[Objetivo Geográfico]],12,0),"No encontrado")="","-",_xlfn.IFNA(VLOOKUP(C33,BaseDatos[[#All],[Llave]:[Objetivo Geográfico]],12,0),"-")))</f>
        <v/>
      </c>
      <c r="J33" s="2" t="str">
        <f>IF(C33="","",IF(_xlfn.IFNA(VLOOKUP(C33,BaseDatos[[#All],[Llave]:[Por Definir4]],14,0),"No encontrado")="","-",_xlfn.IFNA(VLOOKUP(C33,BaseDatos[[#All],[Llave]:[Objetivo Geográfico]],14,0),"-")))</f>
        <v/>
      </c>
      <c r="K33" s="2" t="str">
        <f>IF(C33="","",IF(_xlfn.IFNA(VLOOKUP(C33,BaseDatos[[#All],[Llave]:[Por Definir4]],15,0),"No encontrado")="","-",_xlfn.IFNA(VLOOKUP(C33,BaseDatos[[#All],[Llave]:[Objetivo Geográfico]],15,0),"-")))</f>
        <v/>
      </c>
      <c r="L33" s="2" t="str">
        <f>IF(C33="","",IF(_xlfn.IFNA(VLOOKUP(C33,BaseDatos[[#All],[Llave]:[Por Definir4]],16,0),"No encontrado")="","-",_xlfn.IFNA(VLOOKUP(C33,BaseDatos[[#All],[Llave]:[Objetivo Geográfico]],16,0),"-")))</f>
        <v/>
      </c>
      <c r="M33" s="2" t="str">
        <f>IF(C33="","",IF(_xlfn.IFNA(VLOOKUP(C33,BaseDatos[[#All],[Llave]:[Por Definir4]],17,0),"No encontrado")="","-",_xlfn.IFNA(VLOOKUP(C33,BaseDatos[[#All],[Llave]:[Objetivo Geográfico]],17,0),"-")))</f>
        <v/>
      </c>
    </row>
    <row r="34" spans="1:13" x14ac:dyDescent="0.35">
      <c r="A34" s="44"/>
      <c r="B34" s="46"/>
      <c r="C34" s="44"/>
      <c r="D34" s="46"/>
      <c r="E34" s="43" t="str">
        <f>IF(C34="","",IF(_xlfn.IFNA(VLOOKUP(C34,BaseDatos[[#All],[Llave]:[Objetivo Geográfico]],6,0),"No encontrado")="","-",_xlfn.IFNA(VLOOKUP(C34,BaseDatos[[#All],[Llave]:[Objetivo Geográfico]],6,0),"-")))</f>
        <v/>
      </c>
      <c r="F34" s="45" t="str">
        <f>IF(C34="","",IF(_xlfn.IFNA(VLOOKUP(C34,BaseDatos[[#All],[Llave]:[Por Definir4]],13,0),"No encontrado")="","-",_xlfn.IFNA(VLOOKUP(C34,BaseDatos[[#All],[Llave]:[Por Definir4]],13,0),"-")))</f>
        <v/>
      </c>
      <c r="G34" s="43" t="str">
        <f>IF(C34="","",IF(_xlfn.IFNA(VLOOKUP(C34,BaseDatos[[#All],[Llave]:[Objetivo Geográfico]],2,0),"No disponible en la Base de Datos")="","-",_xlfn.IFNA(VLOOKUP(C34,BaseDatos[[#All],[Llave]:[Objetivo Geográfico]],2,0),"No disponible en la Base de Datos")))</f>
        <v/>
      </c>
      <c r="H34" s="43" t="str">
        <f>IF(C34="","",IF(_xlfn.IFNA(VLOOKUP(C34,BaseDatos[[#All],[Llave]:[Objetivo Geográfico]],11,0),"No encontrado")="","-",_xlfn.IFNA(VLOOKUP(C34,BaseDatos[[#All],[Llave]:[Objetivo Geográfico]],11,0),"-")))</f>
        <v/>
      </c>
      <c r="I34" s="43" t="str">
        <f>IF(C34="","",IF(_xlfn.IFNA(VLOOKUP(C34,BaseDatos[[#All],[Llave]:[Objetivo Geográfico]],12,0),"No encontrado")="","-",_xlfn.IFNA(VLOOKUP(C34,BaseDatos[[#All],[Llave]:[Objetivo Geográfico]],12,0),"-")))</f>
        <v/>
      </c>
      <c r="J34" s="2" t="str">
        <f>IF(C34="","",IF(_xlfn.IFNA(VLOOKUP(C34,BaseDatos[[#All],[Llave]:[Por Definir4]],14,0),"No encontrado")="","-",_xlfn.IFNA(VLOOKUP(C34,BaseDatos[[#All],[Llave]:[Objetivo Geográfico]],14,0),"-")))</f>
        <v/>
      </c>
      <c r="K34" s="2" t="str">
        <f>IF(C34="","",IF(_xlfn.IFNA(VLOOKUP(C34,BaseDatos[[#All],[Llave]:[Por Definir4]],15,0),"No encontrado")="","-",_xlfn.IFNA(VLOOKUP(C34,BaseDatos[[#All],[Llave]:[Objetivo Geográfico]],15,0),"-")))</f>
        <v/>
      </c>
      <c r="L34" s="2" t="str">
        <f>IF(C34="","",IF(_xlfn.IFNA(VLOOKUP(C34,BaseDatos[[#All],[Llave]:[Por Definir4]],16,0),"No encontrado")="","-",_xlfn.IFNA(VLOOKUP(C34,BaseDatos[[#All],[Llave]:[Objetivo Geográfico]],16,0),"-")))</f>
        <v/>
      </c>
      <c r="M34" s="2" t="str">
        <f>IF(C34="","",IF(_xlfn.IFNA(VLOOKUP(C34,BaseDatos[[#All],[Llave]:[Por Definir4]],17,0),"No encontrado")="","-",_xlfn.IFNA(VLOOKUP(C34,BaseDatos[[#All],[Llave]:[Objetivo Geográfico]],17,0),"-")))</f>
        <v/>
      </c>
    </row>
    <row r="35" spans="1:13" x14ac:dyDescent="0.35">
      <c r="A35" s="44"/>
      <c r="B35" s="46"/>
      <c r="C35" s="44"/>
      <c r="D35" s="46"/>
      <c r="E35" s="43" t="str">
        <f>IF(C35="","",IF(_xlfn.IFNA(VLOOKUP(C35,BaseDatos[[#All],[Llave]:[Objetivo Geográfico]],6,0),"No encontrado")="","-",_xlfn.IFNA(VLOOKUP(C35,BaseDatos[[#All],[Llave]:[Objetivo Geográfico]],6,0),"-")))</f>
        <v/>
      </c>
      <c r="F35" s="45" t="str">
        <f>IF(C35="","",IF(_xlfn.IFNA(VLOOKUP(C35,BaseDatos[[#All],[Llave]:[Por Definir4]],13,0),"No encontrado")="","-",_xlfn.IFNA(VLOOKUP(C35,BaseDatos[[#All],[Llave]:[Por Definir4]],13,0),"-")))</f>
        <v/>
      </c>
      <c r="G35" s="43" t="str">
        <f>IF(C35="","",IF(_xlfn.IFNA(VLOOKUP(C35,BaseDatos[[#All],[Llave]:[Objetivo Geográfico]],2,0),"No disponible en la Base de Datos")="","-",_xlfn.IFNA(VLOOKUP(C35,BaseDatos[[#All],[Llave]:[Objetivo Geográfico]],2,0),"No disponible en la Base de Datos")))</f>
        <v/>
      </c>
      <c r="H35" s="43" t="str">
        <f>IF(C35="","",IF(_xlfn.IFNA(VLOOKUP(C35,BaseDatos[[#All],[Llave]:[Objetivo Geográfico]],11,0),"No encontrado")="","-",_xlfn.IFNA(VLOOKUP(C35,BaseDatos[[#All],[Llave]:[Objetivo Geográfico]],11,0),"-")))</f>
        <v/>
      </c>
      <c r="I35" s="43" t="str">
        <f>IF(C35="","",IF(_xlfn.IFNA(VLOOKUP(C35,BaseDatos[[#All],[Llave]:[Objetivo Geográfico]],12,0),"No encontrado")="","-",_xlfn.IFNA(VLOOKUP(C35,BaseDatos[[#All],[Llave]:[Objetivo Geográfico]],12,0),"-")))</f>
        <v/>
      </c>
      <c r="J35" s="2" t="str">
        <f>IF(C35="","",IF(_xlfn.IFNA(VLOOKUP(C35,BaseDatos[[#All],[Llave]:[Por Definir4]],14,0),"No encontrado")="","-",_xlfn.IFNA(VLOOKUP(C35,BaseDatos[[#All],[Llave]:[Objetivo Geográfico]],14,0),"-")))</f>
        <v/>
      </c>
      <c r="K35" s="2" t="str">
        <f>IF(C35="","",IF(_xlfn.IFNA(VLOOKUP(C35,BaseDatos[[#All],[Llave]:[Por Definir4]],15,0),"No encontrado")="","-",_xlfn.IFNA(VLOOKUP(C35,BaseDatos[[#All],[Llave]:[Objetivo Geográfico]],15,0),"-")))</f>
        <v/>
      </c>
      <c r="L35" s="2" t="str">
        <f>IF(C35="","",IF(_xlfn.IFNA(VLOOKUP(C35,BaseDatos[[#All],[Llave]:[Por Definir4]],16,0),"No encontrado")="","-",_xlfn.IFNA(VLOOKUP(C35,BaseDatos[[#All],[Llave]:[Objetivo Geográfico]],16,0),"-")))</f>
        <v/>
      </c>
      <c r="M35" s="2" t="str">
        <f>IF(C35="","",IF(_xlfn.IFNA(VLOOKUP(C35,BaseDatos[[#All],[Llave]:[Por Definir4]],17,0),"No encontrado")="","-",_xlfn.IFNA(VLOOKUP(C35,BaseDatos[[#All],[Llave]:[Objetivo Geográfico]],17,0),"-")))</f>
        <v/>
      </c>
    </row>
    <row r="36" spans="1:13" x14ac:dyDescent="0.35">
      <c r="A36" s="44"/>
      <c r="B36" s="46"/>
      <c r="C36" s="44"/>
      <c r="D36" s="46"/>
      <c r="E36" s="43" t="str">
        <f>IF(C36="","",IF(_xlfn.IFNA(VLOOKUP(C36,BaseDatos[[#All],[Llave]:[Objetivo Geográfico]],6,0),"No encontrado")="","-",_xlfn.IFNA(VLOOKUP(C36,BaseDatos[[#All],[Llave]:[Objetivo Geográfico]],6,0),"-")))</f>
        <v/>
      </c>
      <c r="F36" s="45" t="str">
        <f>IF(C36="","",IF(_xlfn.IFNA(VLOOKUP(C36,BaseDatos[[#All],[Llave]:[Por Definir4]],13,0),"No encontrado")="","-",_xlfn.IFNA(VLOOKUP(C36,BaseDatos[[#All],[Llave]:[Por Definir4]],13,0),"-")))</f>
        <v/>
      </c>
      <c r="G36" s="43" t="str">
        <f>IF(C36="","",IF(_xlfn.IFNA(VLOOKUP(C36,BaseDatos[[#All],[Llave]:[Objetivo Geográfico]],2,0),"No disponible en la Base de Datos")="","-",_xlfn.IFNA(VLOOKUP(C36,BaseDatos[[#All],[Llave]:[Objetivo Geográfico]],2,0),"No disponible en la Base de Datos")))</f>
        <v/>
      </c>
      <c r="H36" s="43" t="str">
        <f>IF(C36="","",IF(_xlfn.IFNA(VLOOKUP(C36,BaseDatos[[#All],[Llave]:[Objetivo Geográfico]],11,0),"No encontrado")="","-",_xlfn.IFNA(VLOOKUP(C36,BaseDatos[[#All],[Llave]:[Objetivo Geográfico]],11,0),"-")))</f>
        <v/>
      </c>
      <c r="I36" s="43" t="str">
        <f>IF(C36="","",IF(_xlfn.IFNA(VLOOKUP(C36,BaseDatos[[#All],[Llave]:[Objetivo Geográfico]],12,0),"No encontrado")="","-",_xlfn.IFNA(VLOOKUP(C36,BaseDatos[[#All],[Llave]:[Objetivo Geográfico]],12,0),"-")))</f>
        <v/>
      </c>
      <c r="J36" s="2" t="str">
        <f>IF(C36="","",IF(_xlfn.IFNA(VLOOKUP(C36,BaseDatos[[#All],[Llave]:[Por Definir4]],14,0),"No encontrado")="","-",_xlfn.IFNA(VLOOKUP(C36,BaseDatos[[#All],[Llave]:[Objetivo Geográfico]],14,0),"-")))</f>
        <v/>
      </c>
      <c r="K36" s="2" t="str">
        <f>IF(C36="","",IF(_xlfn.IFNA(VLOOKUP(C36,BaseDatos[[#All],[Llave]:[Por Definir4]],15,0),"No encontrado")="","-",_xlfn.IFNA(VLOOKUP(C36,BaseDatos[[#All],[Llave]:[Objetivo Geográfico]],15,0),"-")))</f>
        <v/>
      </c>
      <c r="L36" s="2" t="str">
        <f>IF(C36="","",IF(_xlfn.IFNA(VLOOKUP(C36,BaseDatos[[#All],[Llave]:[Por Definir4]],16,0),"No encontrado")="","-",_xlfn.IFNA(VLOOKUP(C36,BaseDatos[[#All],[Llave]:[Objetivo Geográfico]],16,0),"-")))</f>
        <v/>
      </c>
      <c r="M36" s="2" t="str">
        <f>IF(C36="","",IF(_xlfn.IFNA(VLOOKUP(C36,BaseDatos[[#All],[Llave]:[Por Definir4]],17,0),"No encontrado")="","-",_xlfn.IFNA(VLOOKUP(C36,BaseDatos[[#All],[Llave]:[Objetivo Geográfico]],17,0),"-")))</f>
        <v/>
      </c>
    </row>
    <row r="37" spans="1:13" x14ac:dyDescent="0.35">
      <c r="A37" s="44"/>
      <c r="B37" s="46"/>
      <c r="C37" s="44"/>
      <c r="D37" s="46"/>
      <c r="E37" s="43" t="str">
        <f>IF(C37="","",IF(_xlfn.IFNA(VLOOKUP(C37,BaseDatos[[#All],[Llave]:[Objetivo Geográfico]],6,0),"No encontrado")="","-",_xlfn.IFNA(VLOOKUP(C37,BaseDatos[[#All],[Llave]:[Objetivo Geográfico]],6,0),"-")))</f>
        <v/>
      </c>
      <c r="F37" s="45" t="str">
        <f>IF(C37="","",IF(_xlfn.IFNA(VLOOKUP(C37,BaseDatos[[#All],[Llave]:[Por Definir4]],13,0),"No encontrado")="","-",_xlfn.IFNA(VLOOKUP(C37,BaseDatos[[#All],[Llave]:[Por Definir4]],13,0),"-")))</f>
        <v/>
      </c>
      <c r="G37" s="43" t="str">
        <f>IF(C37="","",IF(_xlfn.IFNA(VLOOKUP(C37,BaseDatos[[#All],[Llave]:[Objetivo Geográfico]],2,0),"No disponible en la Base de Datos")="","-",_xlfn.IFNA(VLOOKUP(C37,BaseDatos[[#All],[Llave]:[Objetivo Geográfico]],2,0),"No disponible en la Base de Datos")))</f>
        <v/>
      </c>
      <c r="H37" s="43" t="str">
        <f>IF(C37="","",IF(_xlfn.IFNA(VLOOKUP(C37,BaseDatos[[#All],[Llave]:[Objetivo Geográfico]],11,0),"No encontrado")="","-",_xlfn.IFNA(VLOOKUP(C37,BaseDatos[[#All],[Llave]:[Objetivo Geográfico]],11,0),"-")))</f>
        <v/>
      </c>
      <c r="I37" s="43" t="str">
        <f>IF(C37="","",IF(_xlfn.IFNA(VLOOKUP(C37,BaseDatos[[#All],[Llave]:[Objetivo Geográfico]],12,0),"No encontrado")="","-",_xlfn.IFNA(VLOOKUP(C37,BaseDatos[[#All],[Llave]:[Objetivo Geográfico]],12,0),"-")))</f>
        <v/>
      </c>
      <c r="J37" s="2" t="str">
        <f>IF(C37="","",IF(_xlfn.IFNA(VLOOKUP(C37,BaseDatos[[#All],[Llave]:[Por Definir4]],14,0),"No encontrado")="","-",_xlfn.IFNA(VLOOKUP(C37,BaseDatos[[#All],[Llave]:[Objetivo Geográfico]],14,0),"-")))</f>
        <v/>
      </c>
      <c r="K37" s="2" t="str">
        <f>IF(C37="","",IF(_xlfn.IFNA(VLOOKUP(C37,BaseDatos[[#All],[Llave]:[Por Definir4]],15,0),"No encontrado")="","-",_xlfn.IFNA(VLOOKUP(C37,BaseDatos[[#All],[Llave]:[Objetivo Geográfico]],15,0),"-")))</f>
        <v/>
      </c>
      <c r="L37" s="2" t="str">
        <f>IF(C37="","",IF(_xlfn.IFNA(VLOOKUP(C37,BaseDatos[[#All],[Llave]:[Por Definir4]],16,0),"No encontrado")="","-",_xlfn.IFNA(VLOOKUP(C37,BaseDatos[[#All],[Llave]:[Objetivo Geográfico]],16,0),"-")))</f>
        <v/>
      </c>
      <c r="M37" s="2" t="str">
        <f>IF(C37="","",IF(_xlfn.IFNA(VLOOKUP(C37,BaseDatos[[#All],[Llave]:[Por Definir4]],17,0),"No encontrado")="","-",_xlfn.IFNA(VLOOKUP(C37,BaseDatos[[#All],[Llave]:[Objetivo Geográfico]],17,0),"-")))</f>
        <v/>
      </c>
    </row>
    <row r="38" spans="1:13" x14ac:dyDescent="0.35">
      <c r="A38" s="44"/>
      <c r="B38" s="46"/>
      <c r="C38" s="44"/>
      <c r="D38" s="46"/>
      <c r="E38" s="43" t="str">
        <f>IF(C38="","",IF(_xlfn.IFNA(VLOOKUP(C38,BaseDatos[[#All],[Llave]:[Objetivo Geográfico]],6,0),"No encontrado")="","-",_xlfn.IFNA(VLOOKUP(C38,BaseDatos[[#All],[Llave]:[Objetivo Geográfico]],6,0),"-")))</f>
        <v/>
      </c>
      <c r="F38" s="45" t="str">
        <f>IF(C38="","",IF(_xlfn.IFNA(VLOOKUP(C38,BaseDatos[[#All],[Llave]:[Por Definir4]],13,0),"No encontrado")="","-",_xlfn.IFNA(VLOOKUP(C38,BaseDatos[[#All],[Llave]:[Por Definir4]],13,0),"-")))</f>
        <v/>
      </c>
      <c r="G38" s="43" t="str">
        <f>IF(C38="","",IF(_xlfn.IFNA(VLOOKUP(C38,BaseDatos[[#All],[Llave]:[Objetivo Geográfico]],2,0),"No disponible en la Base de Datos")="","-",_xlfn.IFNA(VLOOKUP(C38,BaseDatos[[#All],[Llave]:[Objetivo Geográfico]],2,0),"No disponible en la Base de Datos")))</f>
        <v/>
      </c>
      <c r="H38" s="43" t="str">
        <f>IF(C38="","",IF(_xlfn.IFNA(VLOOKUP(C38,BaseDatos[[#All],[Llave]:[Objetivo Geográfico]],11,0),"No encontrado")="","-",_xlfn.IFNA(VLOOKUP(C38,BaseDatos[[#All],[Llave]:[Objetivo Geográfico]],11,0),"-")))</f>
        <v/>
      </c>
      <c r="I38" s="43" t="str">
        <f>IF(C38="","",IF(_xlfn.IFNA(VLOOKUP(C38,BaseDatos[[#All],[Llave]:[Objetivo Geográfico]],12,0),"No encontrado")="","-",_xlfn.IFNA(VLOOKUP(C38,BaseDatos[[#All],[Llave]:[Objetivo Geográfico]],12,0),"-")))</f>
        <v/>
      </c>
      <c r="J38" s="2" t="str">
        <f>IF(C38="","",IF(_xlfn.IFNA(VLOOKUP(C38,BaseDatos[[#All],[Llave]:[Por Definir4]],14,0),"No encontrado")="","-",_xlfn.IFNA(VLOOKUP(C38,BaseDatos[[#All],[Llave]:[Objetivo Geográfico]],14,0),"-")))</f>
        <v/>
      </c>
      <c r="K38" s="2" t="str">
        <f>IF(C38="","",IF(_xlfn.IFNA(VLOOKUP(C38,BaseDatos[[#All],[Llave]:[Por Definir4]],15,0),"No encontrado")="","-",_xlfn.IFNA(VLOOKUP(C38,BaseDatos[[#All],[Llave]:[Objetivo Geográfico]],15,0),"-")))</f>
        <v/>
      </c>
      <c r="L38" s="2" t="str">
        <f>IF(C38="","",IF(_xlfn.IFNA(VLOOKUP(C38,BaseDatos[[#All],[Llave]:[Por Definir4]],16,0),"No encontrado")="","-",_xlfn.IFNA(VLOOKUP(C38,BaseDatos[[#All],[Llave]:[Objetivo Geográfico]],16,0),"-")))</f>
        <v/>
      </c>
      <c r="M38" s="2" t="str">
        <f>IF(C38="","",IF(_xlfn.IFNA(VLOOKUP(C38,BaseDatos[[#All],[Llave]:[Por Definir4]],17,0),"No encontrado")="","-",_xlfn.IFNA(VLOOKUP(C38,BaseDatos[[#All],[Llave]:[Objetivo Geográfico]],17,0),"-")))</f>
        <v/>
      </c>
    </row>
    <row r="39" spans="1:13" x14ac:dyDescent="0.35">
      <c r="A39" s="44"/>
      <c r="B39" s="46"/>
      <c r="C39" s="44"/>
      <c r="D39" s="46"/>
      <c r="E39" s="43" t="str">
        <f>IF(C39="","",IF(_xlfn.IFNA(VLOOKUP(C39,BaseDatos[[#All],[Llave]:[Objetivo Geográfico]],6,0),"No encontrado")="","-",_xlfn.IFNA(VLOOKUP(C39,BaseDatos[[#All],[Llave]:[Objetivo Geográfico]],6,0),"-")))</f>
        <v/>
      </c>
      <c r="F39" s="45" t="str">
        <f>IF(C39="","",IF(_xlfn.IFNA(VLOOKUP(C39,BaseDatos[[#All],[Llave]:[Por Definir4]],13,0),"No encontrado")="","-",_xlfn.IFNA(VLOOKUP(C39,BaseDatos[[#All],[Llave]:[Por Definir4]],13,0),"-")))</f>
        <v/>
      </c>
      <c r="G39" s="43" t="str">
        <f>IF(C39="","",IF(_xlfn.IFNA(VLOOKUP(C39,BaseDatos[[#All],[Llave]:[Objetivo Geográfico]],2,0),"No disponible en la Base de Datos")="","-",_xlfn.IFNA(VLOOKUP(C39,BaseDatos[[#All],[Llave]:[Objetivo Geográfico]],2,0),"No disponible en la Base de Datos")))</f>
        <v/>
      </c>
      <c r="H39" s="43" t="str">
        <f>IF(C39="","",IF(_xlfn.IFNA(VLOOKUP(C39,BaseDatos[[#All],[Llave]:[Objetivo Geográfico]],11,0),"No encontrado")="","-",_xlfn.IFNA(VLOOKUP(C39,BaseDatos[[#All],[Llave]:[Objetivo Geográfico]],11,0),"-")))</f>
        <v/>
      </c>
      <c r="I39" s="43" t="str">
        <f>IF(C39="","",IF(_xlfn.IFNA(VLOOKUP(C39,BaseDatos[[#All],[Llave]:[Objetivo Geográfico]],12,0),"No encontrado")="","-",_xlfn.IFNA(VLOOKUP(C39,BaseDatos[[#All],[Llave]:[Objetivo Geográfico]],12,0),"-")))</f>
        <v/>
      </c>
      <c r="J39" s="2" t="str">
        <f>IF(C39="","",IF(_xlfn.IFNA(VLOOKUP(C39,BaseDatos[[#All],[Llave]:[Por Definir4]],14,0),"No encontrado")="","-",_xlfn.IFNA(VLOOKUP(C39,BaseDatos[[#All],[Llave]:[Objetivo Geográfico]],14,0),"-")))</f>
        <v/>
      </c>
      <c r="K39" s="2" t="str">
        <f>IF(C39="","",IF(_xlfn.IFNA(VLOOKUP(C39,BaseDatos[[#All],[Llave]:[Por Definir4]],15,0),"No encontrado")="","-",_xlfn.IFNA(VLOOKUP(C39,BaseDatos[[#All],[Llave]:[Objetivo Geográfico]],15,0),"-")))</f>
        <v/>
      </c>
      <c r="L39" s="2" t="str">
        <f>IF(C39="","",IF(_xlfn.IFNA(VLOOKUP(C39,BaseDatos[[#All],[Llave]:[Por Definir4]],16,0),"No encontrado")="","-",_xlfn.IFNA(VLOOKUP(C39,BaseDatos[[#All],[Llave]:[Objetivo Geográfico]],16,0),"-")))</f>
        <v/>
      </c>
      <c r="M39" s="2" t="str">
        <f>IF(C39="","",IF(_xlfn.IFNA(VLOOKUP(C39,BaseDatos[[#All],[Llave]:[Por Definir4]],17,0),"No encontrado")="","-",_xlfn.IFNA(VLOOKUP(C39,BaseDatos[[#All],[Llave]:[Objetivo Geográfico]],17,0),"-")))</f>
        <v/>
      </c>
    </row>
    <row r="40" spans="1:13" x14ac:dyDescent="0.35">
      <c r="A40" s="44"/>
      <c r="B40" s="46"/>
      <c r="C40" s="44"/>
      <c r="D40" s="46"/>
      <c r="E40" s="43" t="str">
        <f>IF(C40="","",IF(_xlfn.IFNA(VLOOKUP(C40,BaseDatos[[#All],[Llave]:[Objetivo Geográfico]],6,0),"No encontrado")="","-",_xlfn.IFNA(VLOOKUP(C40,BaseDatos[[#All],[Llave]:[Objetivo Geográfico]],6,0),"-")))</f>
        <v/>
      </c>
      <c r="F40" s="45" t="str">
        <f>IF(C40="","",IF(_xlfn.IFNA(VLOOKUP(C40,BaseDatos[[#All],[Llave]:[Por Definir4]],13,0),"No encontrado")="","-",_xlfn.IFNA(VLOOKUP(C40,BaseDatos[[#All],[Llave]:[Por Definir4]],13,0),"-")))</f>
        <v/>
      </c>
      <c r="G40" s="43" t="str">
        <f>IF(C40="","",IF(_xlfn.IFNA(VLOOKUP(C40,BaseDatos[[#All],[Llave]:[Objetivo Geográfico]],2,0),"No disponible en la Base de Datos")="","-",_xlfn.IFNA(VLOOKUP(C40,BaseDatos[[#All],[Llave]:[Objetivo Geográfico]],2,0),"No disponible en la Base de Datos")))</f>
        <v/>
      </c>
      <c r="H40" s="43" t="str">
        <f>IF(C40="","",IF(_xlfn.IFNA(VLOOKUP(C40,BaseDatos[[#All],[Llave]:[Objetivo Geográfico]],11,0),"No encontrado")="","-",_xlfn.IFNA(VLOOKUP(C40,BaseDatos[[#All],[Llave]:[Objetivo Geográfico]],11,0),"-")))</f>
        <v/>
      </c>
      <c r="I40" s="43" t="str">
        <f>IF(C40="","",IF(_xlfn.IFNA(VLOOKUP(C40,BaseDatos[[#All],[Llave]:[Objetivo Geográfico]],12,0),"No encontrado")="","-",_xlfn.IFNA(VLOOKUP(C40,BaseDatos[[#All],[Llave]:[Objetivo Geográfico]],12,0),"-")))</f>
        <v/>
      </c>
      <c r="J40" s="2" t="str">
        <f>IF(C40="","",IF(_xlfn.IFNA(VLOOKUP(C40,BaseDatos[[#All],[Llave]:[Por Definir4]],14,0),"No encontrado")="","-",_xlfn.IFNA(VLOOKUP(C40,BaseDatos[[#All],[Llave]:[Objetivo Geográfico]],14,0),"-")))</f>
        <v/>
      </c>
      <c r="K40" s="2" t="str">
        <f>IF(C40="","",IF(_xlfn.IFNA(VLOOKUP(C40,BaseDatos[[#All],[Llave]:[Por Definir4]],15,0),"No encontrado")="","-",_xlfn.IFNA(VLOOKUP(C40,BaseDatos[[#All],[Llave]:[Objetivo Geográfico]],15,0),"-")))</f>
        <v/>
      </c>
      <c r="L40" s="2" t="str">
        <f>IF(C40="","",IF(_xlfn.IFNA(VLOOKUP(C40,BaseDatos[[#All],[Llave]:[Por Definir4]],16,0),"No encontrado")="","-",_xlfn.IFNA(VLOOKUP(C40,BaseDatos[[#All],[Llave]:[Objetivo Geográfico]],16,0),"-")))</f>
        <v/>
      </c>
      <c r="M40" s="2" t="str">
        <f>IF(C40="","",IF(_xlfn.IFNA(VLOOKUP(C40,BaseDatos[[#All],[Llave]:[Por Definir4]],17,0),"No encontrado")="","-",_xlfn.IFNA(VLOOKUP(C40,BaseDatos[[#All],[Llave]:[Objetivo Geográfico]],17,0),"-")))</f>
        <v/>
      </c>
    </row>
    <row r="41" spans="1:13" x14ac:dyDescent="0.35">
      <c r="A41" s="44"/>
      <c r="B41" s="46"/>
      <c r="C41" s="44"/>
      <c r="D41" s="46"/>
      <c r="E41" s="43" t="str">
        <f>IF(C41="","",IF(_xlfn.IFNA(VLOOKUP(C41,BaseDatos[[#All],[Llave]:[Objetivo Geográfico]],6,0),"No encontrado")="","-",_xlfn.IFNA(VLOOKUP(C41,BaseDatos[[#All],[Llave]:[Objetivo Geográfico]],6,0),"-")))</f>
        <v/>
      </c>
      <c r="F41" s="45" t="str">
        <f>IF(C41="","",IF(_xlfn.IFNA(VLOOKUP(C41,BaseDatos[[#All],[Llave]:[Por Definir4]],13,0),"No encontrado")="","-",_xlfn.IFNA(VLOOKUP(C41,BaseDatos[[#All],[Llave]:[Por Definir4]],13,0),"-")))</f>
        <v/>
      </c>
      <c r="G41" s="43" t="str">
        <f>IF(C41="","",IF(_xlfn.IFNA(VLOOKUP(C41,BaseDatos[[#All],[Llave]:[Objetivo Geográfico]],2,0),"No disponible en la Base de Datos")="","-",_xlfn.IFNA(VLOOKUP(C41,BaseDatos[[#All],[Llave]:[Objetivo Geográfico]],2,0),"No disponible en la Base de Datos")))</f>
        <v/>
      </c>
      <c r="H41" s="43" t="str">
        <f>IF(C41="","",IF(_xlfn.IFNA(VLOOKUP(C41,BaseDatos[[#All],[Llave]:[Objetivo Geográfico]],11,0),"No encontrado")="","-",_xlfn.IFNA(VLOOKUP(C41,BaseDatos[[#All],[Llave]:[Objetivo Geográfico]],11,0),"-")))</f>
        <v/>
      </c>
      <c r="I41" s="43" t="str">
        <f>IF(C41="","",IF(_xlfn.IFNA(VLOOKUP(C41,BaseDatos[[#All],[Llave]:[Objetivo Geográfico]],12,0),"No encontrado")="","-",_xlfn.IFNA(VLOOKUP(C41,BaseDatos[[#All],[Llave]:[Objetivo Geográfico]],12,0),"-")))</f>
        <v/>
      </c>
      <c r="J41" s="2" t="str">
        <f>IF(C41="","",IF(_xlfn.IFNA(VLOOKUP(C41,BaseDatos[[#All],[Llave]:[Por Definir4]],14,0),"No encontrado")="","-",_xlfn.IFNA(VLOOKUP(C41,BaseDatos[[#All],[Llave]:[Objetivo Geográfico]],14,0),"-")))</f>
        <v/>
      </c>
      <c r="K41" s="2" t="str">
        <f>IF(C41="","",IF(_xlfn.IFNA(VLOOKUP(C41,BaseDatos[[#All],[Llave]:[Por Definir4]],15,0),"No encontrado")="","-",_xlfn.IFNA(VLOOKUP(C41,BaseDatos[[#All],[Llave]:[Objetivo Geográfico]],15,0),"-")))</f>
        <v/>
      </c>
      <c r="L41" s="2" t="str">
        <f>IF(C41="","",IF(_xlfn.IFNA(VLOOKUP(C41,BaseDatos[[#All],[Llave]:[Por Definir4]],16,0),"No encontrado")="","-",_xlfn.IFNA(VLOOKUP(C41,BaseDatos[[#All],[Llave]:[Objetivo Geográfico]],16,0),"-")))</f>
        <v/>
      </c>
      <c r="M41" s="2" t="str">
        <f>IF(C41="","",IF(_xlfn.IFNA(VLOOKUP(C41,BaseDatos[[#All],[Llave]:[Por Definir4]],17,0),"No encontrado")="","-",_xlfn.IFNA(VLOOKUP(C41,BaseDatos[[#All],[Llave]:[Objetivo Geográfico]],17,0),"-")))</f>
        <v/>
      </c>
    </row>
    <row r="42" spans="1:13" x14ac:dyDescent="0.35">
      <c r="A42" s="44"/>
      <c r="B42" s="46"/>
      <c r="C42" s="44"/>
      <c r="D42" s="46"/>
      <c r="E42" s="43" t="str">
        <f>IF(C42="","",IF(_xlfn.IFNA(VLOOKUP(C42,BaseDatos[[#All],[Llave]:[Objetivo Geográfico]],6,0),"No encontrado")="","-",_xlfn.IFNA(VLOOKUP(C42,BaseDatos[[#All],[Llave]:[Objetivo Geográfico]],6,0),"-")))</f>
        <v/>
      </c>
      <c r="F42" s="45" t="str">
        <f>IF(C42="","",IF(_xlfn.IFNA(VLOOKUP(C42,BaseDatos[[#All],[Llave]:[Por Definir4]],13,0),"No encontrado")="","-",_xlfn.IFNA(VLOOKUP(C42,BaseDatos[[#All],[Llave]:[Por Definir4]],13,0),"-")))</f>
        <v/>
      </c>
      <c r="G42" s="43" t="str">
        <f>IF(C42="","",IF(_xlfn.IFNA(VLOOKUP(C42,BaseDatos[[#All],[Llave]:[Objetivo Geográfico]],2,0),"No disponible en la Base de Datos")="","-",_xlfn.IFNA(VLOOKUP(C42,BaseDatos[[#All],[Llave]:[Objetivo Geográfico]],2,0),"No disponible en la Base de Datos")))</f>
        <v/>
      </c>
      <c r="H42" s="43" t="str">
        <f>IF(C42="","",IF(_xlfn.IFNA(VLOOKUP(C42,BaseDatos[[#All],[Llave]:[Objetivo Geográfico]],11,0),"No encontrado")="","-",_xlfn.IFNA(VLOOKUP(C42,BaseDatos[[#All],[Llave]:[Objetivo Geográfico]],11,0),"-")))</f>
        <v/>
      </c>
      <c r="I42" s="43" t="str">
        <f>IF(C42="","",IF(_xlfn.IFNA(VLOOKUP(C42,BaseDatos[[#All],[Llave]:[Objetivo Geográfico]],12,0),"No encontrado")="","-",_xlfn.IFNA(VLOOKUP(C42,BaseDatos[[#All],[Llave]:[Objetivo Geográfico]],12,0),"-")))</f>
        <v/>
      </c>
      <c r="J42" s="2" t="str">
        <f>IF(C42="","",IF(_xlfn.IFNA(VLOOKUP(C42,BaseDatos[[#All],[Llave]:[Por Definir4]],14,0),"No encontrado")="","-",_xlfn.IFNA(VLOOKUP(C42,BaseDatos[[#All],[Llave]:[Objetivo Geográfico]],14,0),"-")))</f>
        <v/>
      </c>
      <c r="K42" s="2" t="str">
        <f>IF(C42="","",IF(_xlfn.IFNA(VLOOKUP(C42,BaseDatos[[#All],[Llave]:[Por Definir4]],15,0),"No encontrado")="","-",_xlfn.IFNA(VLOOKUP(C42,BaseDatos[[#All],[Llave]:[Objetivo Geográfico]],15,0),"-")))</f>
        <v/>
      </c>
      <c r="L42" s="2" t="str">
        <f>IF(C42="","",IF(_xlfn.IFNA(VLOOKUP(C42,BaseDatos[[#All],[Llave]:[Por Definir4]],16,0),"No encontrado")="","-",_xlfn.IFNA(VLOOKUP(C42,BaseDatos[[#All],[Llave]:[Objetivo Geográfico]],16,0),"-")))</f>
        <v/>
      </c>
      <c r="M42" s="2" t="str">
        <f>IF(C42="","",IF(_xlfn.IFNA(VLOOKUP(C42,BaseDatos[[#All],[Llave]:[Por Definir4]],17,0),"No encontrado")="","-",_xlfn.IFNA(VLOOKUP(C42,BaseDatos[[#All],[Llave]:[Objetivo Geográfico]],17,0),"-")))</f>
        <v/>
      </c>
    </row>
    <row r="43" spans="1:13" x14ac:dyDescent="0.35">
      <c r="A43" s="44"/>
      <c r="B43" s="46"/>
      <c r="C43" s="44"/>
      <c r="D43" s="46"/>
      <c r="E43" s="43" t="str">
        <f>IF(C43="","",IF(_xlfn.IFNA(VLOOKUP(C43,BaseDatos[[#All],[Llave]:[Objetivo Geográfico]],6,0),"No encontrado")="","-",_xlfn.IFNA(VLOOKUP(C43,BaseDatos[[#All],[Llave]:[Objetivo Geográfico]],6,0),"-")))</f>
        <v/>
      </c>
      <c r="F43" s="45" t="str">
        <f>IF(C43="","",IF(_xlfn.IFNA(VLOOKUP(C43,BaseDatos[[#All],[Llave]:[Por Definir4]],13,0),"No encontrado")="","-",_xlfn.IFNA(VLOOKUP(C43,BaseDatos[[#All],[Llave]:[Por Definir4]],13,0),"-")))</f>
        <v/>
      </c>
      <c r="G43" s="43" t="str">
        <f>IF(C43="","",IF(_xlfn.IFNA(VLOOKUP(C43,BaseDatos[[#All],[Llave]:[Objetivo Geográfico]],2,0),"No disponible en la Base de Datos")="","-",_xlfn.IFNA(VLOOKUP(C43,BaseDatos[[#All],[Llave]:[Objetivo Geográfico]],2,0),"No disponible en la Base de Datos")))</f>
        <v/>
      </c>
      <c r="H43" s="43" t="str">
        <f>IF(C43="","",IF(_xlfn.IFNA(VLOOKUP(C43,BaseDatos[[#All],[Llave]:[Objetivo Geográfico]],11,0),"No encontrado")="","-",_xlfn.IFNA(VLOOKUP(C43,BaseDatos[[#All],[Llave]:[Objetivo Geográfico]],11,0),"-")))</f>
        <v/>
      </c>
      <c r="I43" s="43" t="str">
        <f>IF(C43="","",IF(_xlfn.IFNA(VLOOKUP(C43,BaseDatos[[#All],[Llave]:[Objetivo Geográfico]],12,0),"No encontrado")="","-",_xlfn.IFNA(VLOOKUP(C43,BaseDatos[[#All],[Llave]:[Objetivo Geográfico]],12,0),"-")))</f>
        <v/>
      </c>
      <c r="J43" s="2" t="str">
        <f>IF(C43="","",IF(_xlfn.IFNA(VLOOKUP(C43,BaseDatos[[#All],[Llave]:[Por Definir4]],14,0),"No encontrado")="","-",_xlfn.IFNA(VLOOKUP(C43,BaseDatos[[#All],[Llave]:[Objetivo Geográfico]],14,0),"-")))</f>
        <v/>
      </c>
      <c r="K43" s="2" t="str">
        <f>IF(C43="","",IF(_xlfn.IFNA(VLOOKUP(C43,BaseDatos[[#All],[Llave]:[Por Definir4]],15,0),"No encontrado")="","-",_xlfn.IFNA(VLOOKUP(C43,BaseDatos[[#All],[Llave]:[Objetivo Geográfico]],15,0),"-")))</f>
        <v/>
      </c>
      <c r="L43" s="2" t="str">
        <f>IF(C43="","",IF(_xlfn.IFNA(VLOOKUP(C43,BaseDatos[[#All],[Llave]:[Por Definir4]],16,0),"No encontrado")="","-",_xlfn.IFNA(VLOOKUP(C43,BaseDatos[[#All],[Llave]:[Objetivo Geográfico]],16,0),"-")))</f>
        <v/>
      </c>
      <c r="M43" s="2" t="str">
        <f>IF(C43="","",IF(_xlfn.IFNA(VLOOKUP(C43,BaseDatos[[#All],[Llave]:[Por Definir4]],17,0),"No encontrado")="","-",_xlfn.IFNA(VLOOKUP(C43,BaseDatos[[#All],[Llave]:[Objetivo Geográfico]],17,0),"-")))</f>
        <v/>
      </c>
    </row>
    <row r="44" spans="1:13" x14ac:dyDescent="0.35">
      <c r="A44" s="44"/>
      <c r="B44" s="46"/>
      <c r="C44" s="44"/>
      <c r="D44" s="46"/>
      <c r="E44" s="43" t="str">
        <f>IF(C44="","",IF(_xlfn.IFNA(VLOOKUP(C44,BaseDatos[[#All],[Llave]:[Objetivo Geográfico]],6,0),"No encontrado")="","-",_xlfn.IFNA(VLOOKUP(C44,BaseDatos[[#All],[Llave]:[Objetivo Geográfico]],6,0),"-")))</f>
        <v/>
      </c>
      <c r="F44" s="45" t="str">
        <f>IF(C44="","",IF(_xlfn.IFNA(VLOOKUP(C44,BaseDatos[[#All],[Llave]:[Por Definir4]],13,0),"No encontrado")="","-",_xlfn.IFNA(VLOOKUP(C44,BaseDatos[[#All],[Llave]:[Por Definir4]],13,0),"-")))</f>
        <v/>
      </c>
      <c r="G44" s="43" t="str">
        <f>IF(C44="","",IF(_xlfn.IFNA(VLOOKUP(C44,BaseDatos[[#All],[Llave]:[Objetivo Geográfico]],2,0),"No disponible en la Base de Datos")="","-",_xlfn.IFNA(VLOOKUP(C44,BaseDatos[[#All],[Llave]:[Objetivo Geográfico]],2,0),"No disponible en la Base de Datos")))</f>
        <v/>
      </c>
      <c r="H44" s="43" t="str">
        <f>IF(C44="","",IF(_xlfn.IFNA(VLOOKUP(C44,BaseDatos[[#All],[Llave]:[Objetivo Geográfico]],11,0),"No encontrado")="","-",_xlfn.IFNA(VLOOKUP(C44,BaseDatos[[#All],[Llave]:[Objetivo Geográfico]],11,0),"-")))</f>
        <v/>
      </c>
      <c r="I44" s="43" t="str">
        <f>IF(C44="","",IF(_xlfn.IFNA(VLOOKUP(C44,BaseDatos[[#All],[Llave]:[Objetivo Geográfico]],12,0),"No encontrado")="","-",_xlfn.IFNA(VLOOKUP(C44,BaseDatos[[#All],[Llave]:[Objetivo Geográfico]],12,0),"-")))</f>
        <v/>
      </c>
      <c r="J44" s="2" t="str">
        <f>IF(C44="","",IF(_xlfn.IFNA(VLOOKUP(C44,BaseDatos[[#All],[Llave]:[Por Definir4]],14,0),"No encontrado")="","-",_xlfn.IFNA(VLOOKUP(C44,BaseDatos[[#All],[Llave]:[Objetivo Geográfico]],14,0),"-")))</f>
        <v/>
      </c>
      <c r="K44" s="2" t="str">
        <f>IF(C44="","",IF(_xlfn.IFNA(VLOOKUP(C44,BaseDatos[[#All],[Llave]:[Por Definir4]],15,0),"No encontrado")="","-",_xlfn.IFNA(VLOOKUP(C44,BaseDatos[[#All],[Llave]:[Objetivo Geográfico]],15,0),"-")))</f>
        <v/>
      </c>
      <c r="L44" s="2" t="str">
        <f>IF(C44="","",IF(_xlfn.IFNA(VLOOKUP(C44,BaseDatos[[#All],[Llave]:[Por Definir4]],16,0),"No encontrado")="","-",_xlfn.IFNA(VLOOKUP(C44,BaseDatos[[#All],[Llave]:[Objetivo Geográfico]],16,0),"-")))</f>
        <v/>
      </c>
      <c r="M44" s="2" t="str">
        <f>IF(C44="","",IF(_xlfn.IFNA(VLOOKUP(C44,BaseDatos[[#All],[Llave]:[Por Definir4]],17,0),"No encontrado")="","-",_xlfn.IFNA(VLOOKUP(C44,BaseDatos[[#All],[Llave]:[Objetivo Geográfico]],17,0),"-")))</f>
        <v/>
      </c>
    </row>
    <row r="45" spans="1:13" x14ac:dyDescent="0.35">
      <c r="A45" s="44"/>
      <c r="B45" s="46"/>
      <c r="C45" s="44"/>
      <c r="D45" s="46"/>
      <c r="E45" s="43" t="str">
        <f>IF(C45="","",IF(_xlfn.IFNA(VLOOKUP(C45,BaseDatos[[#All],[Llave]:[Objetivo Geográfico]],6,0),"No encontrado")="","-",_xlfn.IFNA(VLOOKUP(C45,BaseDatos[[#All],[Llave]:[Objetivo Geográfico]],6,0),"-")))</f>
        <v/>
      </c>
      <c r="F45" s="45" t="str">
        <f>IF(C45="","",IF(_xlfn.IFNA(VLOOKUP(C45,BaseDatos[[#All],[Llave]:[Por Definir4]],13,0),"No encontrado")="","-",_xlfn.IFNA(VLOOKUP(C45,BaseDatos[[#All],[Llave]:[Por Definir4]],13,0),"-")))</f>
        <v/>
      </c>
      <c r="G45" s="43" t="str">
        <f>IF(C45="","",IF(_xlfn.IFNA(VLOOKUP(C45,BaseDatos[[#All],[Llave]:[Objetivo Geográfico]],2,0),"No disponible en la Base de Datos")="","-",_xlfn.IFNA(VLOOKUP(C45,BaseDatos[[#All],[Llave]:[Objetivo Geográfico]],2,0),"No disponible en la Base de Datos")))</f>
        <v/>
      </c>
      <c r="H45" s="43" t="str">
        <f>IF(C45="","",IF(_xlfn.IFNA(VLOOKUP(C45,BaseDatos[[#All],[Llave]:[Objetivo Geográfico]],11,0),"No encontrado")="","-",_xlfn.IFNA(VLOOKUP(C45,BaseDatos[[#All],[Llave]:[Objetivo Geográfico]],11,0),"-")))</f>
        <v/>
      </c>
      <c r="I45" s="43" t="str">
        <f>IF(C45="","",IF(_xlfn.IFNA(VLOOKUP(C45,BaseDatos[[#All],[Llave]:[Objetivo Geográfico]],12,0),"No encontrado")="","-",_xlfn.IFNA(VLOOKUP(C45,BaseDatos[[#All],[Llave]:[Objetivo Geográfico]],12,0),"-")))</f>
        <v/>
      </c>
      <c r="J45" s="2" t="str">
        <f>IF(C45="","",IF(_xlfn.IFNA(VLOOKUP(C45,BaseDatos[[#All],[Llave]:[Por Definir4]],14,0),"No encontrado")="","-",_xlfn.IFNA(VLOOKUP(C45,BaseDatos[[#All],[Llave]:[Objetivo Geográfico]],14,0),"-")))</f>
        <v/>
      </c>
      <c r="K45" s="2" t="str">
        <f>IF(C45="","",IF(_xlfn.IFNA(VLOOKUP(C45,BaseDatos[[#All],[Llave]:[Por Definir4]],15,0),"No encontrado")="","-",_xlfn.IFNA(VLOOKUP(C45,BaseDatos[[#All],[Llave]:[Objetivo Geográfico]],15,0),"-")))</f>
        <v/>
      </c>
      <c r="L45" s="2" t="str">
        <f>IF(C45="","",IF(_xlfn.IFNA(VLOOKUP(C45,BaseDatos[[#All],[Llave]:[Por Definir4]],16,0),"No encontrado")="","-",_xlfn.IFNA(VLOOKUP(C45,BaseDatos[[#All],[Llave]:[Objetivo Geográfico]],16,0),"-")))</f>
        <v/>
      </c>
      <c r="M45" s="2" t="str">
        <f>IF(C45="","",IF(_xlfn.IFNA(VLOOKUP(C45,BaseDatos[[#All],[Llave]:[Por Definir4]],17,0),"No encontrado")="","-",_xlfn.IFNA(VLOOKUP(C45,BaseDatos[[#All],[Llave]:[Objetivo Geográfico]],17,0),"-")))</f>
        <v/>
      </c>
    </row>
    <row r="46" spans="1:13" x14ac:dyDescent="0.35">
      <c r="A46" s="44"/>
      <c r="B46" s="46"/>
      <c r="C46" s="44"/>
      <c r="D46" s="46"/>
      <c r="E46" s="43" t="str">
        <f>IF(C46="","",IF(_xlfn.IFNA(VLOOKUP(C46,BaseDatos[[#All],[Llave]:[Objetivo Geográfico]],6,0),"No encontrado")="","-",_xlfn.IFNA(VLOOKUP(C46,BaseDatos[[#All],[Llave]:[Objetivo Geográfico]],6,0),"-")))</f>
        <v/>
      </c>
      <c r="F46" s="45" t="str">
        <f>IF(C46="","",IF(_xlfn.IFNA(VLOOKUP(C46,BaseDatos[[#All],[Llave]:[Por Definir4]],13,0),"No encontrado")="","-",_xlfn.IFNA(VLOOKUP(C46,BaseDatos[[#All],[Llave]:[Por Definir4]],13,0),"-")))</f>
        <v/>
      </c>
      <c r="G46" s="43" t="str">
        <f>IF(C46="","",IF(_xlfn.IFNA(VLOOKUP(C46,BaseDatos[[#All],[Llave]:[Objetivo Geográfico]],2,0),"No disponible en la Base de Datos")="","-",_xlfn.IFNA(VLOOKUP(C46,BaseDatos[[#All],[Llave]:[Objetivo Geográfico]],2,0),"No disponible en la Base de Datos")))</f>
        <v/>
      </c>
      <c r="H46" s="43" t="str">
        <f>IF(C46="","",IF(_xlfn.IFNA(VLOOKUP(C46,BaseDatos[[#All],[Llave]:[Objetivo Geográfico]],11,0),"No encontrado")="","-",_xlfn.IFNA(VLOOKUP(C46,BaseDatos[[#All],[Llave]:[Objetivo Geográfico]],11,0),"-")))</f>
        <v/>
      </c>
      <c r="I46" s="43" t="str">
        <f>IF(C46="","",IF(_xlfn.IFNA(VLOOKUP(C46,BaseDatos[[#All],[Llave]:[Objetivo Geográfico]],12,0),"No encontrado")="","-",_xlfn.IFNA(VLOOKUP(C46,BaseDatos[[#All],[Llave]:[Objetivo Geográfico]],12,0),"-")))</f>
        <v/>
      </c>
      <c r="J46" s="2" t="str">
        <f>IF(C46="","",IF(_xlfn.IFNA(VLOOKUP(C46,BaseDatos[[#All],[Llave]:[Por Definir4]],14,0),"No encontrado")="","-",_xlfn.IFNA(VLOOKUP(C46,BaseDatos[[#All],[Llave]:[Objetivo Geográfico]],14,0),"-")))</f>
        <v/>
      </c>
      <c r="K46" s="2" t="str">
        <f>IF(C46="","",IF(_xlfn.IFNA(VLOOKUP(C46,BaseDatos[[#All],[Llave]:[Por Definir4]],15,0),"No encontrado")="","-",_xlfn.IFNA(VLOOKUP(C46,BaseDatos[[#All],[Llave]:[Objetivo Geográfico]],15,0),"-")))</f>
        <v/>
      </c>
      <c r="L46" s="2" t="str">
        <f>IF(C46="","",IF(_xlfn.IFNA(VLOOKUP(C46,BaseDatos[[#All],[Llave]:[Por Definir4]],16,0),"No encontrado")="","-",_xlfn.IFNA(VLOOKUP(C46,BaseDatos[[#All],[Llave]:[Objetivo Geográfico]],16,0),"-")))</f>
        <v/>
      </c>
      <c r="M46" s="2" t="str">
        <f>IF(C46="","",IF(_xlfn.IFNA(VLOOKUP(C46,BaseDatos[[#All],[Llave]:[Por Definir4]],17,0),"No encontrado")="","-",_xlfn.IFNA(VLOOKUP(C46,BaseDatos[[#All],[Llave]:[Objetivo Geográfico]],17,0),"-")))</f>
        <v/>
      </c>
    </row>
    <row r="47" spans="1:13" x14ac:dyDescent="0.35">
      <c r="A47" s="44"/>
      <c r="B47" s="46"/>
      <c r="C47" s="44"/>
      <c r="D47" s="46"/>
      <c r="E47" s="43" t="str">
        <f>IF(C47="","",IF(_xlfn.IFNA(VLOOKUP(C47,BaseDatos[[#All],[Llave]:[Objetivo Geográfico]],6,0),"No encontrado")="","-",_xlfn.IFNA(VLOOKUP(C47,BaseDatos[[#All],[Llave]:[Objetivo Geográfico]],6,0),"-")))</f>
        <v/>
      </c>
      <c r="F47" s="45" t="str">
        <f>IF(C47="","",IF(_xlfn.IFNA(VLOOKUP(C47,BaseDatos[[#All],[Llave]:[Por Definir4]],13,0),"No encontrado")="","-",_xlfn.IFNA(VLOOKUP(C47,BaseDatos[[#All],[Llave]:[Por Definir4]],13,0),"-")))</f>
        <v/>
      </c>
      <c r="G47" s="43" t="str">
        <f>IF(C47="","",IF(_xlfn.IFNA(VLOOKUP(C47,BaseDatos[[#All],[Llave]:[Objetivo Geográfico]],2,0),"No disponible en la Base de Datos")="","-",_xlfn.IFNA(VLOOKUP(C47,BaseDatos[[#All],[Llave]:[Objetivo Geográfico]],2,0),"No disponible en la Base de Datos")))</f>
        <v/>
      </c>
      <c r="H47" s="43" t="str">
        <f>IF(C47="","",IF(_xlfn.IFNA(VLOOKUP(C47,BaseDatos[[#All],[Llave]:[Objetivo Geográfico]],11,0),"No encontrado")="","-",_xlfn.IFNA(VLOOKUP(C47,BaseDatos[[#All],[Llave]:[Objetivo Geográfico]],11,0),"-")))</f>
        <v/>
      </c>
      <c r="I47" s="43" t="str">
        <f>IF(C47="","",IF(_xlfn.IFNA(VLOOKUP(C47,BaseDatos[[#All],[Llave]:[Objetivo Geográfico]],12,0),"No encontrado")="","-",_xlfn.IFNA(VLOOKUP(C47,BaseDatos[[#All],[Llave]:[Objetivo Geográfico]],12,0),"-")))</f>
        <v/>
      </c>
      <c r="J47" s="2" t="str">
        <f>IF(C47="","",IF(_xlfn.IFNA(VLOOKUP(C47,BaseDatos[[#All],[Llave]:[Por Definir4]],14,0),"No encontrado")="","-",_xlfn.IFNA(VLOOKUP(C47,BaseDatos[[#All],[Llave]:[Objetivo Geográfico]],14,0),"-")))</f>
        <v/>
      </c>
      <c r="K47" s="2" t="str">
        <f>IF(C47="","",IF(_xlfn.IFNA(VLOOKUP(C47,BaseDatos[[#All],[Llave]:[Por Definir4]],15,0),"No encontrado")="","-",_xlfn.IFNA(VLOOKUP(C47,BaseDatos[[#All],[Llave]:[Objetivo Geográfico]],15,0),"-")))</f>
        <v/>
      </c>
      <c r="L47" s="2" t="str">
        <f>IF(C47="","",IF(_xlfn.IFNA(VLOOKUP(C47,BaseDatos[[#All],[Llave]:[Por Definir4]],16,0),"No encontrado")="","-",_xlfn.IFNA(VLOOKUP(C47,BaseDatos[[#All],[Llave]:[Objetivo Geográfico]],16,0),"-")))</f>
        <v/>
      </c>
      <c r="M47" s="2" t="str">
        <f>IF(C47="","",IF(_xlfn.IFNA(VLOOKUP(C47,BaseDatos[[#All],[Llave]:[Por Definir4]],17,0),"No encontrado")="","-",_xlfn.IFNA(VLOOKUP(C47,BaseDatos[[#All],[Llave]:[Objetivo Geográfico]],17,0),"-")))</f>
        <v/>
      </c>
    </row>
    <row r="48" spans="1:13" x14ac:dyDescent="0.35">
      <c r="A48" s="44"/>
      <c r="B48" s="46"/>
      <c r="C48" s="44"/>
      <c r="D48" s="46"/>
      <c r="E48" s="43" t="str">
        <f>IF(C48="","",IF(_xlfn.IFNA(VLOOKUP(C48,BaseDatos[[#All],[Llave]:[Objetivo Geográfico]],6,0),"No encontrado")="","-",_xlfn.IFNA(VLOOKUP(C48,BaseDatos[[#All],[Llave]:[Objetivo Geográfico]],6,0),"-")))</f>
        <v/>
      </c>
      <c r="F48" s="45" t="str">
        <f>IF(C48="","",IF(_xlfn.IFNA(VLOOKUP(C48,BaseDatos[[#All],[Llave]:[Por Definir4]],13,0),"No encontrado")="","-",_xlfn.IFNA(VLOOKUP(C48,BaseDatos[[#All],[Llave]:[Por Definir4]],13,0),"-")))</f>
        <v/>
      </c>
      <c r="G48" s="43" t="str">
        <f>IF(C48="","",IF(_xlfn.IFNA(VLOOKUP(C48,BaseDatos[[#All],[Llave]:[Objetivo Geográfico]],2,0),"No disponible en la Base de Datos")="","-",_xlfn.IFNA(VLOOKUP(C48,BaseDatos[[#All],[Llave]:[Objetivo Geográfico]],2,0),"No disponible en la Base de Datos")))</f>
        <v/>
      </c>
      <c r="H48" s="43" t="str">
        <f>IF(C48="","",IF(_xlfn.IFNA(VLOOKUP(C48,BaseDatos[[#All],[Llave]:[Objetivo Geográfico]],11,0),"No encontrado")="","-",_xlfn.IFNA(VLOOKUP(C48,BaseDatos[[#All],[Llave]:[Objetivo Geográfico]],11,0),"-")))</f>
        <v/>
      </c>
      <c r="I48" s="43" t="str">
        <f>IF(C48="","",IF(_xlfn.IFNA(VLOOKUP(C48,BaseDatos[[#All],[Llave]:[Objetivo Geográfico]],12,0),"No encontrado")="","-",_xlfn.IFNA(VLOOKUP(C48,BaseDatos[[#All],[Llave]:[Objetivo Geográfico]],12,0),"-")))</f>
        <v/>
      </c>
      <c r="J48" s="2" t="str">
        <f>IF(C48="","",IF(_xlfn.IFNA(VLOOKUP(C48,BaseDatos[[#All],[Llave]:[Por Definir4]],14,0),"No encontrado")="","-",_xlfn.IFNA(VLOOKUP(C48,BaseDatos[[#All],[Llave]:[Objetivo Geográfico]],14,0),"-")))</f>
        <v/>
      </c>
      <c r="K48" s="2" t="str">
        <f>IF(C48="","",IF(_xlfn.IFNA(VLOOKUP(C48,BaseDatos[[#All],[Llave]:[Por Definir4]],15,0),"No encontrado")="","-",_xlfn.IFNA(VLOOKUP(C48,BaseDatos[[#All],[Llave]:[Objetivo Geográfico]],15,0),"-")))</f>
        <v/>
      </c>
      <c r="L48" s="2" t="str">
        <f>IF(C48="","",IF(_xlfn.IFNA(VLOOKUP(C48,BaseDatos[[#All],[Llave]:[Por Definir4]],16,0),"No encontrado")="","-",_xlfn.IFNA(VLOOKUP(C48,BaseDatos[[#All],[Llave]:[Objetivo Geográfico]],16,0),"-")))</f>
        <v/>
      </c>
      <c r="M48" s="2" t="str">
        <f>IF(C48="","",IF(_xlfn.IFNA(VLOOKUP(C48,BaseDatos[[#All],[Llave]:[Por Definir4]],17,0),"No encontrado")="","-",_xlfn.IFNA(VLOOKUP(C48,BaseDatos[[#All],[Llave]:[Objetivo Geográfico]],17,0),"-")))</f>
        <v/>
      </c>
    </row>
    <row r="49" spans="1:13" x14ac:dyDescent="0.35">
      <c r="A49" s="44"/>
      <c r="B49" s="46"/>
      <c r="C49" s="44"/>
      <c r="D49" s="46"/>
      <c r="E49" s="43" t="str">
        <f>IF(C49="","",IF(_xlfn.IFNA(VLOOKUP(C49,BaseDatos[[#All],[Llave]:[Objetivo Geográfico]],6,0),"No encontrado")="","-",_xlfn.IFNA(VLOOKUP(C49,BaseDatos[[#All],[Llave]:[Objetivo Geográfico]],6,0),"-")))</f>
        <v/>
      </c>
      <c r="F49" s="45" t="str">
        <f>IF(C49="","",IF(_xlfn.IFNA(VLOOKUP(C49,BaseDatos[[#All],[Llave]:[Por Definir4]],13,0),"No encontrado")="","-",_xlfn.IFNA(VLOOKUP(C49,BaseDatos[[#All],[Llave]:[Por Definir4]],13,0),"-")))</f>
        <v/>
      </c>
      <c r="G49" s="43" t="str">
        <f>IF(C49="","",IF(_xlfn.IFNA(VLOOKUP(C49,BaseDatos[[#All],[Llave]:[Objetivo Geográfico]],2,0),"No disponible en la Base de Datos")="","-",_xlfn.IFNA(VLOOKUP(C49,BaseDatos[[#All],[Llave]:[Objetivo Geográfico]],2,0),"No disponible en la Base de Datos")))</f>
        <v/>
      </c>
      <c r="H49" s="43" t="str">
        <f>IF(C49="","",IF(_xlfn.IFNA(VLOOKUP(C49,BaseDatos[[#All],[Llave]:[Objetivo Geográfico]],11,0),"No encontrado")="","-",_xlfn.IFNA(VLOOKUP(C49,BaseDatos[[#All],[Llave]:[Objetivo Geográfico]],11,0),"-")))</f>
        <v/>
      </c>
      <c r="I49" s="43" t="str">
        <f>IF(C49="","",IF(_xlfn.IFNA(VLOOKUP(C49,BaseDatos[[#All],[Llave]:[Objetivo Geográfico]],12,0),"No encontrado")="","-",_xlfn.IFNA(VLOOKUP(C49,BaseDatos[[#All],[Llave]:[Objetivo Geográfico]],12,0),"-")))</f>
        <v/>
      </c>
      <c r="J49" s="2" t="str">
        <f>IF(C49="","",IF(_xlfn.IFNA(VLOOKUP(C49,BaseDatos[[#All],[Llave]:[Por Definir4]],14,0),"No encontrado")="","-",_xlfn.IFNA(VLOOKUP(C49,BaseDatos[[#All],[Llave]:[Objetivo Geográfico]],14,0),"-")))</f>
        <v/>
      </c>
      <c r="K49" s="2" t="str">
        <f>IF(C49="","",IF(_xlfn.IFNA(VLOOKUP(C49,BaseDatos[[#All],[Llave]:[Por Definir4]],15,0),"No encontrado")="","-",_xlfn.IFNA(VLOOKUP(C49,BaseDatos[[#All],[Llave]:[Objetivo Geográfico]],15,0),"-")))</f>
        <v/>
      </c>
      <c r="L49" s="2" t="str">
        <f>IF(C49="","",IF(_xlfn.IFNA(VLOOKUP(C49,BaseDatos[[#All],[Llave]:[Por Definir4]],16,0),"No encontrado")="","-",_xlfn.IFNA(VLOOKUP(C49,BaseDatos[[#All],[Llave]:[Objetivo Geográfico]],16,0),"-")))</f>
        <v/>
      </c>
      <c r="M49" s="2" t="str">
        <f>IF(C49="","",IF(_xlfn.IFNA(VLOOKUP(C49,BaseDatos[[#All],[Llave]:[Por Definir4]],17,0),"No encontrado")="","-",_xlfn.IFNA(VLOOKUP(C49,BaseDatos[[#All],[Llave]:[Objetivo Geográfico]],17,0),"-")))</f>
        <v/>
      </c>
    </row>
    <row r="50" spans="1:13" x14ac:dyDescent="0.35">
      <c r="A50" s="44"/>
      <c r="B50" s="46"/>
      <c r="C50" s="44"/>
      <c r="D50" s="46"/>
      <c r="E50" s="43" t="str">
        <f>IF(C50="","",IF(_xlfn.IFNA(VLOOKUP(C50,BaseDatos[[#All],[Llave]:[Objetivo Geográfico]],6,0),"No encontrado")="","-",_xlfn.IFNA(VLOOKUP(C50,BaseDatos[[#All],[Llave]:[Objetivo Geográfico]],6,0),"-")))</f>
        <v/>
      </c>
      <c r="F50" s="45" t="str">
        <f>IF(C50="","",IF(_xlfn.IFNA(VLOOKUP(C50,BaseDatos[[#All],[Llave]:[Por Definir4]],13,0),"No encontrado")="","-",_xlfn.IFNA(VLOOKUP(C50,BaseDatos[[#All],[Llave]:[Por Definir4]],13,0),"-")))</f>
        <v/>
      </c>
      <c r="G50" s="43" t="str">
        <f>IF(C50="","",IF(_xlfn.IFNA(VLOOKUP(C50,BaseDatos[[#All],[Llave]:[Objetivo Geográfico]],2,0),"No disponible en la Base de Datos")="","-",_xlfn.IFNA(VLOOKUP(C50,BaseDatos[[#All],[Llave]:[Objetivo Geográfico]],2,0),"No disponible en la Base de Datos")))</f>
        <v/>
      </c>
      <c r="H50" s="43" t="str">
        <f>IF(C50="","",IF(_xlfn.IFNA(VLOOKUP(C50,BaseDatos[[#All],[Llave]:[Objetivo Geográfico]],11,0),"No encontrado")="","-",_xlfn.IFNA(VLOOKUP(C50,BaseDatos[[#All],[Llave]:[Objetivo Geográfico]],11,0),"-")))</f>
        <v/>
      </c>
      <c r="I50" s="43" t="str">
        <f>IF(C50="","",IF(_xlfn.IFNA(VLOOKUP(C50,BaseDatos[[#All],[Llave]:[Objetivo Geográfico]],12,0),"No encontrado")="","-",_xlfn.IFNA(VLOOKUP(C50,BaseDatos[[#All],[Llave]:[Objetivo Geográfico]],12,0),"-")))</f>
        <v/>
      </c>
      <c r="J50" s="2" t="str">
        <f>IF(C50="","",IF(_xlfn.IFNA(VLOOKUP(C50,BaseDatos[[#All],[Llave]:[Por Definir4]],14,0),"No encontrado")="","-",_xlfn.IFNA(VLOOKUP(C50,BaseDatos[[#All],[Llave]:[Objetivo Geográfico]],14,0),"-")))</f>
        <v/>
      </c>
      <c r="K50" s="2" t="str">
        <f>IF(C50="","",IF(_xlfn.IFNA(VLOOKUP(C50,BaseDatos[[#All],[Llave]:[Por Definir4]],15,0),"No encontrado")="","-",_xlfn.IFNA(VLOOKUP(C50,BaseDatos[[#All],[Llave]:[Objetivo Geográfico]],15,0),"-")))</f>
        <v/>
      </c>
      <c r="L50" s="2" t="str">
        <f>IF(C50="","",IF(_xlfn.IFNA(VLOOKUP(C50,BaseDatos[[#All],[Llave]:[Por Definir4]],16,0),"No encontrado")="","-",_xlfn.IFNA(VLOOKUP(C50,BaseDatos[[#All],[Llave]:[Objetivo Geográfico]],16,0),"-")))</f>
        <v/>
      </c>
      <c r="M50" s="2" t="str">
        <f>IF(C50="","",IF(_xlfn.IFNA(VLOOKUP(C50,BaseDatos[[#All],[Llave]:[Por Definir4]],17,0),"No encontrado")="","-",_xlfn.IFNA(VLOOKUP(C50,BaseDatos[[#All],[Llave]:[Objetivo Geográfico]],17,0),"-")))</f>
        <v/>
      </c>
    </row>
    <row r="51" spans="1:13" x14ac:dyDescent="0.35">
      <c r="A51" s="44"/>
      <c r="B51" s="46"/>
      <c r="C51" s="44"/>
      <c r="D51" s="46"/>
      <c r="E51" s="43" t="str">
        <f>IF(C51="","",IF(_xlfn.IFNA(VLOOKUP(C51,BaseDatos[[#All],[Llave]:[Objetivo Geográfico]],6,0),"No encontrado")="","-",_xlfn.IFNA(VLOOKUP(C51,BaseDatos[[#All],[Llave]:[Objetivo Geográfico]],6,0),"-")))</f>
        <v/>
      </c>
      <c r="F51" s="45" t="str">
        <f>IF(C51="","",IF(_xlfn.IFNA(VLOOKUP(C51,BaseDatos[[#All],[Llave]:[Por Definir4]],13,0),"No encontrado")="","-",_xlfn.IFNA(VLOOKUP(C51,BaseDatos[[#All],[Llave]:[Por Definir4]],13,0),"-")))</f>
        <v/>
      </c>
      <c r="G51" s="43" t="str">
        <f>IF(C51="","",IF(_xlfn.IFNA(VLOOKUP(C51,BaseDatos[[#All],[Llave]:[Objetivo Geográfico]],2,0),"No disponible en la Base de Datos")="","-",_xlfn.IFNA(VLOOKUP(C51,BaseDatos[[#All],[Llave]:[Objetivo Geográfico]],2,0),"No disponible en la Base de Datos")))</f>
        <v/>
      </c>
      <c r="H51" s="43" t="str">
        <f>IF(C51="","",IF(_xlfn.IFNA(VLOOKUP(C51,BaseDatos[[#All],[Llave]:[Objetivo Geográfico]],11,0),"No encontrado")="","-",_xlfn.IFNA(VLOOKUP(C51,BaseDatos[[#All],[Llave]:[Objetivo Geográfico]],11,0),"-")))</f>
        <v/>
      </c>
      <c r="I51" s="43" t="str">
        <f>IF(C51="","",IF(_xlfn.IFNA(VLOOKUP(C51,BaseDatos[[#All],[Llave]:[Objetivo Geográfico]],12,0),"No encontrado")="","-",_xlfn.IFNA(VLOOKUP(C51,BaseDatos[[#All],[Llave]:[Objetivo Geográfico]],12,0),"-")))</f>
        <v/>
      </c>
      <c r="J51" s="2" t="str">
        <f>IF(C51="","",IF(_xlfn.IFNA(VLOOKUP(C51,BaseDatos[[#All],[Llave]:[Por Definir4]],14,0),"No encontrado")="","-",_xlfn.IFNA(VLOOKUP(C51,BaseDatos[[#All],[Llave]:[Objetivo Geográfico]],14,0),"-")))</f>
        <v/>
      </c>
      <c r="K51" s="2" t="str">
        <f>IF(C51="","",IF(_xlfn.IFNA(VLOOKUP(C51,BaseDatos[[#All],[Llave]:[Por Definir4]],15,0),"No encontrado")="","-",_xlfn.IFNA(VLOOKUP(C51,BaseDatos[[#All],[Llave]:[Objetivo Geográfico]],15,0),"-")))</f>
        <v/>
      </c>
      <c r="L51" s="2" t="str">
        <f>IF(C51="","",IF(_xlfn.IFNA(VLOOKUP(C51,BaseDatos[[#All],[Llave]:[Por Definir4]],16,0),"No encontrado")="","-",_xlfn.IFNA(VLOOKUP(C51,BaseDatos[[#All],[Llave]:[Objetivo Geográfico]],16,0),"-")))</f>
        <v/>
      </c>
      <c r="M51" s="2" t="str">
        <f>IF(C51="","",IF(_xlfn.IFNA(VLOOKUP(C51,BaseDatos[[#All],[Llave]:[Por Definir4]],17,0),"No encontrado")="","-",_xlfn.IFNA(VLOOKUP(C51,BaseDatos[[#All],[Llave]:[Objetivo Geográfico]],17,0),"-")))</f>
        <v/>
      </c>
    </row>
    <row r="52" spans="1:13" x14ac:dyDescent="0.35">
      <c r="A52" s="44"/>
      <c r="B52" s="46"/>
      <c r="C52" s="44"/>
      <c r="D52" s="46"/>
      <c r="E52" s="43" t="str">
        <f>IF(C52="","",IF(_xlfn.IFNA(VLOOKUP(C52,BaseDatos[[#All],[Llave]:[Objetivo Geográfico]],6,0),"No encontrado")="","-",_xlfn.IFNA(VLOOKUP(C52,BaseDatos[[#All],[Llave]:[Objetivo Geográfico]],6,0),"-")))</f>
        <v/>
      </c>
      <c r="F52" s="45" t="str">
        <f>IF(C52="","",IF(_xlfn.IFNA(VLOOKUP(C52,BaseDatos[[#All],[Llave]:[Por Definir4]],13,0),"No encontrado")="","-",_xlfn.IFNA(VLOOKUP(C52,BaseDatos[[#All],[Llave]:[Por Definir4]],13,0),"-")))</f>
        <v/>
      </c>
      <c r="G52" s="43" t="str">
        <f>IF(C52="","",IF(_xlfn.IFNA(VLOOKUP(C52,BaseDatos[[#All],[Llave]:[Objetivo Geográfico]],2,0),"No disponible en la Base de Datos")="","-",_xlfn.IFNA(VLOOKUP(C52,BaseDatos[[#All],[Llave]:[Objetivo Geográfico]],2,0),"No disponible en la Base de Datos")))</f>
        <v/>
      </c>
      <c r="H52" s="43" t="str">
        <f>IF(C52="","",IF(_xlfn.IFNA(VLOOKUP(C52,BaseDatos[[#All],[Llave]:[Objetivo Geográfico]],11,0),"No encontrado")="","-",_xlfn.IFNA(VLOOKUP(C52,BaseDatos[[#All],[Llave]:[Objetivo Geográfico]],11,0),"-")))</f>
        <v/>
      </c>
      <c r="I52" s="43" t="str">
        <f>IF(C52="","",IF(_xlfn.IFNA(VLOOKUP(C52,BaseDatos[[#All],[Llave]:[Objetivo Geográfico]],12,0),"No encontrado")="","-",_xlfn.IFNA(VLOOKUP(C52,BaseDatos[[#All],[Llave]:[Objetivo Geográfico]],12,0),"-")))</f>
        <v/>
      </c>
      <c r="J52" s="2" t="str">
        <f>IF(C52="","",IF(_xlfn.IFNA(VLOOKUP(C52,BaseDatos[[#All],[Llave]:[Por Definir4]],14,0),"No encontrado")="","-",_xlfn.IFNA(VLOOKUP(C52,BaseDatos[[#All],[Llave]:[Objetivo Geográfico]],14,0),"-")))</f>
        <v/>
      </c>
      <c r="K52" s="2" t="str">
        <f>IF(C52="","",IF(_xlfn.IFNA(VLOOKUP(C52,BaseDatos[[#All],[Llave]:[Por Definir4]],15,0),"No encontrado")="","-",_xlfn.IFNA(VLOOKUP(C52,BaseDatos[[#All],[Llave]:[Objetivo Geográfico]],15,0),"-")))</f>
        <v/>
      </c>
      <c r="L52" s="2" t="str">
        <f>IF(C52="","",IF(_xlfn.IFNA(VLOOKUP(C52,BaseDatos[[#All],[Llave]:[Por Definir4]],16,0),"No encontrado")="","-",_xlfn.IFNA(VLOOKUP(C52,BaseDatos[[#All],[Llave]:[Objetivo Geográfico]],16,0),"-")))</f>
        <v/>
      </c>
      <c r="M52" s="2" t="str">
        <f>IF(C52="","",IF(_xlfn.IFNA(VLOOKUP(C52,BaseDatos[[#All],[Llave]:[Por Definir4]],17,0),"No encontrado")="","-",_xlfn.IFNA(VLOOKUP(C52,BaseDatos[[#All],[Llave]:[Objetivo Geográfico]],17,0),"-")))</f>
        <v/>
      </c>
    </row>
    <row r="53" spans="1:13" x14ac:dyDescent="0.35">
      <c r="A53" s="44"/>
      <c r="B53" s="46"/>
      <c r="C53" s="44"/>
      <c r="D53" s="46"/>
      <c r="E53" s="43" t="str">
        <f>IF(C53="","",IF(_xlfn.IFNA(VLOOKUP(C53,BaseDatos[[#All],[Llave]:[Objetivo Geográfico]],6,0),"No encontrado")="","-",_xlfn.IFNA(VLOOKUP(C53,BaseDatos[[#All],[Llave]:[Objetivo Geográfico]],6,0),"-")))</f>
        <v/>
      </c>
      <c r="F53" s="45" t="str">
        <f>IF(C53="","",IF(_xlfn.IFNA(VLOOKUP(C53,BaseDatos[[#All],[Llave]:[Por Definir4]],13,0),"No encontrado")="","-",_xlfn.IFNA(VLOOKUP(C53,BaseDatos[[#All],[Llave]:[Por Definir4]],13,0),"-")))</f>
        <v/>
      </c>
      <c r="G53" s="43" t="str">
        <f>IF(C53="","",IF(_xlfn.IFNA(VLOOKUP(C53,BaseDatos[[#All],[Llave]:[Objetivo Geográfico]],2,0),"No disponible en la Base de Datos")="","-",_xlfn.IFNA(VLOOKUP(C53,BaseDatos[[#All],[Llave]:[Objetivo Geográfico]],2,0),"No disponible en la Base de Datos")))</f>
        <v/>
      </c>
      <c r="H53" s="43" t="str">
        <f>IF(C53="","",IF(_xlfn.IFNA(VLOOKUP(C53,BaseDatos[[#All],[Llave]:[Objetivo Geográfico]],11,0),"No encontrado")="","-",_xlfn.IFNA(VLOOKUP(C53,BaseDatos[[#All],[Llave]:[Objetivo Geográfico]],11,0),"-")))</f>
        <v/>
      </c>
      <c r="I53" s="43" t="str">
        <f>IF(C53="","",IF(_xlfn.IFNA(VLOOKUP(C53,BaseDatos[[#All],[Llave]:[Objetivo Geográfico]],12,0),"No encontrado")="","-",_xlfn.IFNA(VLOOKUP(C53,BaseDatos[[#All],[Llave]:[Objetivo Geográfico]],12,0),"-")))</f>
        <v/>
      </c>
      <c r="J53" s="2" t="str">
        <f>IF(C53="","",IF(_xlfn.IFNA(VLOOKUP(C53,BaseDatos[[#All],[Llave]:[Por Definir4]],14,0),"No encontrado")="","-",_xlfn.IFNA(VLOOKUP(C53,BaseDatos[[#All],[Llave]:[Objetivo Geográfico]],14,0),"-")))</f>
        <v/>
      </c>
      <c r="K53" s="2" t="str">
        <f>IF(C53="","",IF(_xlfn.IFNA(VLOOKUP(C53,BaseDatos[[#All],[Llave]:[Por Definir4]],15,0),"No encontrado")="","-",_xlfn.IFNA(VLOOKUP(C53,BaseDatos[[#All],[Llave]:[Objetivo Geográfico]],15,0),"-")))</f>
        <v/>
      </c>
      <c r="L53" s="2" t="str">
        <f>IF(C53="","",IF(_xlfn.IFNA(VLOOKUP(C53,BaseDatos[[#All],[Llave]:[Por Definir4]],16,0),"No encontrado")="","-",_xlfn.IFNA(VLOOKUP(C53,BaseDatos[[#All],[Llave]:[Objetivo Geográfico]],16,0),"-")))</f>
        <v/>
      </c>
      <c r="M53" s="2" t="str">
        <f>IF(C53="","",IF(_xlfn.IFNA(VLOOKUP(C53,BaseDatos[[#All],[Llave]:[Por Definir4]],17,0),"No encontrado")="","-",_xlfn.IFNA(VLOOKUP(C53,BaseDatos[[#All],[Llave]:[Objetivo Geográfico]],17,0),"-")))</f>
        <v/>
      </c>
    </row>
    <row r="54" spans="1:13" x14ac:dyDescent="0.35">
      <c r="A54" s="44"/>
      <c r="B54" s="46"/>
      <c r="C54" s="44"/>
      <c r="D54" s="46"/>
      <c r="E54" s="43" t="str">
        <f>IF(C54="","",IF(_xlfn.IFNA(VLOOKUP(C54,BaseDatos[[#All],[Llave]:[Objetivo Geográfico]],6,0),"No encontrado")="","-",_xlfn.IFNA(VLOOKUP(C54,BaseDatos[[#All],[Llave]:[Objetivo Geográfico]],6,0),"-")))</f>
        <v/>
      </c>
      <c r="F54" s="45" t="str">
        <f>IF(C54="","",IF(_xlfn.IFNA(VLOOKUP(C54,BaseDatos[[#All],[Llave]:[Por Definir4]],13,0),"No encontrado")="","-",_xlfn.IFNA(VLOOKUP(C54,BaseDatos[[#All],[Llave]:[Por Definir4]],13,0),"-")))</f>
        <v/>
      </c>
      <c r="G54" s="43" t="str">
        <f>IF(C54="","",IF(_xlfn.IFNA(VLOOKUP(C54,BaseDatos[[#All],[Llave]:[Objetivo Geográfico]],2,0),"No disponible en la Base de Datos")="","-",_xlfn.IFNA(VLOOKUP(C54,BaseDatos[[#All],[Llave]:[Objetivo Geográfico]],2,0),"No disponible en la Base de Datos")))</f>
        <v/>
      </c>
      <c r="H54" s="43" t="str">
        <f>IF(C54="","",IF(_xlfn.IFNA(VLOOKUP(C54,BaseDatos[[#All],[Llave]:[Objetivo Geográfico]],11,0),"No encontrado")="","-",_xlfn.IFNA(VLOOKUP(C54,BaseDatos[[#All],[Llave]:[Objetivo Geográfico]],11,0),"-")))</f>
        <v/>
      </c>
      <c r="I54" s="43" t="str">
        <f>IF(C54="","",IF(_xlfn.IFNA(VLOOKUP(C54,BaseDatos[[#All],[Llave]:[Objetivo Geográfico]],12,0),"No encontrado")="","-",_xlfn.IFNA(VLOOKUP(C54,BaseDatos[[#All],[Llave]:[Objetivo Geográfico]],12,0),"-")))</f>
        <v/>
      </c>
      <c r="J54" s="2" t="str">
        <f>IF(C54="","",IF(_xlfn.IFNA(VLOOKUP(C54,BaseDatos[[#All],[Llave]:[Por Definir4]],14,0),"No encontrado")="","-",_xlfn.IFNA(VLOOKUP(C54,BaseDatos[[#All],[Llave]:[Objetivo Geográfico]],14,0),"-")))</f>
        <v/>
      </c>
      <c r="K54" s="2" t="str">
        <f>IF(C54="","",IF(_xlfn.IFNA(VLOOKUP(C54,BaseDatos[[#All],[Llave]:[Por Definir4]],15,0),"No encontrado")="","-",_xlfn.IFNA(VLOOKUP(C54,BaseDatos[[#All],[Llave]:[Objetivo Geográfico]],15,0),"-")))</f>
        <v/>
      </c>
      <c r="L54" s="2" t="str">
        <f>IF(C54="","",IF(_xlfn.IFNA(VLOOKUP(C54,BaseDatos[[#All],[Llave]:[Por Definir4]],16,0),"No encontrado")="","-",_xlfn.IFNA(VLOOKUP(C54,BaseDatos[[#All],[Llave]:[Objetivo Geográfico]],16,0),"-")))</f>
        <v/>
      </c>
      <c r="M54" s="2" t="str">
        <f>IF(C54="","",IF(_xlfn.IFNA(VLOOKUP(C54,BaseDatos[[#All],[Llave]:[Por Definir4]],17,0),"No encontrado")="","-",_xlfn.IFNA(VLOOKUP(C54,BaseDatos[[#All],[Llave]:[Objetivo Geográfico]],17,0),"-")))</f>
        <v/>
      </c>
    </row>
    <row r="55" spans="1:13" x14ac:dyDescent="0.35">
      <c r="A55" s="44"/>
      <c r="B55" s="46"/>
      <c r="C55" s="44"/>
      <c r="D55" s="46"/>
      <c r="E55" s="43" t="str">
        <f>IF(C55="","",IF(_xlfn.IFNA(VLOOKUP(C55,BaseDatos[[#All],[Llave]:[Objetivo Geográfico]],6,0),"No encontrado")="","-",_xlfn.IFNA(VLOOKUP(C55,BaseDatos[[#All],[Llave]:[Objetivo Geográfico]],6,0),"-")))</f>
        <v/>
      </c>
      <c r="F55" s="45" t="str">
        <f>IF(C55="","",IF(_xlfn.IFNA(VLOOKUP(C55,BaseDatos[[#All],[Llave]:[Por Definir4]],13,0),"No encontrado")="","-",_xlfn.IFNA(VLOOKUP(C55,BaseDatos[[#All],[Llave]:[Por Definir4]],13,0),"-")))</f>
        <v/>
      </c>
      <c r="G55" s="43" t="str">
        <f>IF(C55="","",IF(_xlfn.IFNA(VLOOKUP(C55,BaseDatos[[#All],[Llave]:[Objetivo Geográfico]],2,0),"No disponible en la Base de Datos")="","-",_xlfn.IFNA(VLOOKUP(C55,BaseDatos[[#All],[Llave]:[Objetivo Geográfico]],2,0),"No disponible en la Base de Datos")))</f>
        <v/>
      </c>
      <c r="H55" s="43" t="str">
        <f>IF(C55="","",IF(_xlfn.IFNA(VLOOKUP(C55,BaseDatos[[#All],[Llave]:[Objetivo Geográfico]],11,0),"No encontrado")="","-",_xlfn.IFNA(VLOOKUP(C55,BaseDatos[[#All],[Llave]:[Objetivo Geográfico]],11,0),"-")))</f>
        <v/>
      </c>
      <c r="I55" s="43" t="str">
        <f>IF(C55="","",IF(_xlfn.IFNA(VLOOKUP(C55,BaseDatos[[#All],[Llave]:[Objetivo Geográfico]],12,0),"No encontrado")="","-",_xlfn.IFNA(VLOOKUP(C55,BaseDatos[[#All],[Llave]:[Objetivo Geográfico]],12,0),"-")))</f>
        <v/>
      </c>
      <c r="J55" s="2" t="str">
        <f>IF(C55="","",IF(_xlfn.IFNA(VLOOKUP(C55,BaseDatos[[#All],[Llave]:[Por Definir4]],14,0),"No encontrado")="","-",_xlfn.IFNA(VLOOKUP(C55,BaseDatos[[#All],[Llave]:[Objetivo Geográfico]],14,0),"-")))</f>
        <v/>
      </c>
      <c r="K55" s="2" t="str">
        <f>IF(C55="","",IF(_xlfn.IFNA(VLOOKUP(C55,BaseDatos[[#All],[Llave]:[Por Definir4]],15,0),"No encontrado")="","-",_xlfn.IFNA(VLOOKUP(C55,BaseDatos[[#All],[Llave]:[Objetivo Geográfico]],15,0),"-")))</f>
        <v/>
      </c>
      <c r="L55" s="2" t="str">
        <f>IF(C55="","",IF(_xlfn.IFNA(VLOOKUP(C55,BaseDatos[[#All],[Llave]:[Por Definir4]],16,0),"No encontrado")="","-",_xlfn.IFNA(VLOOKUP(C55,BaseDatos[[#All],[Llave]:[Objetivo Geográfico]],16,0),"-")))</f>
        <v/>
      </c>
      <c r="M55" s="2" t="str">
        <f>IF(C55="","",IF(_xlfn.IFNA(VLOOKUP(C55,BaseDatos[[#All],[Llave]:[Por Definir4]],17,0),"No encontrado")="","-",_xlfn.IFNA(VLOOKUP(C55,BaseDatos[[#All],[Llave]:[Objetivo Geográfico]],17,0),"-")))</f>
        <v/>
      </c>
    </row>
    <row r="56" spans="1:13" x14ac:dyDescent="0.35">
      <c r="A56" s="44"/>
      <c r="B56" s="46"/>
      <c r="C56" s="44"/>
      <c r="D56" s="46"/>
      <c r="E56" s="43" t="str">
        <f>IF(C56="","",IF(_xlfn.IFNA(VLOOKUP(C56,BaseDatos[[#All],[Llave]:[Objetivo Geográfico]],6,0),"No encontrado")="","-",_xlfn.IFNA(VLOOKUP(C56,BaseDatos[[#All],[Llave]:[Objetivo Geográfico]],6,0),"-")))</f>
        <v/>
      </c>
      <c r="F56" s="45" t="str">
        <f>IF(C56="","",IF(_xlfn.IFNA(VLOOKUP(C56,BaseDatos[[#All],[Llave]:[Por Definir4]],13,0),"No encontrado")="","-",_xlfn.IFNA(VLOOKUP(C56,BaseDatos[[#All],[Llave]:[Por Definir4]],13,0),"-")))</f>
        <v/>
      </c>
      <c r="G56" s="43" t="str">
        <f>IF(C56="","",IF(_xlfn.IFNA(VLOOKUP(C56,BaseDatos[[#All],[Llave]:[Objetivo Geográfico]],2,0),"No disponible en la Base de Datos")="","-",_xlfn.IFNA(VLOOKUP(C56,BaseDatos[[#All],[Llave]:[Objetivo Geográfico]],2,0),"No disponible en la Base de Datos")))</f>
        <v/>
      </c>
      <c r="H56" s="43" t="str">
        <f>IF(C56="","",IF(_xlfn.IFNA(VLOOKUP(C56,BaseDatos[[#All],[Llave]:[Objetivo Geográfico]],11,0),"No encontrado")="","-",_xlfn.IFNA(VLOOKUP(C56,BaseDatos[[#All],[Llave]:[Objetivo Geográfico]],11,0),"-")))</f>
        <v/>
      </c>
      <c r="I56" s="43" t="str">
        <f>IF(C56="","",IF(_xlfn.IFNA(VLOOKUP(C56,BaseDatos[[#All],[Llave]:[Objetivo Geográfico]],12,0),"No encontrado")="","-",_xlfn.IFNA(VLOOKUP(C56,BaseDatos[[#All],[Llave]:[Objetivo Geográfico]],12,0),"-")))</f>
        <v/>
      </c>
      <c r="J56" s="2" t="str">
        <f>IF(C56="","",IF(_xlfn.IFNA(VLOOKUP(C56,BaseDatos[[#All],[Llave]:[Por Definir4]],14,0),"No encontrado")="","-",_xlfn.IFNA(VLOOKUP(C56,BaseDatos[[#All],[Llave]:[Objetivo Geográfico]],14,0),"-")))</f>
        <v/>
      </c>
      <c r="K56" s="2" t="str">
        <f>IF(C56="","",IF(_xlfn.IFNA(VLOOKUP(C56,BaseDatos[[#All],[Llave]:[Por Definir4]],15,0),"No encontrado")="","-",_xlfn.IFNA(VLOOKUP(C56,BaseDatos[[#All],[Llave]:[Objetivo Geográfico]],15,0),"-")))</f>
        <v/>
      </c>
      <c r="L56" s="2" t="str">
        <f>IF(C56="","",IF(_xlfn.IFNA(VLOOKUP(C56,BaseDatos[[#All],[Llave]:[Por Definir4]],16,0),"No encontrado")="","-",_xlfn.IFNA(VLOOKUP(C56,BaseDatos[[#All],[Llave]:[Objetivo Geográfico]],16,0),"-")))</f>
        <v/>
      </c>
      <c r="M56" s="2" t="str">
        <f>IF(C56="","",IF(_xlfn.IFNA(VLOOKUP(C56,BaseDatos[[#All],[Llave]:[Por Definir4]],17,0),"No encontrado")="","-",_xlfn.IFNA(VLOOKUP(C56,BaseDatos[[#All],[Llave]:[Objetivo Geográfico]],17,0),"-")))</f>
        <v/>
      </c>
    </row>
    <row r="57" spans="1:13" x14ac:dyDescent="0.35">
      <c r="A57" s="44"/>
      <c r="B57" s="46"/>
      <c r="C57" s="44"/>
      <c r="D57" s="46"/>
      <c r="E57" s="43" t="str">
        <f>IF(C57="","",IF(_xlfn.IFNA(VLOOKUP(C57,BaseDatos[[#All],[Llave]:[Objetivo Geográfico]],6,0),"No encontrado")="","-",_xlfn.IFNA(VLOOKUP(C57,BaseDatos[[#All],[Llave]:[Objetivo Geográfico]],6,0),"-")))</f>
        <v/>
      </c>
      <c r="F57" s="45" t="str">
        <f>IF(C57="","",IF(_xlfn.IFNA(VLOOKUP(C57,BaseDatos[[#All],[Llave]:[Por Definir4]],13,0),"No encontrado")="","-",_xlfn.IFNA(VLOOKUP(C57,BaseDatos[[#All],[Llave]:[Por Definir4]],13,0),"-")))</f>
        <v/>
      </c>
      <c r="G57" s="43" t="str">
        <f>IF(C57="","",IF(_xlfn.IFNA(VLOOKUP(C57,BaseDatos[[#All],[Llave]:[Objetivo Geográfico]],2,0),"No disponible en la Base de Datos")="","-",_xlfn.IFNA(VLOOKUP(C57,BaseDatos[[#All],[Llave]:[Objetivo Geográfico]],2,0),"No disponible en la Base de Datos")))</f>
        <v/>
      </c>
      <c r="H57" s="43" t="str">
        <f>IF(C57="","",IF(_xlfn.IFNA(VLOOKUP(C57,BaseDatos[[#All],[Llave]:[Objetivo Geográfico]],11,0),"No encontrado")="","-",_xlfn.IFNA(VLOOKUP(C57,BaseDatos[[#All],[Llave]:[Objetivo Geográfico]],11,0),"-")))</f>
        <v/>
      </c>
      <c r="I57" s="43" t="str">
        <f>IF(C57="","",IF(_xlfn.IFNA(VLOOKUP(C57,BaseDatos[[#All],[Llave]:[Objetivo Geográfico]],12,0),"No encontrado")="","-",_xlfn.IFNA(VLOOKUP(C57,BaseDatos[[#All],[Llave]:[Objetivo Geográfico]],12,0),"-")))</f>
        <v/>
      </c>
      <c r="J57" s="2" t="str">
        <f>IF(C57="","",IF(_xlfn.IFNA(VLOOKUP(C57,BaseDatos[[#All],[Llave]:[Por Definir4]],14,0),"No encontrado")="","-",_xlfn.IFNA(VLOOKUP(C57,BaseDatos[[#All],[Llave]:[Objetivo Geográfico]],14,0),"-")))</f>
        <v/>
      </c>
      <c r="K57" s="2" t="str">
        <f>IF(C57="","",IF(_xlfn.IFNA(VLOOKUP(C57,BaseDatos[[#All],[Llave]:[Por Definir4]],15,0),"No encontrado")="","-",_xlfn.IFNA(VLOOKUP(C57,BaseDatos[[#All],[Llave]:[Objetivo Geográfico]],15,0),"-")))</f>
        <v/>
      </c>
      <c r="L57" s="2" t="str">
        <f>IF(C57="","",IF(_xlfn.IFNA(VLOOKUP(C57,BaseDatos[[#All],[Llave]:[Por Definir4]],16,0),"No encontrado")="","-",_xlfn.IFNA(VLOOKUP(C57,BaseDatos[[#All],[Llave]:[Objetivo Geográfico]],16,0),"-")))</f>
        <v/>
      </c>
      <c r="M57" s="2" t="str">
        <f>IF(C57="","",IF(_xlfn.IFNA(VLOOKUP(C57,BaseDatos[[#All],[Llave]:[Por Definir4]],17,0),"No encontrado")="","-",_xlfn.IFNA(VLOOKUP(C57,BaseDatos[[#All],[Llave]:[Objetivo Geográfico]],17,0),"-")))</f>
        <v/>
      </c>
    </row>
    <row r="58" spans="1:13" x14ac:dyDescent="0.35">
      <c r="A58" s="44"/>
      <c r="B58" s="46"/>
      <c r="C58" s="44"/>
      <c r="D58" s="46"/>
      <c r="E58" s="43" t="str">
        <f>IF(C58="","",IF(_xlfn.IFNA(VLOOKUP(C58,BaseDatos[[#All],[Llave]:[Objetivo Geográfico]],6,0),"No encontrado")="","-",_xlfn.IFNA(VLOOKUP(C58,BaseDatos[[#All],[Llave]:[Objetivo Geográfico]],6,0),"-")))</f>
        <v/>
      </c>
      <c r="F58" s="45" t="str">
        <f>IF(C58="","",IF(_xlfn.IFNA(VLOOKUP(C58,BaseDatos[[#All],[Llave]:[Por Definir4]],13,0),"No encontrado")="","-",_xlfn.IFNA(VLOOKUP(C58,BaseDatos[[#All],[Llave]:[Por Definir4]],13,0),"-")))</f>
        <v/>
      </c>
      <c r="G58" s="43" t="str">
        <f>IF(C58="","",IF(_xlfn.IFNA(VLOOKUP(C58,BaseDatos[[#All],[Llave]:[Objetivo Geográfico]],2,0),"No disponible en la Base de Datos")="","-",_xlfn.IFNA(VLOOKUP(C58,BaseDatos[[#All],[Llave]:[Objetivo Geográfico]],2,0),"No disponible en la Base de Datos")))</f>
        <v/>
      </c>
      <c r="H58" s="43" t="str">
        <f>IF(C58="","",IF(_xlfn.IFNA(VLOOKUP(C58,BaseDatos[[#All],[Llave]:[Objetivo Geográfico]],11,0),"No encontrado")="","-",_xlfn.IFNA(VLOOKUP(C58,BaseDatos[[#All],[Llave]:[Objetivo Geográfico]],11,0),"-")))</f>
        <v/>
      </c>
      <c r="I58" s="43" t="str">
        <f>IF(C58="","",IF(_xlfn.IFNA(VLOOKUP(C58,BaseDatos[[#All],[Llave]:[Objetivo Geográfico]],12,0),"No encontrado")="","-",_xlfn.IFNA(VLOOKUP(C58,BaseDatos[[#All],[Llave]:[Objetivo Geográfico]],12,0),"-")))</f>
        <v/>
      </c>
      <c r="J58" s="2" t="str">
        <f>IF(C58="","",IF(_xlfn.IFNA(VLOOKUP(C58,BaseDatos[[#All],[Llave]:[Por Definir4]],14,0),"No encontrado")="","-",_xlfn.IFNA(VLOOKUP(C58,BaseDatos[[#All],[Llave]:[Objetivo Geográfico]],14,0),"-")))</f>
        <v/>
      </c>
      <c r="K58" s="2" t="str">
        <f>IF(C58="","",IF(_xlfn.IFNA(VLOOKUP(C58,BaseDatos[[#All],[Llave]:[Por Definir4]],15,0),"No encontrado")="","-",_xlfn.IFNA(VLOOKUP(C58,BaseDatos[[#All],[Llave]:[Objetivo Geográfico]],15,0),"-")))</f>
        <v/>
      </c>
      <c r="L58" s="2" t="str">
        <f>IF(C58="","",IF(_xlfn.IFNA(VLOOKUP(C58,BaseDatos[[#All],[Llave]:[Por Definir4]],16,0),"No encontrado")="","-",_xlfn.IFNA(VLOOKUP(C58,BaseDatos[[#All],[Llave]:[Objetivo Geográfico]],16,0),"-")))</f>
        <v/>
      </c>
      <c r="M58" s="2" t="str">
        <f>IF(C58="","",IF(_xlfn.IFNA(VLOOKUP(C58,BaseDatos[[#All],[Llave]:[Por Definir4]],17,0),"No encontrado")="","-",_xlfn.IFNA(VLOOKUP(C58,BaseDatos[[#All],[Llave]:[Objetivo Geográfico]],17,0),"-")))</f>
        <v/>
      </c>
    </row>
    <row r="59" spans="1:13" x14ac:dyDescent="0.35">
      <c r="A59" s="44"/>
      <c r="B59" s="46"/>
      <c r="C59" s="44"/>
      <c r="D59" s="46"/>
      <c r="E59" s="43" t="str">
        <f>IF(C59="","",IF(_xlfn.IFNA(VLOOKUP(C59,BaseDatos[[#All],[Llave]:[Objetivo Geográfico]],6,0),"No encontrado")="","-",_xlfn.IFNA(VLOOKUP(C59,BaseDatos[[#All],[Llave]:[Objetivo Geográfico]],6,0),"-")))</f>
        <v/>
      </c>
      <c r="F59" s="45" t="str">
        <f>IF(C59="","",IF(_xlfn.IFNA(VLOOKUP(C59,BaseDatos[[#All],[Llave]:[Por Definir4]],13,0),"No encontrado")="","-",_xlfn.IFNA(VLOOKUP(C59,BaseDatos[[#All],[Llave]:[Por Definir4]],13,0),"-")))</f>
        <v/>
      </c>
      <c r="G59" s="43" t="str">
        <f>IF(C59="","",IF(_xlfn.IFNA(VLOOKUP(C59,BaseDatos[[#All],[Llave]:[Objetivo Geográfico]],2,0),"No disponible en la Base de Datos")="","-",_xlfn.IFNA(VLOOKUP(C59,BaseDatos[[#All],[Llave]:[Objetivo Geográfico]],2,0),"No disponible en la Base de Datos")))</f>
        <v/>
      </c>
      <c r="H59" s="43" t="str">
        <f>IF(C59="","",IF(_xlfn.IFNA(VLOOKUP(C59,BaseDatos[[#All],[Llave]:[Objetivo Geográfico]],11,0),"No encontrado")="","-",_xlfn.IFNA(VLOOKUP(C59,BaseDatos[[#All],[Llave]:[Objetivo Geográfico]],11,0),"-")))</f>
        <v/>
      </c>
      <c r="I59" s="43" t="str">
        <f>IF(C59="","",IF(_xlfn.IFNA(VLOOKUP(C59,BaseDatos[[#All],[Llave]:[Objetivo Geográfico]],12,0),"No encontrado")="","-",_xlfn.IFNA(VLOOKUP(C59,BaseDatos[[#All],[Llave]:[Objetivo Geográfico]],12,0),"-")))</f>
        <v/>
      </c>
      <c r="J59" s="2" t="str">
        <f>IF(C59="","",IF(_xlfn.IFNA(VLOOKUP(C59,BaseDatos[[#All],[Llave]:[Por Definir4]],14,0),"No encontrado")="","-",_xlfn.IFNA(VLOOKUP(C59,BaseDatos[[#All],[Llave]:[Objetivo Geográfico]],14,0),"-")))</f>
        <v/>
      </c>
      <c r="K59" s="2" t="str">
        <f>IF(C59="","",IF(_xlfn.IFNA(VLOOKUP(C59,BaseDatos[[#All],[Llave]:[Por Definir4]],15,0),"No encontrado")="","-",_xlfn.IFNA(VLOOKUP(C59,BaseDatos[[#All],[Llave]:[Objetivo Geográfico]],15,0),"-")))</f>
        <v/>
      </c>
      <c r="L59" s="2" t="str">
        <f>IF(C59="","",IF(_xlfn.IFNA(VLOOKUP(C59,BaseDatos[[#All],[Llave]:[Por Definir4]],16,0),"No encontrado")="","-",_xlfn.IFNA(VLOOKUP(C59,BaseDatos[[#All],[Llave]:[Objetivo Geográfico]],16,0),"-")))</f>
        <v/>
      </c>
      <c r="M59" s="2" t="str">
        <f>IF(C59="","",IF(_xlfn.IFNA(VLOOKUP(C59,BaseDatos[[#All],[Llave]:[Por Definir4]],17,0),"No encontrado")="","-",_xlfn.IFNA(VLOOKUP(C59,BaseDatos[[#All],[Llave]:[Objetivo Geográfico]],17,0),"-")))</f>
        <v/>
      </c>
    </row>
    <row r="60" spans="1:13" x14ac:dyDescent="0.35">
      <c r="A60" s="44"/>
      <c r="B60" s="46"/>
      <c r="C60" s="44"/>
      <c r="D60" s="46"/>
      <c r="E60" s="43" t="str">
        <f>IF(C60="","",IF(_xlfn.IFNA(VLOOKUP(C60,BaseDatos[[#All],[Llave]:[Objetivo Geográfico]],6,0),"No encontrado")="","-",_xlfn.IFNA(VLOOKUP(C60,BaseDatos[[#All],[Llave]:[Objetivo Geográfico]],6,0),"-")))</f>
        <v/>
      </c>
      <c r="F60" s="45" t="str">
        <f>IF(C60="","",IF(_xlfn.IFNA(VLOOKUP(C60,BaseDatos[[#All],[Llave]:[Por Definir4]],13,0),"No encontrado")="","-",_xlfn.IFNA(VLOOKUP(C60,BaseDatos[[#All],[Llave]:[Por Definir4]],13,0),"-")))</f>
        <v/>
      </c>
      <c r="G60" s="43" t="str">
        <f>IF(C60="","",IF(_xlfn.IFNA(VLOOKUP(C60,BaseDatos[[#All],[Llave]:[Objetivo Geográfico]],2,0),"No disponible en la Base de Datos")="","-",_xlfn.IFNA(VLOOKUP(C60,BaseDatos[[#All],[Llave]:[Objetivo Geográfico]],2,0),"No disponible en la Base de Datos")))</f>
        <v/>
      </c>
      <c r="H60" s="43" t="str">
        <f>IF(C60="","",IF(_xlfn.IFNA(VLOOKUP(C60,BaseDatos[[#All],[Llave]:[Objetivo Geográfico]],11,0),"No encontrado")="","-",_xlfn.IFNA(VLOOKUP(C60,BaseDatos[[#All],[Llave]:[Objetivo Geográfico]],11,0),"-")))</f>
        <v/>
      </c>
      <c r="I60" s="43" t="str">
        <f>IF(C60="","",IF(_xlfn.IFNA(VLOOKUP(C60,BaseDatos[[#All],[Llave]:[Objetivo Geográfico]],12,0),"No encontrado")="","-",_xlfn.IFNA(VLOOKUP(C60,BaseDatos[[#All],[Llave]:[Objetivo Geográfico]],12,0),"-")))</f>
        <v/>
      </c>
      <c r="J60" s="2" t="str">
        <f>IF(C60="","",IF(_xlfn.IFNA(VLOOKUP(C60,BaseDatos[[#All],[Llave]:[Por Definir4]],14,0),"No encontrado")="","-",_xlfn.IFNA(VLOOKUP(C60,BaseDatos[[#All],[Llave]:[Objetivo Geográfico]],14,0),"-")))</f>
        <v/>
      </c>
      <c r="K60" s="2" t="str">
        <f>IF(C60="","",IF(_xlfn.IFNA(VLOOKUP(C60,BaseDatos[[#All],[Llave]:[Por Definir4]],15,0),"No encontrado")="","-",_xlfn.IFNA(VLOOKUP(C60,BaseDatos[[#All],[Llave]:[Objetivo Geográfico]],15,0),"-")))</f>
        <v/>
      </c>
      <c r="L60" s="2" t="str">
        <f>IF(C60="","",IF(_xlfn.IFNA(VLOOKUP(C60,BaseDatos[[#All],[Llave]:[Por Definir4]],16,0),"No encontrado")="","-",_xlfn.IFNA(VLOOKUP(C60,BaseDatos[[#All],[Llave]:[Objetivo Geográfico]],16,0),"-")))</f>
        <v/>
      </c>
      <c r="M60" s="2" t="str">
        <f>IF(C60="","",IF(_xlfn.IFNA(VLOOKUP(C60,BaseDatos[[#All],[Llave]:[Por Definir4]],17,0),"No encontrado")="","-",_xlfn.IFNA(VLOOKUP(C60,BaseDatos[[#All],[Llave]:[Objetivo Geográfico]],17,0),"-")))</f>
        <v/>
      </c>
    </row>
    <row r="61" spans="1:13" x14ac:dyDescent="0.35">
      <c r="A61" s="44"/>
      <c r="B61" s="46"/>
      <c r="C61" s="44"/>
      <c r="D61" s="46"/>
      <c r="E61" s="43" t="str">
        <f>IF(C61="","",IF(_xlfn.IFNA(VLOOKUP(C61,BaseDatos[[#All],[Llave]:[Objetivo Geográfico]],6,0),"No encontrado")="","-",_xlfn.IFNA(VLOOKUP(C61,BaseDatos[[#All],[Llave]:[Objetivo Geográfico]],6,0),"-")))</f>
        <v/>
      </c>
      <c r="F61" s="45" t="str">
        <f>IF(C61="","",IF(_xlfn.IFNA(VLOOKUP(C61,BaseDatos[[#All],[Llave]:[Por Definir4]],13,0),"No encontrado")="","-",_xlfn.IFNA(VLOOKUP(C61,BaseDatos[[#All],[Llave]:[Por Definir4]],13,0),"-")))</f>
        <v/>
      </c>
      <c r="G61" s="43" t="str">
        <f>IF(C61="","",IF(_xlfn.IFNA(VLOOKUP(C61,BaseDatos[[#All],[Llave]:[Objetivo Geográfico]],2,0),"No disponible en la Base de Datos")="","-",_xlfn.IFNA(VLOOKUP(C61,BaseDatos[[#All],[Llave]:[Objetivo Geográfico]],2,0),"No disponible en la Base de Datos")))</f>
        <v/>
      </c>
      <c r="H61" s="43" t="str">
        <f>IF(C61="","",IF(_xlfn.IFNA(VLOOKUP(C61,BaseDatos[[#All],[Llave]:[Objetivo Geográfico]],11,0),"No encontrado")="","-",_xlfn.IFNA(VLOOKUP(C61,BaseDatos[[#All],[Llave]:[Objetivo Geográfico]],11,0),"-")))</f>
        <v/>
      </c>
      <c r="I61" s="43" t="str">
        <f>IF(C61="","",IF(_xlfn.IFNA(VLOOKUP(C61,BaseDatos[[#All],[Llave]:[Objetivo Geográfico]],12,0),"No encontrado")="","-",_xlfn.IFNA(VLOOKUP(C61,BaseDatos[[#All],[Llave]:[Objetivo Geográfico]],12,0),"-")))</f>
        <v/>
      </c>
      <c r="J61" s="2" t="str">
        <f>IF(C61="","",IF(_xlfn.IFNA(VLOOKUP(C61,BaseDatos[[#All],[Llave]:[Por Definir4]],14,0),"No encontrado")="","-",_xlfn.IFNA(VLOOKUP(C61,BaseDatos[[#All],[Llave]:[Objetivo Geográfico]],14,0),"-")))</f>
        <v/>
      </c>
      <c r="K61" s="2" t="str">
        <f>IF(C61="","",IF(_xlfn.IFNA(VLOOKUP(C61,BaseDatos[[#All],[Llave]:[Por Definir4]],15,0),"No encontrado")="","-",_xlfn.IFNA(VLOOKUP(C61,BaseDatos[[#All],[Llave]:[Objetivo Geográfico]],15,0),"-")))</f>
        <v/>
      </c>
      <c r="L61" s="2" t="str">
        <f>IF(C61="","",IF(_xlfn.IFNA(VLOOKUP(C61,BaseDatos[[#All],[Llave]:[Por Definir4]],16,0),"No encontrado")="","-",_xlfn.IFNA(VLOOKUP(C61,BaseDatos[[#All],[Llave]:[Objetivo Geográfico]],16,0),"-")))</f>
        <v/>
      </c>
      <c r="M61" s="2" t="str">
        <f>IF(C61="","",IF(_xlfn.IFNA(VLOOKUP(C61,BaseDatos[[#All],[Llave]:[Por Definir4]],17,0),"No encontrado")="","-",_xlfn.IFNA(VLOOKUP(C61,BaseDatos[[#All],[Llave]:[Objetivo Geográfico]],17,0),"-")))</f>
        <v/>
      </c>
    </row>
    <row r="62" spans="1:13" x14ac:dyDescent="0.35">
      <c r="A62" s="44"/>
      <c r="B62" s="46"/>
      <c r="C62" s="44"/>
      <c r="D62" s="46"/>
      <c r="E62" s="43" t="str">
        <f>IF(C62="","",IF(_xlfn.IFNA(VLOOKUP(C62,BaseDatos[[#All],[Llave]:[Objetivo Geográfico]],6,0),"No encontrado")="","-",_xlfn.IFNA(VLOOKUP(C62,BaseDatos[[#All],[Llave]:[Objetivo Geográfico]],6,0),"-")))</f>
        <v/>
      </c>
      <c r="F62" s="45" t="str">
        <f>IF(C62="","",IF(_xlfn.IFNA(VLOOKUP(C62,BaseDatos[[#All],[Llave]:[Por Definir4]],13,0),"No encontrado")="","-",_xlfn.IFNA(VLOOKUP(C62,BaseDatos[[#All],[Llave]:[Por Definir4]],13,0),"-")))</f>
        <v/>
      </c>
      <c r="G62" s="43" t="str">
        <f>IF(C62="","",IF(_xlfn.IFNA(VLOOKUP(C62,BaseDatos[[#All],[Llave]:[Objetivo Geográfico]],2,0),"No disponible en la Base de Datos")="","-",_xlfn.IFNA(VLOOKUP(C62,BaseDatos[[#All],[Llave]:[Objetivo Geográfico]],2,0),"No disponible en la Base de Datos")))</f>
        <v/>
      </c>
      <c r="H62" s="43" t="str">
        <f>IF(C62="","",IF(_xlfn.IFNA(VLOOKUP(C62,BaseDatos[[#All],[Llave]:[Objetivo Geográfico]],11,0),"No encontrado")="","-",_xlfn.IFNA(VLOOKUP(C62,BaseDatos[[#All],[Llave]:[Objetivo Geográfico]],11,0),"-")))</f>
        <v/>
      </c>
      <c r="I62" s="43" t="str">
        <f>IF(C62="","",IF(_xlfn.IFNA(VLOOKUP(C62,BaseDatos[[#All],[Llave]:[Objetivo Geográfico]],12,0),"No encontrado")="","-",_xlfn.IFNA(VLOOKUP(C62,BaseDatos[[#All],[Llave]:[Objetivo Geográfico]],12,0),"-")))</f>
        <v/>
      </c>
      <c r="J62" s="2" t="str">
        <f>IF(C62="","",IF(_xlfn.IFNA(VLOOKUP(C62,BaseDatos[[#All],[Llave]:[Por Definir4]],14,0),"No encontrado")="","-",_xlfn.IFNA(VLOOKUP(C62,BaseDatos[[#All],[Llave]:[Objetivo Geográfico]],14,0),"-")))</f>
        <v/>
      </c>
      <c r="K62" s="2" t="str">
        <f>IF(C62="","",IF(_xlfn.IFNA(VLOOKUP(C62,BaseDatos[[#All],[Llave]:[Por Definir4]],15,0),"No encontrado")="","-",_xlfn.IFNA(VLOOKUP(C62,BaseDatos[[#All],[Llave]:[Objetivo Geográfico]],15,0),"-")))</f>
        <v/>
      </c>
      <c r="L62" s="2" t="str">
        <f>IF(C62="","",IF(_xlfn.IFNA(VLOOKUP(C62,BaseDatos[[#All],[Llave]:[Por Definir4]],16,0),"No encontrado")="","-",_xlfn.IFNA(VLOOKUP(C62,BaseDatos[[#All],[Llave]:[Objetivo Geográfico]],16,0),"-")))</f>
        <v/>
      </c>
      <c r="M62" s="2" t="str">
        <f>IF(C62="","",IF(_xlfn.IFNA(VLOOKUP(C62,BaseDatos[[#All],[Llave]:[Por Definir4]],17,0),"No encontrado")="","-",_xlfn.IFNA(VLOOKUP(C62,BaseDatos[[#All],[Llave]:[Objetivo Geográfico]],17,0),"-")))</f>
        <v/>
      </c>
    </row>
    <row r="63" spans="1:13" x14ac:dyDescent="0.35">
      <c r="A63" s="44"/>
      <c r="B63" s="46"/>
      <c r="C63" s="44"/>
      <c r="D63" s="46"/>
      <c r="E63" s="43" t="str">
        <f>IF(C63="","",IF(_xlfn.IFNA(VLOOKUP(C63,BaseDatos[[#All],[Llave]:[Objetivo Geográfico]],6,0),"No encontrado")="","-",_xlfn.IFNA(VLOOKUP(C63,BaseDatos[[#All],[Llave]:[Objetivo Geográfico]],6,0),"-")))</f>
        <v/>
      </c>
      <c r="F63" s="45" t="str">
        <f>IF(C63="","",IF(_xlfn.IFNA(VLOOKUP(C63,BaseDatos[[#All],[Llave]:[Por Definir4]],13,0),"No encontrado")="","-",_xlfn.IFNA(VLOOKUP(C63,BaseDatos[[#All],[Llave]:[Por Definir4]],13,0),"-")))</f>
        <v/>
      </c>
      <c r="G63" s="43" t="str">
        <f>IF(C63="","",IF(_xlfn.IFNA(VLOOKUP(C63,BaseDatos[[#All],[Llave]:[Objetivo Geográfico]],2,0),"No disponible en la Base de Datos")="","-",_xlfn.IFNA(VLOOKUP(C63,BaseDatos[[#All],[Llave]:[Objetivo Geográfico]],2,0),"No disponible en la Base de Datos")))</f>
        <v/>
      </c>
      <c r="H63" s="43" t="str">
        <f>IF(C63="","",IF(_xlfn.IFNA(VLOOKUP(C63,BaseDatos[[#All],[Llave]:[Objetivo Geográfico]],11,0),"No encontrado")="","-",_xlfn.IFNA(VLOOKUP(C63,BaseDatos[[#All],[Llave]:[Objetivo Geográfico]],11,0),"-")))</f>
        <v/>
      </c>
      <c r="I63" s="43" t="str">
        <f>IF(C63="","",IF(_xlfn.IFNA(VLOOKUP(C63,BaseDatos[[#All],[Llave]:[Objetivo Geográfico]],12,0),"No encontrado")="","-",_xlfn.IFNA(VLOOKUP(C63,BaseDatos[[#All],[Llave]:[Objetivo Geográfico]],12,0),"-")))</f>
        <v/>
      </c>
      <c r="J63" s="2" t="str">
        <f>IF(C63="","",IF(_xlfn.IFNA(VLOOKUP(C63,BaseDatos[[#All],[Llave]:[Por Definir4]],14,0),"No encontrado")="","-",_xlfn.IFNA(VLOOKUP(C63,BaseDatos[[#All],[Llave]:[Objetivo Geográfico]],14,0),"-")))</f>
        <v/>
      </c>
      <c r="K63" s="2" t="str">
        <f>IF(C63="","",IF(_xlfn.IFNA(VLOOKUP(C63,BaseDatos[[#All],[Llave]:[Por Definir4]],15,0),"No encontrado")="","-",_xlfn.IFNA(VLOOKUP(C63,BaseDatos[[#All],[Llave]:[Objetivo Geográfico]],15,0),"-")))</f>
        <v/>
      </c>
      <c r="L63" s="2" t="str">
        <f>IF(C63="","",IF(_xlfn.IFNA(VLOOKUP(C63,BaseDatos[[#All],[Llave]:[Por Definir4]],16,0),"No encontrado")="","-",_xlfn.IFNA(VLOOKUP(C63,BaseDatos[[#All],[Llave]:[Objetivo Geográfico]],16,0),"-")))</f>
        <v/>
      </c>
      <c r="M63" s="2" t="str">
        <f>IF(C63="","",IF(_xlfn.IFNA(VLOOKUP(C63,BaseDatos[[#All],[Llave]:[Por Definir4]],17,0),"No encontrado")="","-",_xlfn.IFNA(VLOOKUP(C63,BaseDatos[[#All],[Llave]:[Objetivo Geográfico]],17,0),"-")))</f>
        <v/>
      </c>
    </row>
    <row r="64" spans="1:13" x14ac:dyDescent="0.35">
      <c r="A64" s="44"/>
      <c r="B64" s="46"/>
      <c r="C64" s="44"/>
      <c r="D64" s="46"/>
      <c r="E64" s="43" t="str">
        <f>IF(C64="","",IF(_xlfn.IFNA(VLOOKUP(C64,BaseDatos[[#All],[Llave]:[Objetivo Geográfico]],6,0),"No encontrado")="","-",_xlfn.IFNA(VLOOKUP(C64,BaseDatos[[#All],[Llave]:[Objetivo Geográfico]],6,0),"-")))</f>
        <v/>
      </c>
      <c r="F64" s="45" t="str">
        <f>IF(C64="","",IF(_xlfn.IFNA(VLOOKUP(C64,BaseDatos[[#All],[Llave]:[Por Definir4]],13,0),"No encontrado")="","-",_xlfn.IFNA(VLOOKUP(C64,BaseDatos[[#All],[Llave]:[Por Definir4]],13,0),"-")))</f>
        <v/>
      </c>
      <c r="G64" s="43" t="str">
        <f>IF(C64="","",IF(_xlfn.IFNA(VLOOKUP(C64,BaseDatos[[#All],[Llave]:[Objetivo Geográfico]],2,0),"No disponible en la Base de Datos")="","-",_xlfn.IFNA(VLOOKUP(C64,BaseDatos[[#All],[Llave]:[Objetivo Geográfico]],2,0),"No disponible en la Base de Datos")))</f>
        <v/>
      </c>
      <c r="H64" s="43" t="str">
        <f>IF(C64="","",IF(_xlfn.IFNA(VLOOKUP(C64,BaseDatos[[#All],[Llave]:[Objetivo Geográfico]],11,0),"No encontrado")="","-",_xlfn.IFNA(VLOOKUP(C64,BaseDatos[[#All],[Llave]:[Objetivo Geográfico]],11,0),"-")))</f>
        <v/>
      </c>
      <c r="I64" s="43" t="str">
        <f>IF(C64="","",IF(_xlfn.IFNA(VLOOKUP(C64,BaseDatos[[#All],[Llave]:[Objetivo Geográfico]],12,0),"No encontrado")="","-",_xlfn.IFNA(VLOOKUP(C64,BaseDatos[[#All],[Llave]:[Objetivo Geográfico]],12,0),"-")))</f>
        <v/>
      </c>
      <c r="J64" s="2" t="str">
        <f>IF(C64="","",IF(_xlfn.IFNA(VLOOKUP(C64,BaseDatos[[#All],[Llave]:[Por Definir4]],14,0),"No encontrado")="","-",_xlfn.IFNA(VLOOKUP(C64,BaseDatos[[#All],[Llave]:[Objetivo Geográfico]],14,0),"-")))</f>
        <v/>
      </c>
      <c r="K64" s="2" t="str">
        <f>IF(C64="","",IF(_xlfn.IFNA(VLOOKUP(C64,BaseDatos[[#All],[Llave]:[Por Definir4]],15,0),"No encontrado")="","-",_xlfn.IFNA(VLOOKUP(C64,BaseDatos[[#All],[Llave]:[Objetivo Geográfico]],15,0),"-")))</f>
        <v/>
      </c>
      <c r="L64" s="2" t="str">
        <f>IF(C64="","",IF(_xlfn.IFNA(VLOOKUP(C64,BaseDatos[[#All],[Llave]:[Por Definir4]],16,0),"No encontrado")="","-",_xlfn.IFNA(VLOOKUP(C64,BaseDatos[[#All],[Llave]:[Objetivo Geográfico]],16,0),"-")))</f>
        <v/>
      </c>
      <c r="M64" s="2" t="str">
        <f>IF(C64="","",IF(_xlfn.IFNA(VLOOKUP(C64,BaseDatos[[#All],[Llave]:[Por Definir4]],17,0),"No encontrado")="","-",_xlfn.IFNA(VLOOKUP(C64,BaseDatos[[#All],[Llave]:[Objetivo Geográfico]],17,0),"-")))</f>
        <v/>
      </c>
    </row>
    <row r="65" spans="1:13" x14ac:dyDescent="0.35">
      <c r="A65" s="44"/>
      <c r="B65" s="46"/>
      <c r="C65" s="44"/>
      <c r="D65" s="46"/>
      <c r="E65" s="43" t="str">
        <f>IF(C65="","",IF(_xlfn.IFNA(VLOOKUP(C65,BaseDatos[[#All],[Llave]:[Objetivo Geográfico]],6,0),"No encontrado")="","-",_xlfn.IFNA(VLOOKUP(C65,BaseDatos[[#All],[Llave]:[Objetivo Geográfico]],6,0),"-")))</f>
        <v/>
      </c>
      <c r="F65" s="45" t="str">
        <f>IF(C65="","",IF(_xlfn.IFNA(VLOOKUP(C65,BaseDatos[[#All],[Llave]:[Por Definir4]],13,0),"No encontrado")="","-",_xlfn.IFNA(VLOOKUP(C65,BaseDatos[[#All],[Llave]:[Por Definir4]],13,0),"-")))</f>
        <v/>
      </c>
      <c r="G65" s="43" t="str">
        <f>IF(C65="","",IF(_xlfn.IFNA(VLOOKUP(C65,BaseDatos[[#All],[Llave]:[Objetivo Geográfico]],2,0),"No disponible en la Base de Datos")="","-",_xlfn.IFNA(VLOOKUP(C65,BaseDatos[[#All],[Llave]:[Objetivo Geográfico]],2,0),"No disponible en la Base de Datos")))</f>
        <v/>
      </c>
      <c r="H65" s="43" t="str">
        <f>IF(C65="","",IF(_xlfn.IFNA(VLOOKUP(C65,BaseDatos[[#All],[Llave]:[Objetivo Geográfico]],11,0),"No encontrado")="","-",_xlfn.IFNA(VLOOKUP(C65,BaseDatos[[#All],[Llave]:[Objetivo Geográfico]],11,0),"-")))</f>
        <v/>
      </c>
      <c r="I65" s="43" t="str">
        <f>IF(C65="","",IF(_xlfn.IFNA(VLOOKUP(C65,BaseDatos[[#All],[Llave]:[Objetivo Geográfico]],12,0),"No encontrado")="","-",_xlfn.IFNA(VLOOKUP(C65,BaseDatos[[#All],[Llave]:[Objetivo Geográfico]],12,0),"-")))</f>
        <v/>
      </c>
      <c r="J65" s="2" t="str">
        <f>IF(C65="","",IF(_xlfn.IFNA(VLOOKUP(C65,BaseDatos[[#All],[Llave]:[Por Definir4]],14,0),"No encontrado")="","-",_xlfn.IFNA(VLOOKUP(C65,BaseDatos[[#All],[Llave]:[Objetivo Geográfico]],14,0),"-")))</f>
        <v/>
      </c>
      <c r="K65" s="2" t="str">
        <f>IF(C65="","",IF(_xlfn.IFNA(VLOOKUP(C65,BaseDatos[[#All],[Llave]:[Por Definir4]],15,0),"No encontrado")="","-",_xlfn.IFNA(VLOOKUP(C65,BaseDatos[[#All],[Llave]:[Objetivo Geográfico]],15,0),"-")))</f>
        <v/>
      </c>
      <c r="L65" s="2" t="str">
        <f>IF(C65="","",IF(_xlfn.IFNA(VLOOKUP(C65,BaseDatos[[#All],[Llave]:[Por Definir4]],16,0),"No encontrado")="","-",_xlfn.IFNA(VLOOKUP(C65,BaseDatos[[#All],[Llave]:[Objetivo Geográfico]],16,0),"-")))</f>
        <v/>
      </c>
      <c r="M65" s="2" t="str">
        <f>IF(C65="","",IF(_xlfn.IFNA(VLOOKUP(C65,BaseDatos[[#All],[Llave]:[Por Definir4]],17,0),"No encontrado")="","-",_xlfn.IFNA(VLOOKUP(C65,BaseDatos[[#All],[Llave]:[Objetivo Geográfico]],17,0),"-")))</f>
        <v/>
      </c>
    </row>
    <row r="66" spans="1:13" x14ac:dyDescent="0.35">
      <c r="A66" s="44"/>
      <c r="B66" s="46"/>
      <c r="C66" s="44"/>
      <c r="D66" s="46"/>
      <c r="E66" s="43" t="str">
        <f>IF(C66="","",IF(_xlfn.IFNA(VLOOKUP(C66,BaseDatos[[#All],[Llave]:[Objetivo Geográfico]],6,0),"No encontrado")="","-",_xlfn.IFNA(VLOOKUP(C66,BaseDatos[[#All],[Llave]:[Objetivo Geográfico]],6,0),"-")))</f>
        <v/>
      </c>
      <c r="F66" s="45" t="str">
        <f>IF(C66="","",IF(_xlfn.IFNA(VLOOKUP(C66,BaseDatos[[#All],[Llave]:[Por Definir4]],13,0),"No encontrado")="","-",_xlfn.IFNA(VLOOKUP(C66,BaseDatos[[#All],[Llave]:[Por Definir4]],13,0),"-")))</f>
        <v/>
      </c>
      <c r="G66" s="43" t="str">
        <f>IF(C66="","",IF(_xlfn.IFNA(VLOOKUP(C66,BaseDatos[[#All],[Llave]:[Objetivo Geográfico]],2,0),"No disponible en la Base de Datos")="","-",_xlfn.IFNA(VLOOKUP(C66,BaseDatos[[#All],[Llave]:[Objetivo Geográfico]],2,0),"No disponible en la Base de Datos")))</f>
        <v/>
      </c>
      <c r="H66" s="43" t="str">
        <f>IF(C66="","",IF(_xlfn.IFNA(VLOOKUP(C66,BaseDatos[[#All],[Llave]:[Objetivo Geográfico]],11,0),"No encontrado")="","-",_xlfn.IFNA(VLOOKUP(C66,BaseDatos[[#All],[Llave]:[Objetivo Geográfico]],11,0),"-")))</f>
        <v/>
      </c>
      <c r="I66" s="43" t="str">
        <f>IF(C66="","",IF(_xlfn.IFNA(VLOOKUP(C66,BaseDatos[[#All],[Llave]:[Objetivo Geográfico]],12,0),"No encontrado")="","-",_xlfn.IFNA(VLOOKUP(C66,BaseDatos[[#All],[Llave]:[Objetivo Geográfico]],12,0),"-")))</f>
        <v/>
      </c>
      <c r="J66" s="2" t="str">
        <f>IF(C66="","",IF(_xlfn.IFNA(VLOOKUP(C66,BaseDatos[[#All],[Llave]:[Por Definir4]],14,0),"No encontrado")="","-",_xlfn.IFNA(VLOOKUP(C66,BaseDatos[[#All],[Llave]:[Objetivo Geográfico]],14,0),"-")))</f>
        <v/>
      </c>
      <c r="K66" s="2" t="str">
        <f>IF(C66="","",IF(_xlfn.IFNA(VLOOKUP(C66,BaseDatos[[#All],[Llave]:[Por Definir4]],15,0),"No encontrado")="","-",_xlfn.IFNA(VLOOKUP(C66,BaseDatos[[#All],[Llave]:[Objetivo Geográfico]],15,0),"-")))</f>
        <v/>
      </c>
      <c r="L66" s="2" t="str">
        <f>IF(C66="","",IF(_xlfn.IFNA(VLOOKUP(C66,BaseDatos[[#All],[Llave]:[Por Definir4]],16,0),"No encontrado")="","-",_xlfn.IFNA(VLOOKUP(C66,BaseDatos[[#All],[Llave]:[Objetivo Geográfico]],16,0),"-")))</f>
        <v/>
      </c>
      <c r="M66" s="2" t="str">
        <f>IF(C66="","",IF(_xlfn.IFNA(VLOOKUP(C66,BaseDatos[[#All],[Llave]:[Por Definir4]],17,0),"No encontrado")="","-",_xlfn.IFNA(VLOOKUP(C66,BaseDatos[[#All],[Llave]:[Objetivo Geográfico]],17,0),"-")))</f>
        <v/>
      </c>
    </row>
    <row r="67" spans="1:13" x14ac:dyDescent="0.35">
      <c r="A67" s="44"/>
      <c r="B67" s="46"/>
      <c r="C67" s="44"/>
      <c r="D67" s="46"/>
      <c r="E67" s="43" t="str">
        <f>IF(C67="","",IF(_xlfn.IFNA(VLOOKUP(C67,BaseDatos[[#All],[Llave]:[Objetivo Geográfico]],6,0),"No encontrado")="","-",_xlfn.IFNA(VLOOKUP(C67,BaseDatos[[#All],[Llave]:[Objetivo Geográfico]],6,0),"-")))</f>
        <v/>
      </c>
      <c r="F67" s="45" t="str">
        <f>IF(C67="","",IF(_xlfn.IFNA(VLOOKUP(C67,BaseDatos[[#All],[Llave]:[Por Definir4]],13,0),"No encontrado")="","-",_xlfn.IFNA(VLOOKUP(C67,BaseDatos[[#All],[Llave]:[Por Definir4]],13,0),"-")))</f>
        <v/>
      </c>
      <c r="G67" s="43" t="str">
        <f>IF(C67="","",IF(_xlfn.IFNA(VLOOKUP(C67,BaseDatos[[#All],[Llave]:[Objetivo Geográfico]],2,0),"No disponible en la Base de Datos")="","-",_xlfn.IFNA(VLOOKUP(C67,BaseDatos[[#All],[Llave]:[Objetivo Geográfico]],2,0),"No disponible en la Base de Datos")))</f>
        <v/>
      </c>
      <c r="H67" s="43" t="str">
        <f>IF(C67="","",IF(_xlfn.IFNA(VLOOKUP(C67,BaseDatos[[#All],[Llave]:[Objetivo Geográfico]],11,0),"No encontrado")="","-",_xlfn.IFNA(VLOOKUP(C67,BaseDatos[[#All],[Llave]:[Objetivo Geográfico]],11,0),"-")))</f>
        <v/>
      </c>
      <c r="I67" s="43" t="str">
        <f>IF(C67="","",IF(_xlfn.IFNA(VLOOKUP(C67,BaseDatos[[#All],[Llave]:[Objetivo Geográfico]],12,0),"No encontrado")="","-",_xlfn.IFNA(VLOOKUP(C67,BaseDatos[[#All],[Llave]:[Objetivo Geográfico]],12,0),"-")))</f>
        <v/>
      </c>
      <c r="J67" s="2" t="str">
        <f>IF(C67="","",IF(_xlfn.IFNA(VLOOKUP(C67,BaseDatos[[#All],[Llave]:[Por Definir4]],14,0),"No encontrado")="","-",_xlfn.IFNA(VLOOKUP(C67,BaseDatos[[#All],[Llave]:[Objetivo Geográfico]],14,0),"-")))</f>
        <v/>
      </c>
      <c r="K67" s="2" t="str">
        <f>IF(C67="","",IF(_xlfn.IFNA(VLOOKUP(C67,BaseDatos[[#All],[Llave]:[Por Definir4]],15,0),"No encontrado")="","-",_xlfn.IFNA(VLOOKUP(C67,BaseDatos[[#All],[Llave]:[Objetivo Geográfico]],15,0),"-")))</f>
        <v/>
      </c>
      <c r="L67" s="2" t="str">
        <f>IF(C67="","",IF(_xlfn.IFNA(VLOOKUP(C67,BaseDatos[[#All],[Llave]:[Por Definir4]],16,0),"No encontrado")="","-",_xlfn.IFNA(VLOOKUP(C67,BaseDatos[[#All],[Llave]:[Objetivo Geográfico]],16,0),"-")))</f>
        <v/>
      </c>
      <c r="M67" s="2" t="str">
        <f>IF(C67="","",IF(_xlfn.IFNA(VLOOKUP(C67,BaseDatos[[#All],[Llave]:[Por Definir4]],17,0),"No encontrado")="","-",_xlfn.IFNA(VLOOKUP(C67,BaseDatos[[#All],[Llave]:[Objetivo Geográfico]],17,0),"-")))</f>
        <v/>
      </c>
    </row>
    <row r="68" spans="1:13" x14ac:dyDescent="0.35">
      <c r="A68" s="44"/>
      <c r="B68" s="46"/>
      <c r="C68" s="44"/>
      <c r="D68" s="46"/>
      <c r="E68" s="43" t="str">
        <f>IF(C68="","",IF(_xlfn.IFNA(VLOOKUP(C68,BaseDatos[[#All],[Llave]:[Objetivo Geográfico]],6,0),"No encontrado")="","-",_xlfn.IFNA(VLOOKUP(C68,BaseDatos[[#All],[Llave]:[Objetivo Geográfico]],6,0),"-")))</f>
        <v/>
      </c>
      <c r="F68" s="45" t="str">
        <f>IF(C68="","",IF(_xlfn.IFNA(VLOOKUP(C68,BaseDatos[[#All],[Llave]:[Por Definir4]],13,0),"No encontrado")="","-",_xlfn.IFNA(VLOOKUP(C68,BaseDatos[[#All],[Llave]:[Por Definir4]],13,0),"-")))</f>
        <v/>
      </c>
      <c r="G68" s="43" t="str">
        <f>IF(C68="","",IF(_xlfn.IFNA(VLOOKUP(C68,BaseDatos[[#All],[Llave]:[Objetivo Geográfico]],2,0),"No disponible en la Base de Datos")="","-",_xlfn.IFNA(VLOOKUP(C68,BaseDatos[[#All],[Llave]:[Objetivo Geográfico]],2,0),"No disponible en la Base de Datos")))</f>
        <v/>
      </c>
      <c r="H68" s="43" t="str">
        <f>IF(C68="","",IF(_xlfn.IFNA(VLOOKUP(C68,BaseDatos[[#All],[Llave]:[Objetivo Geográfico]],11,0),"No encontrado")="","-",_xlfn.IFNA(VLOOKUP(C68,BaseDatos[[#All],[Llave]:[Objetivo Geográfico]],11,0),"-")))</f>
        <v/>
      </c>
      <c r="I68" s="43" t="str">
        <f>IF(C68="","",IF(_xlfn.IFNA(VLOOKUP(C68,BaseDatos[[#All],[Llave]:[Objetivo Geográfico]],12,0),"No encontrado")="","-",_xlfn.IFNA(VLOOKUP(C68,BaseDatos[[#All],[Llave]:[Objetivo Geográfico]],12,0),"-")))</f>
        <v/>
      </c>
      <c r="J68" s="2" t="str">
        <f>IF(C68="","",IF(_xlfn.IFNA(VLOOKUP(C68,BaseDatos[[#All],[Llave]:[Por Definir4]],14,0),"No encontrado")="","-",_xlfn.IFNA(VLOOKUP(C68,BaseDatos[[#All],[Llave]:[Objetivo Geográfico]],14,0),"-")))</f>
        <v/>
      </c>
      <c r="K68" s="2" t="str">
        <f>IF(C68="","",IF(_xlfn.IFNA(VLOOKUP(C68,BaseDatos[[#All],[Llave]:[Por Definir4]],15,0),"No encontrado")="","-",_xlfn.IFNA(VLOOKUP(C68,BaseDatos[[#All],[Llave]:[Objetivo Geográfico]],15,0),"-")))</f>
        <v/>
      </c>
      <c r="L68" s="2" t="str">
        <f>IF(C68="","",IF(_xlfn.IFNA(VLOOKUP(C68,BaseDatos[[#All],[Llave]:[Por Definir4]],16,0),"No encontrado")="","-",_xlfn.IFNA(VLOOKUP(C68,BaseDatos[[#All],[Llave]:[Objetivo Geográfico]],16,0),"-")))</f>
        <v/>
      </c>
      <c r="M68" s="2" t="str">
        <f>IF(C68="","",IF(_xlfn.IFNA(VLOOKUP(C68,BaseDatos[[#All],[Llave]:[Por Definir4]],17,0),"No encontrado")="","-",_xlfn.IFNA(VLOOKUP(C68,BaseDatos[[#All],[Llave]:[Objetivo Geográfico]],17,0),"-")))</f>
        <v/>
      </c>
    </row>
    <row r="69" spans="1:13" x14ac:dyDescent="0.35">
      <c r="A69" s="44"/>
      <c r="B69" s="46"/>
      <c r="C69" s="44"/>
      <c r="D69" s="46"/>
      <c r="E69" s="43" t="str">
        <f>IF(C69="","",IF(_xlfn.IFNA(VLOOKUP(C69,BaseDatos[[#All],[Llave]:[Objetivo Geográfico]],6,0),"No encontrado")="","-",_xlfn.IFNA(VLOOKUP(C69,BaseDatos[[#All],[Llave]:[Objetivo Geográfico]],6,0),"-")))</f>
        <v/>
      </c>
      <c r="F69" s="45" t="str">
        <f>IF(C69="","",IF(_xlfn.IFNA(VLOOKUP(C69,BaseDatos[[#All],[Llave]:[Por Definir4]],13,0),"No encontrado")="","-",_xlfn.IFNA(VLOOKUP(C69,BaseDatos[[#All],[Llave]:[Por Definir4]],13,0),"-")))</f>
        <v/>
      </c>
      <c r="G69" s="43" t="str">
        <f>IF(C69="","",IF(_xlfn.IFNA(VLOOKUP(C69,BaseDatos[[#All],[Llave]:[Objetivo Geográfico]],2,0),"No disponible en la Base de Datos")="","-",_xlfn.IFNA(VLOOKUP(C69,BaseDatos[[#All],[Llave]:[Objetivo Geográfico]],2,0),"No disponible en la Base de Datos")))</f>
        <v/>
      </c>
      <c r="H69" s="43" t="str">
        <f>IF(C69="","",IF(_xlfn.IFNA(VLOOKUP(C69,BaseDatos[[#All],[Llave]:[Objetivo Geográfico]],11,0),"No encontrado")="","-",_xlfn.IFNA(VLOOKUP(C69,BaseDatos[[#All],[Llave]:[Objetivo Geográfico]],11,0),"-")))</f>
        <v/>
      </c>
      <c r="I69" s="43" t="str">
        <f>IF(C69="","",IF(_xlfn.IFNA(VLOOKUP(C69,BaseDatos[[#All],[Llave]:[Objetivo Geográfico]],12,0),"No encontrado")="","-",_xlfn.IFNA(VLOOKUP(C69,BaseDatos[[#All],[Llave]:[Objetivo Geográfico]],12,0),"-")))</f>
        <v/>
      </c>
      <c r="J69" s="2" t="str">
        <f>IF(C69="","",IF(_xlfn.IFNA(VLOOKUP(C69,BaseDatos[[#All],[Llave]:[Por Definir4]],14,0),"No encontrado")="","-",_xlfn.IFNA(VLOOKUP(C69,BaseDatos[[#All],[Llave]:[Objetivo Geográfico]],14,0),"-")))</f>
        <v/>
      </c>
      <c r="K69" s="2" t="str">
        <f>IF(C69="","",IF(_xlfn.IFNA(VLOOKUP(C69,BaseDatos[[#All],[Llave]:[Por Definir4]],15,0),"No encontrado")="","-",_xlfn.IFNA(VLOOKUP(C69,BaseDatos[[#All],[Llave]:[Objetivo Geográfico]],15,0),"-")))</f>
        <v/>
      </c>
      <c r="L69" s="2" t="str">
        <f>IF(C69="","",IF(_xlfn.IFNA(VLOOKUP(C69,BaseDatos[[#All],[Llave]:[Por Definir4]],16,0),"No encontrado")="","-",_xlfn.IFNA(VLOOKUP(C69,BaseDatos[[#All],[Llave]:[Objetivo Geográfico]],16,0),"-")))</f>
        <v/>
      </c>
      <c r="M69" s="2" t="str">
        <f>IF(C69="","",IF(_xlfn.IFNA(VLOOKUP(C69,BaseDatos[[#All],[Llave]:[Por Definir4]],17,0),"No encontrado")="","-",_xlfn.IFNA(VLOOKUP(C69,BaseDatos[[#All],[Llave]:[Objetivo Geográfico]],17,0),"-")))</f>
        <v/>
      </c>
    </row>
    <row r="70" spans="1:13" x14ac:dyDescent="0.35">
      <c r="A70" s="44"/>
      <c r="B70" s="46"/>
      <c r="C70" s="44"/>
      <c r="D70" s="46"/>
      <c r="E70" s="43" t="str">
        <f>IF(C70="","",IF(_xlfn.IFNA(VLOOKUP(C70,BaseDatos[[#All],[Llave]:[Objetivo Geográfico]],6,0),"No encontrado")="","-",_xlfn.IFNA(VLOOKUP(C70,BaseDatos[[#All],[Llave]:[Objetivo Geográfico]],6,0),"-")))</f>
        <v/>
      </c>
      <c r="F70" s="45" t="str">
        <f>IF(C70="","",IF(_xlfn.IFNA(VLOOKUP(C70,BaseDatos[[#All],[Llave]:[Por Definir4]],13,0),"No encontrado")="","-",_xlfn.IFNA(VLOOKUP(C70,BaseDatos[[#All],[Llave]:[Por Definir4]],13,0),"-")))</f>
        <v/>
      </c>
      <c r="G70" s="43" t="str">
        <f>IF(C70="","",IF(_xlfn.IFNA(VLOOKUP(C70,BaseDatos[[#All],[Llave]:[Objetivo Geográfico]],2,0),"No disponible en la Base de Datos")="","-",_xlfn.IFNA(VLOOKUP(C70,BaseDatos[[#All],[Llave]:[Objetivo Geográfico]],2,0),"No disponible en la Base de Datos")))</f>
        <v/>
      </c>
      <c r="H70" s="43" t="str">
        <f>IF(C70="","",IF(_xlfn.IFNA(VLOOKUP(C70,BaseDatos[[#All],[Llave]:[Objetivo Geográfico]],11,0),"No encontrado")="","-",_xlfn.IFNA(VLOOKUP(C70,BaseDatos[[#All],[Llave]:[Objetivo Geográfico]],11,0),"-")))</f>
        <v/>
      </c>
      <c r="I70" s="43" t="str">
        <f>IF(C70="","",IF(_xlfn.IFNA(VLOOKUP(C70,BaseDatos[[#All],[Llave]:[Objetivo Geográfico]],12,0),"No encontrado")="","-",_xlfn.IFNA(VLOOKUP(C70,BaseDatos[[#All],[Llave]:[Objetivo Geográfico]],12,0),"-")))</f>
        <v/>
      </c>
      <c r="J70" s="2" t="str">
        <f>IF(C70="","",IF(_xlfn.IFNA(VLOOKUP(C70,BaseDatos[[#All],[Llave]:[Por Definir4]],14,0),"No encontrado")="","-",_xlfn.IFNA(VLOOKUP(C70,BaseDatos[[#All],[Llave]:[Objetivo Geográfico]],14,0),"-")))</f>
        <v/>
      </c>
      <c r="K70" s="2" t="str">
        <f>IF(C70="","",IF(_xlfn.IFNA(VLOOKUP(C70,BaseDatos[[#All],[Llave]:[Por Definir4]],15,0),"No encontrado")="","-",_xlfn.IFNA(VLOOKUP(C70,BaseDatos[[#All],[Llave]:[Objetivo Geográfico]],15,0),"-")))</f>
        <v/>
      </c>
      <c r="L70" s="2" t="str">
        <f>IF(C70="","",IF(_xlfn.IFNA(VLOOKUP(C70,BaseDatos[[#All],[Llave]:[Por Definir4]],16,0),"No encontrado")="","-",_xlfn.IFNA(VLOOKUP(C70,BaseDatos[[#All],[Llave]:[Objetivo Geográfico]],16,0),"-")))</f>
        <v/>
      </c>
      <c r="M70" s="2" t="str">
        <f>IF(C70="","",IF(_xlfn.IFNA(VLOOKUP(C70,BaseDatos[[#All],[Llave]:[Por Definir4]],17,0),"No encontrado")="","-",_xlfn.IFNA(VLOOKUP(C70,BaseDatos[[#All],[Llave]:[Objetivo Geográfico]],17,0),"-")))</f>
        <v/>
      </c>
    </row>
    <row r="71" spans="1:13" x14ac:dyDescent="0.35">
      <c r="A71" s="44"/>
      <c r="B71" s="46"/>
      <c r="C71" s="44"/>
      <c r="D71" s="46"/>
      <c r="E71" s="43" t="str">
        <f>IF(C71="","",IF(_xlfn.IFNA(VLOOKUP(C71,BaseDatos[[#All],[Llave]:[Objetivo Geográfico]],6,0),"No encontrado")="","-",_xlfn.IFNA(VLOOKUP(C71,BaseDatos[[#All],[Llave]:[Objetivo Geográfico]],6,0),"-")))</f>
        <v/>
      </c>
      <c r="F71" s="45" t="str">
        <f>IF(C71="","",IF(_xlfn.IFNA(VLOOKUP(C71,BaseDatos[[#All],[Llave]:[Por Definir4]],13,0),"No encontrado")="","-",_xlfn.IFNA(VLOOKUP(C71,BaseDatos[[#All],[Llave]:[Por Definir4]],13,0),"-")))</f>
        <v/>
      </c>
      <c r="G71" s="43" t="str">
        <f>IF(C71="","",IF(_xlfn.IFNA(VLOOKUP(C71,BaseDatos[[#All],[Llave]:[Objetivo Geográfico]],2,0),"No disponible en la Base de Datos")="","-",_xlfn.IFNA(VLOOKUP(C71,BaseDatos[[#All],[Llave]:[Objetivo Geográfico]],2,0),"No disponible en la Base de Datos")))</f>
        <v/>
      </c>
      <c r="H71" s="43" t="str">
        <f>IF(C71="","",IF(_xlfn.IFNA(VLOOKUP(C71,BaseDatos[[#All],[Llave]:[Objetivo Geográfico]],11,0),"No encontrado")="","-",_xlfn.IFNA(VLOOKUP(C71,BaseDatos[[#All],[Llave]:[Objetivo Geográfico]],11,0),"-")))</f>
        <v/>
      </c>
      <c r="I71" s="43" t="str">
        <f>IF(C71="","",IF(_xlfn.IFNA(VLOOKUP(C71,BaseDatos[[#All],[Llave]:[Objetivo Geográfico]],12,0),"No encontrado")="","-",_xlfn.IFNA(VLOOKUP(C71,BaseDatos[[#All],[Llave]:[Objetivo Geográfico]],12,0),"-")))</f>
        <v/>
      </c>
      <c r="J71" s="2" t="str">
        <f>IF(C71="","",IF(_xlfn.IFNA(VLOOKUP(C71,BaseDatos[[#All],[Llave]:[Por Definir4]],14,0),"No encontrado")="","-",_xlfn.IFNA(VLOOKUP(C71,BaseDatos[[#All],[Llave]:[Objetivo Geográfico]],14,0),"-")))</f>
        <v/>
      </c>
      <c r="K71" s="2" t="str">
        <f>IF(C71="","",IF(_xlfn.IFNA(VLOOKUP(C71,BaseDatos[[#All],[Llave]:[Por Definir4]],15,0),"No encontrado")="","-",_xlfn.IFNA(VLOOKUP(C71,BaseDatos[[#All],[Llave]:[Objetivo Geográfico]],15,0),"-")))</f>
        <v/>
      </c>
      <c r="L71" s="2" t="str">
        <f>IF(C71="","",IF(_xlfn.IFNA(VLOOKUP(C71,BaseDatos[[#All],[Llave]:[Por Definir4]],16,0),"No encontrado")="","-",_xlfn.IFNA(VLOOKUP(C71,BaseDatos[[#All],[Llave]:[Objetivo Geográfico]],16,0),"-")))</f>
        <v/>
      </c>
      <c r="M71" s="2" t="str">
        <f>IF(C71="","",IF(_xlfn.IFNA(VLOOKUP(C71,BaseDatos[[#All],[Llave]:[Por Definir4]],17,0),"No encontrado")="","-",_xlfn.IFNA(VLOOKUP(C71,BaseDatos[[#All],[Llave]:[Objetivo Geográfico]],17,0),"-")))</f>
        <v/>
      </c>
    </row>
    <row r="72" spans="1:13" x14ac:dyDescent="0.35">
      <c r="A72" s="44"/>
      <c r="B72" s="46"/>
      <c r="C72" s="44"/>
      <c r="D72" s="46"/>
      <c r="E72" s="43" t="str">
        <f>IF(C72="","",IF(_xlfn.IFNA(VLOOKUP(C72,BaseDatos[[#All],[Llave]:[Objetivo Geográfico]],6,0),"No encontrado")="","-",_xlfn.IFNA(VLOOKUP(C72,BaseDatos[[#All],[Llave]:[Objetivo Geográfico]],6,0),"-")))</f>
        <v/>
      </c>
      <c r="F72" s="45" t="str">
        <f>IF(C72="","",IF(_xlfn.IFNA(VLOOKUP(C72,BaseDatos[[#All],[Llave]:[Por Definir4]],13,0),"No encontrado")="","-",_xlfn.IFNA(VLOOKUP(C72,BaseDatos[[#All],[Llave]:[Por Definir4]],13,0),"-")))</f>
        <v/>
      </c>
      <c r="G72" s="43" t="str">
        <f>IF(C72="","",IF(_xlfn.IFNA(VLOOKUP(C72,BaseDatos[[#All],[Llave]:[Objetivo Geográfico]],2,0),"No disponible en la Base de Datos")="","-",_xlfn.IFNA(VLOOKUP(C72,BaseDatos[[#All],[Llave]:[Objetivo Geográfico]],2,0),"No disponible en la Base de Datos")))</f>
        <v/>
      </c>
      <c r="H72" s="43" t="str">
        <f>IF(C72="","",IF(_xlfn.IFNA(VLOOKUP(C72,BaseDatos[[#All],[Llave]:[Objetivo Geográfico]],11,0),"No encontrado")="","-",_xlfn.IFNA(VLOOKUP(C72,BaseDatos[[#All],[Llave]:[Objetivo Geográfico]],11,0),"-")))</f>
        <v/>
      </c>
      <c r="I72" s="43" t="str">
        <f>IF(C72="","",IF(_xlfn.IFNA(VLOOKUP(C72,BaseDatos[[#All],[Llave]:[Objetivo Geográfico]],12,0),"No encontrado")="","-",_xlfn.IFNA(VLOOKUP(C72,BaseDatos[[#All],[Llave]:[Objetivo Geográfico]],12,0),"-")))</f>
        <v/>
      </c>
      <c r="J72" s="2" t="str">
        <f>IF(C72="","",IF(_xlfn.IFNA(VLOOKUP(C72,BaseDatos[[#All],[Llave]:[Por Definir4]],14,0),"No encontrado")="","-",_xlfn.IFNA(VLOOKUP(C72,BaseDatos[[#All],[Llave]:[Objetivo Geográfico]],14,0),"-")))</f>
        <v/>
      </c>
      <c r="K72" s="2" t="str">
        <f>IF(C72="","",IF(_xlfn.IFNA(VLOOKUP(C72,BaseDatos[[#All],[Llave]:[Por Definir4]],15,0),"No encontrado")="","-",_xlfn.IFNA(VLOOKUP(C72,BaseDatos[[#All],[Llave]:[Objetivo Geográfico]],15,0),"-")))</f>
        <v/>
      </c>
      <c r="L72" s="2" t="str">
        <f>IF(C72="","",IF(_xlfn.IFNA(VLOOKUP(C72,BaseDatos[[#All],[Llave]:[Por Definir4]],16,0),"No encontrado")="","-",_xlfn.IFNA(VLOOKUP(C72,BaseDatos[[#All],[Llave]:[Objetivo Geográfico]],16,0),"-")))</f>
        <v/>
      </c>
      <c r="M72" s="2" t="str">
        <f>IF(C72="","",IF(_xlfn.IFNA(VLOOKUP(C72,BaseDatos[[#All],[Llave]:[Por Definir4]],17,0),"No encontrado")="","-",_xlfn.IFNA(VLOOKUP(C72,BaseDatos[[#All],[Llave]:[Objetivo Geográfico]],17,0),"-")))</f>
        <v/>
      </c>
    </row>
    <row r="73" spans="1:13" x14ac:dyDescent="0.35">
      <c r="A73" s="44"/>
      <c r="B73" s="46"/>
      <c r="C73" s="44"/>
      <c r="D73" s="46"/>
      <c r="E73" s="43" t="str">
        <f>IF(C73="","",IF(_xlfn.IFNA(VLOOKUP(C73,BaseDatos[[#All],[Llave]:[Objetivo Geográfico]],6,0),"No encontrado")="","-",_xlfn.IFNA(VLOOKUP(C73,BaseDatos[[#All],[Llave]:[Objetivo Geográfico]],6,0),"-")))</f>
        <v/>
      </c>
      <c r="F73" s="45" t="str">
        <f>IF(C73="","",IF(_xlfn.IFNA(VLOOKUP(C73,BaseDatos[[#All],[Llave]:[Por Definir4]],13,0),"No encontrado")="","-",_xlfn.IFNA(VLOOKUP(C73,BaseDatos[[#All],[Llave]:[Por Definir4]],13,0),"-")))</f>
        <v/>
      </c>
      <c r="G73" s="43" t="str">
        <f>IF(C73="","",IF(_xlfn.IFNA(VLOOKUP(C73,BaseDatos[[#All],[Llave]:[Objetivo Geográfico]],2,0),"No disponible en la Base de Datos")="","-",_xlfn.IFNA(VLOOKUP(C73,BaseDatos[[#All],[Llave]:[Objetivo Geográfico]],2,0),"No disponible en la Base de Datos")))</f>
        <v/>
      </c>
      <c r="H73" s="43" t="str">
        <f>IF(C73="","",IF(_xlfn.IFNA(VLOOKUP(C73,BaseDatos[[#All],[Llave]:[Objetivo Geográfico]],11,0),"No encontrado")="","-",_xlfn.IFNA(VLOOKUP(C73,BaseDatos[[#All],[Llave]:[Objetivo Geográfico]],11,0),"-")))</f>
        <v/>
      </c>
      <c r="I73" s="43" t="str">
        <f>IF(C73="","",IF(_xlfn.IFNA(VLOOKUP(C73,BaseDatos[[#All],[Llave]:[Objetivo Geográfico]],12,0),"No encontrado")="","-",_xlfn.IFNA(VLOOKUP(C73,BaseDatos[[#All],[Llave]:[Objetivo Geográfico]],12,0),"-")))</f>
        <v/>
      </c>
      <c r="J73" s="2" t="str">
        <f>IF(C73="","",IF(_xlfn.IFNA(VLOOKUP(C73,BaseDatos[[#All],[Llave]:[Por Definir4]],14,0),"No encontrado")="","-",_xlfn.IFNA(VLOOKUP(C73,BaseDatos[[#All],[Llave]:[Objetivo Geográfico]],14,0),"-")))</f>
        <v/>
      </c>
      <c r="K73" s="2" t="str">
        <f>IF(C73="","",IF(_xlfn.IFNA(VLOOKUP(C73,BaseDatos[[#All],[Llave]:[Por Definir4]],15,0),"No encontrado")="","-",_xlfn.IFNA(VLOOKUP(C73,BaseDatos[[#All],[Llave]:[Objetivo Geográfico]],15,0),"-")))</f>
        <v/>
      </c>
      <c r="L73" s="2" t="str">
        <f>IF(C73="","",IF(_xlfn.IFNA(VLOOKUP(C73,BaseDatos[[#All],[Llave]:[Por Definir4]],16,0),"No encontrado")="","-",_xlfn.IFNA(VLOOKUP(C73,BaseDatos[[#All],[Llave]:[Objetivo Geográfico]],16,0),"-")))</f>
        <v/>
      </c>
      <c r="M73" s="2" t="str">
        <f>IF(C73="","",IF(_xlfn.IFNA(VLOOKUP(C73,BaseDatos[[#All],[Llave]:[Por Definir4]],17,0),"No encontrado")="","-",_xlfn.IFNA(VLOOKUP(C73,BaseDatos[[#All],[Llave]:[Objetivo Geográfico]],17,0),"-")))</f>
        <v/>
      </c>
    </row>
    <row r="74" spans="1:13" x14ac:dyDescent="0.35">
      <c r="A74" s="44"/>
      <c r="B74" s="46"/>
      <c r="C74" s="44"/>
      <c r="D74" s="46"/>
      <c r="E74" s="43" t="str">
        <f>IF(C74="","",IF(_xlfn.IFNA(VLOOKUP(C74,BaseDatos[[#All],[Llave]:[Objetivo Geográfico]],6,0),"No encontrado")="","-",_xlfn.IFNA(VLOOKUP(C74,BaseDatos[[#All],[Llave]:[Objetivo Geográfico]],6,0),"-")))</f>
        <v/>
      </c>
      <c r="F74" s="45" t="str">
        <f>IF(C74="","",IF(_xlfn.IFNA(VLOOKUP(C74,BaseDatos[[#All],[Llave]:[Por Definir4]],13,0),"No encontrado")="","-",_xlfn.IFNA(VLOOKUP(C74,BaseDatos[[#All],[Llave]:[Por Definir4]],13,0),"-")))</f>
        <v/>
      </c>
      <c r="G74" s="43" t="str">
        <f>IF(C74="","",IF(_xlfn.IFNA(VLOOKUP(C74,BaseDatos[[#All],[Llave]:[Objetivo Geográfico]],2,0),"No disponible en la Base de Datos")="","-",_xlfn.IFNA(VLOOKUP(C74,BaseDatos[[#All],[Llave]:[Objetivo Geográfico]],2,0),"No disponible en la Base de Datos")))</f>
        <v/>
      </c>
      <c r="H74" s="43" t="str">
        <f>IF(C74="","",IF(_xlfn.IFNA(VLOOKUP(C74,BaseDatos[[#All],[Llave]:[Objetivo Geográfico]],11,0),"No encontrado")="","-",_xlfn.IFNA(VLOOKUP(C74,BaseDatos[[#All],[Llave]:[Objetivo Geográfico]],11,0),"-")))</f>
        <v/>
      </c>
      <c r="I74" s="43" t="str">
        <f>IF(C74="","",IF(_xlfn.IFNA(VLOOKUP(C74,BaseDatos[[#All],[Llave]:[Objetivo Geográfico]],12,0),"No encontrado")="","-",_xlfn.IFNA(VLOOKUP(C74,BaseDatos[[#All],[Llave]:[Objetivo Geográfico]],12,0),"-")))</f>
        <v/>
      </c>
      <c r="J74" s="2" t="str">
        <f>IF(C74="","",IF(_xlfn.IFNA(VLOOKUP(C74,BaseDatos[[#All],[Llave]:[Por Definir4]],14,0),"No encontrado")="","-",_xlfn.IFNA(VLOOKUP(C74,BaseDatos[[#All],[Llave]:[Objetivo Geográfico]],14,0),"-")))</f>
        <v/>
      </c>
      <c r="K74" s="2" t="str">
        <f>IF(C74="","",IF(_xlfn.IFNA(VLOOKUP(C74,BaseDatos[[#All],[Llave]:[Por Definir4]],15,0),"No encontrado")="","-",_xlfn.IFNA(VLOOKUP(C74,BaseDatos[[#All],[Llave]:[Objetivo Geográfico]],15,0),"-")))</f>
        <v/>
      </c>
      <c r="L74" s="2" t="str">
        <f>IF(C74="","",IF(_xlfn.IFNA(VLOOKUP(C74,BaseDatos[[#All],[Llave]:[Por Definir4]],16,0),"No encontrado")="","-",_xlfn.IFNA(VLOOKUP(C74,BaseDatos[[#All],[Llave]:[Objetivo Geográfico]],16,0),"-")))</f>
        <v/>
      </c>
      <c r="M74" s="2" t="str">
        <f>IF(C74="","",IF(_xlfn.IFNA(VLOOKUP(C74,BaseDatos[[#All],[Llave]:[Por Definir4]],17,0),"No encontrado")="","-",_xlfn.IFNA(VLOOKUP(C74,BaseDatos[[#All],[Llave]:[Objetivo Geográfico]],17,0),"-")))</f>
        <v/>
      </c>
    </row>
    <row r="75" spans="1:13" x14ac:dyDescent="0.35">
      <c r="A75" s="44"/>
      <c r="B75" s="46"/>
      <c r="C75" s="44"/>
      <c r="D75" s="46"/>
      <c r="E75" s="43" t="str">
        <f>IF(C75="","",IF(_xlfn.IFNA(VLOOKUP(C75,BaseDatos[[#All],[Llave]:[Objetivo Geográfico]],6,0),"No encontrado")="","-",_xlfn.IFNA(VLOOKUP(C75,BaseDatos[[#All],[Llave]:[Objetivo Geográfico]],6,0),"-")))</f>
        <v/>
      </c>
      <c r="F75" s="45" t="str">
        <f>IF(C75="","",IF(_xlfn.IFNA(VLOOKUP(C75,BaseDatos[[#All],[Llave]:[Por Definir4]],13,0),"No encontrado")="","-",_xlfn.IFNA(VLOOKUP(C75,BaseDatos[[#All],[Llave]:[Por Definir4]],13,0),"-")))</f>
        <v/>
      </c>
      <c r="G75" s="43" t="str">
        <f>IF(C75="","",IF(_xlfn.IFNA(VLOOKUP(C75,BaseDatos[[#All],[Llave]:[Objetivo Geográfico]],2,0),"No disponible en la Base de Datos")="","-",_xlfn.IFNA(VLOOKUP(C75,BaseDatos[[#All],[Llave]:[Objetivo Geográfico]],2,0),"No disponible en la Base de Datos")))</f>
        <v/>
      </c>
      <c r="H75" s="43" t="str">
        <f>IF(C75="","",IF(_xlfn.IFNA(VLOOKUP(C75,BaseDatos[[#All],[Llave]:[Objetivo Geográfico]],11,0),"No encontrado")="","-",_xlfn.IFNA(VLOOKUP(C75,BaseDatos[[#All],[Llave]:[Objetivo Geográfico]],11,0),"-")))</f>
        <v/>
      </c>
      <c r="I75" s="43" t="str">
        <f>IF(C75="","",IF(_xlfn.IFNA(VLOOKUP(C75,BaseDatos[[#All],[Llave]:[Objetivo Geográfico]],12,0),"No encontrado")="","-",_xlfn.IFNA(VLOOKUP(C75,BaseDatos[[#All],[Llave]:[Objetivo Geográfico]],12,0),"-")))</f>
        <v/>
      </c>
      <c r="J75" s="2" t="str">
        <f>IF(C75="","",IF(_xlfn.IFNA(VLOOKUP(C75,BaseDatos[[#All],[Llave]:[Por Definir4]],14,0),"No encontrado")="","-",_xlfn.IFNA(VLOOKUP(C75,BaseDatos[[#All],[Llave]:[Objetivo Geográfico]],14,0),"-")))</f>
        <v/>
      </c>
      <c r="K75" s="2" t="str">
        <f>IF(C75="","",IF(_xlfn.IFNA(VLOOKUP(C75,BaseDatos[[#All],[Llave]:[Por Definir4]],15,0),"No encontrado")="","-",_xlfn.IFNA(VLOOKUP(C75,BaseDatos[[#All],[Llave]:[Objetivo Geográfico]],15,0),"-")))</f>
        <v/>
      </c>
      <c r="L75" s="2" t="str">
        <f>IF(C75="","",IF(_xlfn.IFNA(VLOOKUP(C75,BaseDatos[[#All],[Llave]:[Por Definir4]],16,0),"No encontrado")="","-",_xlfn.IFNA(VLOOKUP(C75,BaseDatos[[#All],[Llave]:[Objetivo Geográfico]],16,0),"-")))</f>
        <v/>
      </c>
      <c r="M75" s="2" t="str">
        <f>IF(C75="","",IF(_xlfn.IFNA(VLOOKUP(C75,BaseDatos[[#All],[Llave]:[Por Definir4]],17,0),"No encontrado")="","-",_xlfn.IFNA(VLOOKUP(C75,BaseDatos[[#All],[Llave]:[Objetivo Geográfico]],17,0),"-")))</f>
        <v/>
      </c>
    </row>
    <row r="76" spans="1:13" x14ac:dyDescent="0.35">
      <c r="A76" s="44"/>
      <c r="B76" s="46"/>
      <c r="C76" s="44"/>
      <c r="D76" s="46"/>
      <c r="E76" s="43" t="str">
        <f>IF(C76="","",IF(_xlfn.IFNA(VLOOKUP(C76,BaseDatos[[#All],[Llave]:[Objetivo Geográfico]],6,0),"No encontrado")="","-",_xlfn.IFNA(VLOOKUP(C76,BaseDatos[[#All],[Llave]:[Objetivo Geográfico]],6,0),"-")))</f>
        <v/>
      </c>
      <c r="F76" s="45" t="str">
        <f>IF(C76="","",IF(_xlfn.IFNA(VLOOKUP(C76,BaseDatos[[#All],[Llave]:[Por Definir4]],13,0),"No encontrado")="","-",_xlfn.IFNA(VLOOKUP(C76,BaseDatos[[#All],[Llave]:[Por Definir4]],13,0),"-")))</f>
        <v/>
      </c>
      <c r="G76" s="43" t="str">
        <f>IF(C76="","",IF(_xlfn.IFNA(VLOOKUP(C76,BaseDatos[[#All],[Llave]:[Objetivo Geográfico]],2,0),"No disponible en la Base de Datos")="","-",_xlfn.IFNA(VLOOKUP(C76,BaseDatos[[#All],[Llave]:[Objetivo Geográfico]],2,0),"No disponible en la Base de Datos")))</f>
        <v/>
      </c>
      <c r="H76" s="43" t="str">
        <f>IF(C76="","",IF(_xlfn.IFNA(VLOOKUP(C76,BaseDatos[[#All],[Llave]:[Objetivo Geográfico]],11,0),"No encontrado")="","-",_xlfn.IFNA(VLOOKUP(C76,BaseDatos[[#All],[Llave]:[Objetivo Geográfico]],11,0),"-")))</f>
        <v/>
      </c>
      <c r="I76" s="43" t="str">
        <f>IF(C76="","",IF(_xlfn.IFNA(VLOOKUP(C76,BaseDatos[[#All],[Llave]:[Objetivo Geográfico]],12,0),"No encontrado")="","-",_xlfn.IFNA(VLOOKUP(C76,BaseDatos[[#All],[Llave]:[Objetivo Geográfico]],12,0),"-")))</f>
        <v/>
      </c>
      <c r="J76" s="2" t="str">
        <f>IF(C76="","",IF(_xlfn.IFNA(VLOOKUP(C76,BaseDatos[[#All],[Llave]:[Por Definir4]],14,0),"No encontrado")="","-",_xlfn.IFNA(VLOOKUP(C76,BaseDatos[[#All],[Llave]:[Objetivo Geográfico]],14,0),"-")))</f>
        <v/>
      </c>
      <c r="K76" s="2" t="str">
        <f>IF(C76="","",IF(_xlfn.IFNA(VLOOKUP(C76,BaseDatos[[#All],[Llave]:[Por Definir4]],15,0),"No encontrado")="","-",_xlfn.IFNA(VLOOKUP(C76,BaseDatos[[#All],[Llave]:[Objetivo Geográfico]],15,0),"-")))</f>
        <v/>
      </c>
      <c r="L76" s="2" t="str">
        <f>IF(C76="","",IF(_xlfn.IFNA(VLOOKUP(C76,BaseDatos[[#All],[Llave]:[Por Definir4]],16,0),"No encontrado")="","-",_xlfn.IFNA(VLOOKUP(C76,BaseDatos[[#All],[Llave]:[Objetivo Geográfico]],16,0),"-")))</f>
        <v/>
      </c>
      <c r="M76" s="2" t="str">
        <f>IF(C76="","",IF(_xlfn.IFNA(VLOOKUP(C76,BaseDatos[[#All],[Llave]:[Por Definir4]],17,0),"No encontrado")="","-",_xlfn.IFNA(VLOOKUP(C76,BaseDatos[[#All],[Llave]:[Objetivo Geográfico]],17,0),"-")))</f>
        <v/>
      </c>
    </row>
    <row r="77" spans="1:13" x14ac:dyDescent="0.35">
      <c r="A77" s="44"/>
      <c r="B77" s="46"/>
      <c r="C77" s="44"/>
      <c r="D77" s="46"/>
      <c r="E77" s="43" t="str">
        <f>IF(C77="","",IF(_xlfn.IFNA(VLOOKUP(C77,BaseDatos[[#All],[Llave]:[Objetivo Geográfico]],6,0),"No encontrado")="","-",_xlfn.IFNA(VLOOKUP(C77,BaseDatos[[#All],[Llave]:[Objetivo Geográfico]],6,0),"-")))</f>
        <v/>
      </c>
      <c r="F77" s="45" t="str">
        <f>IF(C77="","",IF(_xlfn.IFNA(VLOOKUP(C77,BaseDatos[[#All],[Llave]:[Por Definir4]],13,0),"No encontrado")="","-",_xlfn.IFNA(VLOOKUP(C77,BaseDatos[[#All],[Llave]:[Por Definir4]],13,0),"-")))</f>
        <v/>
      </c>
      <c r="G77" s="43" t="str">
        <f>IF(C77="","",IF(_xlfn.IFNA(VLOOKUP(C77,BaseDatos[[#All],[Llave]:[Objetivo Geográfico]],2,0),"No disponible en la Base de Datos")="","-",_xlfn.IFNA(VLOOKUP(C77,BaseDatos[[#All],[Llave]:[Objetivo Geográfico]],2,0),"No disponible en la Base de Datos")))</f>
        <v/>
      </c>
      <c r="H77" s="43" t="str">
        <f>IF(C77="","",IF(_xlfn.IFNA(VLOOKUP(C77,BaseDatos[[#All],[Llave]:[Objetivo Geográfico]],11,0),"No encontrado")="","-",_xlfn.IFNA(VLOOKUP(C77,BaseDatos[[#All],[Llave]:[Objetivo Geográfico]],11,0),"-")))</f>
        <v/>
      </c>
      <c r="I77" s="43" t="str">
        <f>IF(C77="","",IF(_xlfn.IFNA(VLOOKUP(C77,BaseDatos[[#All],[Llave]:[Objetivo Geográfico]],12,0),"No encontrado")="","-",_xlfn.IFNA(VLOOKUP(C77,BaseDatos[[#All],[Llave]:[Objetivo Geográfico]],12,0),"-")))</f>
        <v/>
      </c>
      <c r="J77" s="2" t="str">
        <f>IF(C77="","",IF(_xlfn.IFNA(VLOOKUP(C77,BaseDatos[[#All],[Llave]:[Por Definir4]],14,0),"No encontrado")="","-",_xlfn.IFNA(VLOOKUP(C77,BaseDatos[[#All],[Llave]:[Objetivo Geográfico]],14,0),"-")))</f>
        <v/>
      </c>
      <c r="K77" s="2" t="str">
        <f>IF(C77="","",IF(_xlfn.IFNA(VLOOKUP(C77,BaseDatos[[#All],[Llave]:[Por Definir4]],15,0),"No encontrado")="","-",_xlfn.IFNA(VLOOKUP(C77,BaseDatos[[#All],[Llave]:[Objetivo Geográfico]],15,0),"-")))</f>
        <v/>
      </c>
      <c r="L77" s="2" t="str">
        <f>IF(C77="","",IF(_xlfn.IFNA(VLOOKUP(C77,BaseDatos[[#All],[Llave]:[Por Definir4]],16,0),"No encontrado")="","-",_xlfn.IFNA(VLOOKUP(C77,BaseDatos[[#All],[Llave]:[Objetivo Geográfico]],16,0),"-")))</f>
        <v/>
      </c>
      <c r="M77" s="2" t="str">
        <f>IF(C77="","",IF(_xlfn.IFNA(VLOOKUP(C77,BaseDatos[[#All],[Llave]:[Por Definir4]],17,0),"No encontrado")="","-",_xlfn.IFNA(VLOOKUP(C77,BaseDatos[[#All],[Llave]:[Objetivo Geográfico]],17,0),"-")))</f>
        <v/>
      </c>
    </row>
    <row r="78" spans="1:13" x14ac:dyDescent="0.35">
      <c r="A78" s="44"/>
      <c r="B78" s="46"/>
      <c r="C78" s="44"/>
      <c r="D78" s="46"/>
      <c r="E78" s="43" t="str">
        <f>IF(C78="","",IF(_xlfn.IFNA(VLOOKUP(C78,BaseDatos[[#All],[Llave]:[Objetivo Geográfico]],6,0),"No encontrado")="","-",_xlfn.IFNA(VLOOKUP(C78,BaseDatos[[#All],[Llave]:[Objetivo Geográfico]],6,0),"-")))</f>
        <v/>
      </c>
      <c r="F78" s="45" t="str">
        <f>IF(C78="","",IF(_xlfn.IFNA(VLOOKUP(C78,BaseDatos[[#All],[Llave]:[Por Definir4]],13,0),"No encontrado")="","-",_xlfn.IFNA(VLOOKUP(C78,BaseDatos[[#All],[Llave]:[Por Definir4]],13,0),"-")))</f>
        <v/>
      </c>
      <c r="G78" s="43" t="str">
        <f>IF(C78="","",IF(_xlfn.IFNA(VLOOKUP(C78,BaseDatos[[#All],[Llave]:[Objetivo Geográfico]],2,0),"No disponible en la Base de Datos")="","-",_xlfn.IFNA(VLOOKUP(C78,BaseDatos[[#All],[Llave]:[Objetivo Geográfico]],2,0),"No disponible en la Base de Datos")))</f>
        <v/>
      </c>
      <c r="H78" s="43" t="str">
        <f>IF(C78="","",IF(_xlfn.IFNA(VLOOKUP(C78,BaseDatos[[#All],[Llave]:[Objetivo Geográfico]],11,0),"No encontrado")="","-",_xlfn.IFNA(VLOOKUP(C78,BaseDatos[[#All],[Llave]:[Objetivo Geográfico]],11,0),"-")))</f>
        <v/>
      </c>
      <c r="I78" s="43" t="str">
        <f>IF(C78="","",IF(_xlfn.IFNA(VLOOKUP(C78,BaseDatos[[#All],[Llave]:[Objetivo Geográfico]],12,0),"No encontrado")="","-",_xlfn.IFNA(VLOOKUP(C78,BaseDatos[[#All],[Llave]:[Objetivo Geográfico]],12,0),"-")))</f>
        <v/>
      </c>
      <c r="J78" s="2" t="str">
        <f>IF(C78="","",IF(_xlfn.IFNA(VLOOKUP(C78,BaseDatos[[#All],[Llave]:[Por Definir4]],14,0),"No encontrado")="","-",_xlfn.IFNA(VLOOKUP(C78,BaseDatos[[#All],[Llave]:[Objetivo Geográfico]],14,0),"-")))</f>
        <v/>
      </c>
      <c r="K78" s="2" t="str">
        <f>IF(C78="","",IF(_xlfn.IFNA(VLOOKUP(C78,BaseDatos[[#All],[Llave]:[Por Definir4]],15,0),"No encontrado")="","-",_xlfn.IFNA(VLOOKUP(C78,BaseDatos[[#All],[Llave]:[Objetivo Geográfico]],15,0),"-")))</f>
        <v/>
      </c>
      <c r="L78" s="2" t="str">
        <f>IF(C78="","",IF(_xlfn.IFNA(VLOOKUP(C78,BaseDatos[[#All],[Llave]:[Por Definir4]],16,0),"No encontrado")="","-",_xlfn.IFNA(VLOOKUP(C78,BaseDatos[[#All],[Llave]:[Objetivo Geográfico]],16,0),"-")))</f>
        <v/>
      </c>
      <c r="M78" s="2" t="str">
        <f>IF(C78="","",IF(_xlfn.IFNA(VLOOKUP(C78,BaseDatos[[#All],[Llave]:[Por Definir4]],17,0),"No encontrado")="","-",_xlfn.IFNA(VLOOKUP(C78,BaseDatos[[#All],[Llave]:[Objetivo Geográfico]],17,0),"-")))</f>
        <v/>
      </c>
    </row>
    <row r="79" spans="1:13" x14ac:dyDescent="0.35">
      <c r="A79" s="44"/>
      <c r="B79" s="46"/>
      <c r="C79" s="44"/>
      <c r="D79" s="46"/>
      <c r="E79" s="43" t="str">
        <f>IF(C79="","",IF(_xlfn.IFNA(VLOOKUP(C79,BaseDatos[[#All],[Llave]:[Objetivo Geográfico]],6,0),"No encontrado")="","-",_xlfn.IFNA(VLOOKUP(C79,BaseDatos[[#All],[Llave]:[Objetivo Geográfico]],6,0),"-")))</f>
        <v/>
      </c>
      <c r="F79" s="45" t="str">
        <f>IF(C79="","",IF(_xlfn.IFNA(VLOOKUP(C79,BaseDatos[[#All],[Llave]:[Por Definir4]],13,0),"No encontrado")="","-",_xlfn.IFNA(VLOOKUP(C79,BaseDatos[[#All],[Llave]:[Por Definir4]],13,0),"-")))</f>
        <v/>
      </c>
      <c r="G79" s="43" t="str">
        <f>IF(C79="","",IF(_xlfn.IFNA(VLOOKUP(C79,BaseDatos[[#All],[Llave]:[Objetivo Geográfico]],2,0),"No disponible en la Base de Datos")="","-",_xlfn.IFNA(VLOOKUP(C79,BaseDatos[[#All],[Llave]:[Objetivo Geográfico]],2,0),"No disponible en la Base de Datos")))</f>
        <v/>
      </c>
      <c r="H79" s="43" t="str">
        <f>IF(C79="","",IF(_xlfn.IFNA(VLOOKUP(C79,BaseDatos[[#All],[Llave]:[Objetivo Geográfico]],11,0),"No encontrado")="","-",_xlfn.IFNA(VLOOKUP(C79,BaseDatos[[#All],[Llave]:[Objetivo Geográfico]],11,0),"-")))</f>
        <v/>
      </c>
      <c r="I79" s="43" t="str">
        <f>IF(C79="","",IF(_xlfn.IFNA(VLOOKUP(C79,BaseDatos[[#All],[Llave]:[Objetivo Geográfico]],12,0),"No encontrado")="","-",_xlfn.IFNA(VLOOKUP(C79,BaseDatos[[#All],[Llave]:[Objetivo Geográfico]],12,0),"-")))</f>
        <v/>
      </c>
      <c r="J79" s="2" t="str">
        <f>IF(C79="","",IF(_xlfn.IFNA(VLOOKUP(C79,BaseDatos[[#All],[Llave]:[Por Definir4]],14,0),"No encontrado")="","-",_xlfn.IFNA(VLOOKUP(C79,BaseDatos[[#All],[Llave]:[Objetivo Geográfico]],14,0),"-")))</f>
        <v/>
      </c>
      <c r="K79" s="2" t="str">
        <f>IF(C79="","",IF(_xlfn.IFNA(VLOOKUP(C79,BaseDatos[[#All],[Llave]:[Por Definir4]],15,0),"No encontrado")="","-",_xlfn.IFNA(VLOOKUP(C79,BaseDatos[[#All],[Llave]:[Objetivo Geográfico]],15,0),"-")))</f>
        <v/>
      </c>
      <c r="L79" s="2" t="str">
        <f>IF(C79="","",IF(_xlfn.IFNA(VLOOKUP(C79,BaseDatos[[#All],[Llave]:[Por Definir4]],16,0),"No encontrado")="","-",_xlfn.IFNA(VLOOKUP(C79,BaseDatos[[#All],[Llave]:[Objetivo Geográfico]],16,0),"-")))</f>
        <v/>
      </c>
      <c r="M79" s="2" t="str">
        <f>IF(C79="","",IF(_xlfn.IFNA(VLOOKUP(C79,BaseDatos[[#All],[Llave]:[Por Definir4]],17,0),"No encontrado")="","-",_xlfn.IFNA(VLOOKUP(C79,BaseDatos[[#All],[Llave]:[Objetivo Geográfico]],17,0),"-")))</f>
        <v/>
      </c>
    </row>
    <row r="80" spans="1:13" x14ac:dyDescent="0.35">
      <c r="A80" s="44"/>
      <c r="B80" s="46"/>
      <c r="C80" s="44"/>
      <c r="D80" s="46"/>
      <c r="E80" s="43" t="str">
        <f>IF(C80="","",IF(_xlfn.IFNA(VLOOKUP(C80,BaseDatos[[#All],[Llave]:[Objetivo Geográfico]],6,0),"No encontrado")="","-",_xlfn.IFNA(VLOOKUP(C80,BaseDatos[[#All],[Llave]:[Objetivo Geográfico]],6,0),"-")))</f>
        <v/>
      </c>
      <c r="F80" s="45" t="str">
        <f>IF(C80="","",IF(_xlfn.IFNA(VLOOKUP(C80,BaseDatos[[#All],[Llave]:[Por Definir4]],13,0),"No encontrado")="","-",_xlfn.IFNA(VLOOKUP(C80,BaseDatos[[#All],[Llave]:[Por Definir4]],13,0),"-")))</f>
        <v/>
      </c>
      <c r="G80" s="43" t="str">
        <f>IF(C80="","",IF(_xlfn.IFNA(VLOOKUP(C80,BaseDatos[[#All],[Llave]:[Objetivo Geográfico]],2,0),"No disponible en la Base de Datos")="","-",_xlfn.IFNA(VLOOKUP(C80,BaseDatos[[#All],[Llave]:[Objetivo Geográfico]],2,0),"No disponible en la Base de Datos")))</f>
        <v/>
      </c>
      <c r="H80" s="43" t="str">
        <f>IF(C80="","",IF(_xlfn.IFNA(VLOOKUP(C80,BaseDatos[[#All],[Llave]:[Objetivo Geográfico]],11,0),"No encontrado")="","-",_xlfn.IFNA(VLOOKUP(C80,BaseDatos[[#All],[Llave]:[Objetivo Geográfico]],11,0),"-")))</f>
        <v/>
      </c>
      <c r="I80" s="43" t="str">
        <f>IF(C80="","",IF(_xlfn.IFNA(VLOOKUP(C80,BaseDatos[[#All],[Llave]:[Objetivo Geográfico]],12,0),"No encontrado")="","-",_xlfn.IFNA(VLOOKUP(C80,BaseDatos[[#All],[Llave]:[Objetivo Geográfico]],12,0),"-")))</f>
        <v/>
      </c>
      <c r="J80" s="2" t="str">
        <f>IF(C80="","",IF(_xlfn.IFNA(VLOOKUP(C80,BaseDatos[[#All],[Llave]:[Por Definir4]],14,0),"No encontrado")="","-",_xlfn.IFNA(VLOOKUP(C80,BaseDatos[[#All],[Llave]:[Objetivo Geográfico]],14,0),"-")))</f>
        <v/>
      </c>
      <c r="K80" s="2" t="str">
        <f>IF(C80="","",IF(_xlfn.IFNA(VLOOKUP(C80,BaseDatos[[#All],[Llave]:[Por Definir4]],15,0),"No encontrado")="","-",_xlfn.IFNA(VLOOKUP(C80,BaseDatos[[#All],[Llave]:[Objetivo Geográfico]],15,0),"-")))</f>
        <v/>
      </c>
      <c r="L80" s="2" t="str">
        <f>IF(C80="","",IF(_xlfn.IFNA(VLOOKUP(C80,BaseDatos[[#All],[Llave]:[Por Definir4]],16,0),"No encontrado")="","-",_xlfn.IFNA(VLOOKUP(C80,BaseDatos[[#All],[Llave]:[Objetivo Geográfico]],16,0),"-")))</f>
        <v/>
      </c>
      <c r="M80" s="2" t="str">
        <f>IF(C80="","",IF(_xlfn.IFNA(VLOOKUP(C80,BaseDatos[[#All],[Llave]:[Por Definir4]],17,0),"No encontrado")="","-",_xlfn.IFNA(VLOOKUP(C80,BaseDatos[[#All],[Llave]:[Objetivo Geográfico]],17,0),"-")))</f>
        <v/>
      </c>
    </row>
    <row r="81" spans="1:13" x14ac:dyDescent="0.35">
      <c r="A81" s="44"/>
      <c r="B81" s="46"/>
      <c r="C81" s="44"/>
      <c r="D81" s="46"/>
      <c r="E81" s="43" t="str">
        <f>IF(C81="","",IF(_xlfn.IFNA(VLOOKUP(C81,BaseDatos[[#All],[Llave]:[Objetivo Geográfico]],6,0),"No encontrado")="","-",_xlfn.IFNA(VLOOKUP(C81,BaseDatos[[#All],[Llave]:[Objetivo Geográfico]],6,0),"-")))</f>
        <v/>
      </c>
      <c r="F81" s="45" t="str">
        <f>IF(C81="","",IF(_xlfn.IFNA(VLOOKUP(C81,BaseDatos[[#All],[Llave]:[Por Definir4]],13,0),"No encontrado")="","-",_xlfn.IFNA(VLOOKUP(C81,BaseDatos[[#All],[Llave]:[Por Definir4]],13,0),"-")))</f>
        <v/>
      </c>
      <c r="G81" s="43" t="str">
        <f>IF(C81="","",IF(_xlfn.IFNA(VLOOKUP(C81,BaseDatos[[#All],[Llave]:[Objetivo Geográfico]],2,0),"No disponible en la Base de Datos")="","-",_xlfn.IFNA(VLOOKUP(C81,BaseDatos[[#All],[Llave]:[Objetivo Geográfico]],2,0),"No disponible en la Base de Datos")))</f>
        <v/>
      </c>
      <c r="H81" s="43" t="str">
        <f>IF(C81="","",IF(_xlfn.IFNA(VLOOKUP(C81,BaseDatos[[#All],[Llave]:[Objetivo Geográfico]],11,0),"No encontrado")="","-",_xlfn.IFNA(VLOOKUP(C81,BaseDatos[[#All],[Llave]:[Objetivo Geográfico]],11,0),"-")))</f>
        <v/>
      </c>
      <c r="I81" s="43" t="str">
        <f>IF(C81="","",IF(_xlfn.IFNA(VLOOKUP(C81,BaseDatos[[#All],[Llave]:[Objetivo Geográfico]],12,0),"No encontrado")="","-",_xlfn.IFNA(VLOOKUP(C81,BaseDatos[[#All],[Llave]:[Objetivo Geográfico]],12,0),"-")))</f>
        <v/>
      </c>
      <c r="J81" s="2" t="str">
        <f>IF(C81="","",IF(_xlfn.IFNA(VLOOKUP(C81,BaseDatos[[#All],[Llave]:[Por Definir4]],14,0),"No encontrado")="","-",_xlfn.IFNA(VLOOKUP(C81,BaseDatos[[#All],[Llave]:[Objetivo Geográfico]],14,0),"-")))</f>
        <v/>
      </c>
      <c r="K81" s="2" t="str">
        <f>IF(C81="","",IF(_xlfn.IFNA(VLOOKUP(C81,BaseDatos[[#All],[Llave]:[Por Definir4]],15,0),"No encontrado")="","-",_xlfn.IFNA(VLOOKUP(C81,BaseDatos[[#All],[Llave]:[Objetivo Geográfico]],15,0),"-")))</f>
        <v/>
      </c>
      <c r="L81" s="2" t="str">
        <f>IF(C81="","",IF(_xlfn.IFNA(VLOOKUP(C81,BaseDatos[[#All],[Llave]:[Por Definir4]],16,0),"No encontrado")="","-",_xlfn.IFNA(VLOOKUP(C81,BaseDatos[[#All],[Llave]:[Objetivo Geográfico]],16,0),"-")))</f>
        <v/>
      </c>
      <c r="M81" s="2" t="str">
        <f>IF(C81="","",IF(_xlfn.IFNA(VLOOKUP(C81,BaseDatos[[#All],[Llave]:[Por Definir4]],17,0),"No encontrado")="","-",_xlfn.IFNA(VLOOKUP(C81,BaseDatos[[#All],[Llave]:[Objetivo Geográfico]],17,0),"-")))</f>
        <v/>
      </c>
    </row>
    <row r="82" spans="1:13" x14ac:dyDescent="0.35">
      <c r="A82" s="44"/>
      <c r="B82" s="46"/>
      <c r="C82" s="44"/>
      <c r="D82" s="46"/>
      <c r="E82" s="43" t="str">
        <f>IF(C82="","",IF(_xlfn.IFNA(VLOOKUP(C82,BaseDatos[[#All],[Llave]:[Objetivo Geográfico]],6,0),"No encontrado")="","-",_xlfn.IFNA(VLOOKUP(C82,BaseDatos[[#All],[Llave]:[Objetivo Geográfico]],6,0),"-")))</f>
        <v/>
      </c>
      <c r="F82" s="45" t="str">
        <f>IF(C82="","",IF(_xlfn.IFNA(VLOOKUP(C82,BaseDatos[[#All],[Llave]:[Por Definir4]],13,0),"No encontrado")="","-",_xlfn.IFNA(VLOOKUP(C82,BaseDatos[[#All],[Llave]:[Por Definir4]],13,0),"-")))</f>
        <v/>
      </c>
      <c r="G82" s="43" t="str">
        <f>IF(C82="","",IF(_xlfn.IFNA(VLOOKUP(C82,BaseDatos[[#All],[Llave]:[Objetivo Geográfico]],2,0),"No disponible en la Base de Datos")="","-",_xlfn.IFNA(VLOOKUP(C82,BaseDatos[[#All],[Llave]:[Objetivo Geográfico]],2,0),"No disponible en la Base de Datos")))</f>
        <v/>
      </c>
      <c r="H82" s="43" t="str">
        <f>IF(C82="","",IF(_xlfn.IFNA(VLOOKUP(C82,BaseDatos[[#All],[Llave]:[Objetivo Geográfico]],11,0),"No encontrado")="","-",_xlfn.IFNA(VLOOKUP(C82,BaseDatos[[#All],[Llave]:[Objetivo Geográfico]],11,0),"-")))</f>
        <v/>
      </c>
      <c r="I82" s="43" t="str">
        <f>IF(C82="","",IF(_xlfn.IFNA(VLOOKUP(C82,BaseDatos[[#All],[Llave]:[Objetivo Geográfico]],12,0),"No encontrado")="","-",_xlfn.IFNA(VLOOKUP(C82,BaseDatos[[#All],[Llave]:[Objetivo Geográfico]],12,0),"-")))</f>
        <v/>
      </c>
      <c r="J82" s="2" t="str">
        <f>IF(C82="","",IF(_xlfn.IFNA(VLOOKUP(C82,BaseDatos[[#All],[Llave]:[Por Definir4]],14,0),"No encontrado")="","-",_xlfn.IFNA(VLOOKUP(C82,BaseDatos[[#All],[Llave]:[Objetivo Geográfico]],14,0),"-")))</f>
        <v/>
      </c>
      <c r="K82" s="2" t="str">
        <f>IF(C82="","",IF(_xlfn.IFNA(VLOOKUP(C82,BaseDatos[[#All],[Llave]:[Por Definir4]],15,0),"No encontrado")="","-",_xlfn.IFNA(VLOOKUP(C82,BaseDatos[[#All],[Llave]:[Objetivo Geográfico]],15,0),"-")))</f>
        <v/>
      </c>
      <c r="L82" s="2" t="str">
        <f>IF(C82="","",IF(_xlfn.IFNA(VLOOKUP(C82,BaseDatos[[#All],[Llave]:[Por Definir4]],16,0),"No encontrado")="","-",_xlfn.IFNA(VLOOKUP(C82,BaseDatos[[#All],[Llave]:[Objetivo Geográfico]],16,0),"-")))</f>
        <v/>
      </c>
      <c r="M82" s="2" t="str">
        <f>IF(C82="","",IF(_xlfn.IFNA(VLOOKUP(C82,BaseDatos[[#All],[Llave]:[Por Definir4]],17,0),"No encontrado")="","-",_xlfn.IFNA(VLOOKUP(C82,BaseDatos[[#All],[Llave]:[Objetivo Geográfico]],17,0),"-")))</f>
        <v/>
      </c>
    </row>
    <row r="83" spans="1:13" x14ac:dyDescent="0.35">
      <c r="A83" s="44"/>
      <c r="B83" s="46"/>
      <c r="C83" s="44"/>
      <c r="D83" s="46"/>
      <c r="E83" s="43" t="str">
        <f>IF(C83="","",IF(_xlfn.IFNA(VLOOKUP(C83,BaseDatos[[#All],[Llave]:[Objetivo Geográfico]],6,0),"No encontrado")="","-",_xlfn.IFNA(VLOOKUP(C83,BaseDatos[[#All],[Llave]:[Objetivo Geográfico]],6,0),"-")))</f>
        <v/>
      </c>
      <c r="F83" s="45" t="str">
        <f>IF(C83="","",IF(_xlfn.IFNA(VLOOKUP(C83,BaseDatos[[#All],[Llave]:[Por Definir4]],13,0),"No encontrado")="","-",_xlfn.IFNA(VLOOKUP(C83,BaseDatos[[#All],[Llave]:[Por Definir4]],13,0),"-")))</f>
        <v/>
      </c>
      <c r="G83" s="43" t="str">
        <f>IF(C83="","",IF(_xlfn.IFNA(VLOOKUP(C83,BaseDatos[[#All],[Llave]:[Objetivo Geográfico]],2,0),"No disponible en la Base de Datos")="","-",_xlfn.IFNA(VLOOKUP(C83,BaseDatos[[#All],[Llave]:[Objetivo Geográfico]],2,0),"No disponible en la Base de Datos")))</f>
        <v/>
      </c>
      <c r="H83" s="43" t="str">
        <f>IF(C83="","",IF(_xlfn.IFNA(VLOOKUP(C83,BaseDatos[[#All],[Llave]:[Objetivo Geográfico]],11,0),"No encontrado")="","-",_xlfn.IFNA(VLOOKUP(C83,BaseDatos[[#All],[Llave]:[Objetivo Geográfico]],11,0),"-")))</f>
        <v/>
      </c>
      <c r="I83" s="43" t="str">
        <f>IF(C83="","",IF(_xlfn.IFNA(VLOOKUP(C83,BaseDatos[[#All],[Llave]:[Objetivo Geográfico]],12,0),"No encontrado")="","-",_xlfn.IFNA(VLOOKUP(C83,BaseDatos[[#All],[Llave]:[Objetivo Geográfico]],12,0),"-")))</f>
        <v/>
      </c>
      <c r="J83" s="2" t="str">
        <f>IF(C83="","",IF(_xlfn.IFNA(VLOOKUP(C83,BaseDatos[[#All],[Llave]:[Por Definir4]],14,0),"No encontrado")="","-",_xlfn.IFNA(VLOOKUP(C83,BaseDatos[[#All],[Llave]:[Objetivo Geográfico]],14,0),"-")))</f>
        <v/>
      </c>
      <c r="K83" s="2" t="str">
        <f>IF(C83="","",IF(_xlfn.IFNA(VLOOKUP(C83,BaseDatos[[#All],[Llave]:[Por Definir4]],15,0),"No encontrado")="","-",_xlfn.IFNA(VLOOKUP(C83,BaseDatos[[#All],[Llave]:[Objetivo Geográfico]],15,0),"-")))</f>
        <v/>
      </c>
      <c r="L83" s="2" t="str">
        <f>IF(C83="","",IF(_xlfn.IFNA(VLOOKUP(C83,BaseDatos[[#All],[Llave]:[Por Definir4]],16,0),"No encontrado")="","-",_xlfn.IFNA(VLOOKUP(C83,BaseDatos[[#All],[Llave]:[Objetivo Geográfico]],16,0),"-")))</f>
        <v/>
      </c>
      <c r="M83" s="2" t="str">
        <f>IF(C83="","",IF(_xlfn.IFNA(VLOOKUP(C83,BaseDatos[[#All],[Llave]:[Por Definir4]],17,0),"No encontrado")="","-",_xlfn.IFNA(VLOOKUP(C83,BaseDatos[[#All],[Llave]:[Objetivo Geográfico]],17,0),"-")))</f>
        <v/>
      </c>
    </row>
    <row r="84" spans="1:13" x14ac:dyDescent="0.35">
      <c r="A84" s="44"/>
      <c r="B84" s="46"/>
      <c r="C84" s="44"/>
      <c r="D84" s="46"/>
      <c r="E84" s="43" t="str">
        <f>IF(C84="","",IF(_xlfn.IFNA(VLOOKUP(C84,BaseDatos[[#All],[Llave]:[Objetivo Geográfico]],6,0),"No encontrado")="","-",_xlfn.IFNA(VLOOKUP(C84,BaseDatos[[#All],[Llave]:[Objetivo Geográfico]],6,0),"-")))</f>
        <v/>
      </c>
      <c r="F84" s="45" t="str">
        <f>IF(C84="","",IF(_xlfn.IFNA(VLOOKUP(C84,BaseDatos[[#All],[Llave]:[Por Definir4]],13,0),"No encontrado")="","-",_xlfn.IFNA(VLOOKUP(C84,BaseDatos[[#All],[Llave]:[Por Definir4]],13,0),"-")))</f>
        <v/>
      </c>
      <c r="G84" s="43" t="str">
        <f>IF(C84="","",IF(_xlfn.IFNA(VLOOKUP(C84,BaseDatos[[#All],[Llave]:[Objetivo Geográfico]],2,0),"No disponible en la Base de Datos")="","-",_xlfn.IFNA(VLOOKUP(C84,BaseDatos[[#All],[Llave]:[Objetivo Geográfico]],2,0),"No disponible en la Base de Datos")))</f>
        <v/>
      </c>
      <c r="H84" s="43" t="str">
        <f>IF(C84="","",IF(_xlfn.IFNA(VLOOKUP(C84,BaseDatos[[#All],[Llave]:[Objetivo Geográfico]],11,0),"No encontrado")="","-",_xlfn.IFNA(VLOOKUP(C84,BaseDatos[[#All],[Llave]:[Objetivo Geográfico]],11,0),"-")))</f>
        <v/>
      </c>
      <c r="I84" s="43" t="str">
        <f>IF(C84="","",IF(_xlfn.IFNA(VLOOKUP(C84,BaseDatos[[#All],[Llave]:[Objetivo Geográfico]],12,0),"No encontrado")="","-",_xlfn.IFNA(VLOOKUP(C84,BaseDatos[[#All],[Llave]:[Objetivo Geográfico]],12,0),"-")))</f>
        <v/>
      </c>
      <c r="J84" s="2" t="str">
        <f>IF(C84="","",IF(_xlfn.IFNA(VLOOKUP(C84,BaseDatos[[#All],[Llave]:[Por Definir4]],14,0),"No encontrado")="","-",_xlfn.IFNA(VLOOKUP(C84,BaseDatos[[#All],[Llave]:[Objetivo Geográfico]],14,0),"-")))</f>
        <v/>
      </c>
      <c r="K84" s="2" t="str">
        <f>IF(C84="","",IF(_xlfn.IFNA(VLOOKUP(C84,BaseDatos[[#All],[Llave]:[Por Definir4]],15,0),"No encontrado")="","-",_xlfn.IFNA(VLOOKUP(C84,BaseDatos[[#All],[Llave]:[Objetivo Geográfico]],15,0),"-")))</f>
        <v/>
      </c>
      <c r="L84" s="2" t="str">
        <f>IF(C84="","",IF(_xlfn.IFNA(VLOOKUP(C84,BaseDatos[[#All],[Llave]:[Por Definir4]],16,0),"No encontrado")="","-",_xlfn.IFNA(VLOOKUP(C84,BaseDatos[[#All],[Llave]:[Objetivo Geográfico]],16,0),"-")))</f>
        <v/>
      </c>
      <c r="M84" s="2" t="str">
        <f>IF(C84="","",IF(_xlfn.IFNA(VLOOKUP(C84,BaseDatos[[#All],[Llave]:[Por Definir4]],17,0),"No encontrado")="","-",_xlfn.IFNA(VLOOKUP(C84,BaseDatos[[#All],[Llave]:[Objetivo Geográfico]],17,0),"-")))</f>
        <v/>
      </c>
    </row>
    <row r="85" spans="1:13" x14ac:dyDescent="0.35">
      <c r="A85" s="44"/>
      <c r="B85" s="46"/>
      <c r="C85" s="44"/>
      <c r="D85" s="46"/>
      <c r="E85" s="43" t="str">
        <f>IF(C85="","",IF(_xlfn.IFNA(VLOOKUP(C85,BaseDatos[[#All],[Llave]:[Objetivo Geográfico]],6,0),"No encontrado")="","-",_xlfn.IFNA(VLOOKUP(C85,BaseDatos[[#All],[Llave]:[Objetivo Geográfico]],6,0),"-")))</f>
        <v/>
      </c>
      <c r="F85" s="45" t="str">
        <f>IF(C85="","",IF(_xlfn.IFNA(VLOOKUP(C85,BaseDatos[[#All],[Llave]:[Por Definir4]],13,0),"No encontrado")="","-",_xlfn.IFNA(VLOOKUP(C85,BaseDatos[[#All],[Llave]:[Por Definir4]],13,0),"-")))</f>
        <v/>
      </c>
      <c r="G85" s="43" t="str">
        <f>IF(C85="","",IF(_xlfn.IFNA(VLOOKUP(C85,BaseDatos[[#All],[Llave]:[Objetivo Geográfico]],2,0),"No disponible en la Base de Datos")="","-",_xlfn.IFNA(VLOOKUP(C85,BaseDatos[[#All],[Llave]:[Objetivo Geográfico]],2,0),"No disponible en la Base de Datos")))</f>
        <v/>
      </c>
      <c r="H85" s="43" t="str">
        <f>IF(C85="","",IF(_xlfn.IFNA(VLOOKUP(C85,BaseDatos[[#All],[Llave]:[Objetivo Geográfico]],11,0),"No encontrado")="","-",_xlfn.IFNA(VLOOKUP(C85,BaseDatos[[#All],[Llave]:[Objetivo Geográfico]],11,0),"-")))</f>
        <v/>
      </c>
      <c r="I85" s="43" t="str">
        <f>IF(C85="","",IF(_xlfn.IFNA(VLOOKUP(C85,BaseDatos[[#All],[Llave]:[Objetivo Geográfico]],12,0),"No encontrado")="","-",_xlfn.IFNA(VLOOKUP(C85,BaseDatos[[#All],[Llave]:[Objetivo Geográfico]],12,0),"-")))</f>
        <v/>
      </c>
      <c r="J85" s="2" t="str">
        <f>IF(C85="","",IF(_xlfn.IFNA(VLOOKUP(C85,BaseDatos[[#All],[Llave]:[Por Definir4]],14,0),"No encontrado")="","-",_xlfn.IFNA(VLOOKUP(C85,BaseDatos[[#All],[Llave]:[Objetivo Geográfico]],14,0),"-")))</f>
        <v/>
      </c>
      <c r="K85" s="2" t="str">
        <f>IF(C85="","",IF(_xlfn.IFNA(VLOOKUP(C85,BaseDatos[[#All],[Llave]:[Por Definir4]],15,0),"No encontrado")="","-",_xlfn.IFNA(VLOOKUP(C85,BaseDatos[[#All],[Llave]:[Objetivo Geográfico]],15,0),"-")))</f>
        <v/>
      </c>
      <c r="L85" s="2" t="str">
        <f>IF(C85="","",IF(_xlfn.IFNA(VLOOKUP(C85,BaseDatos[[#All],[Llave]:[Por Definir4]],16,0),"No encontrado")="","-",_xlfn.IFNA(VLOOKUP(C85,BaseDatos[[#All],[Llave]:[Objetivo Geográfico]],16,0),"-")))</f>
        <v/>
      </c>
      <c r="M85" s="2" t="str">
        <f>IF(C85="","",IF(_xlfn.IFNA(VLOOKUP(C85,BaseDatos[[#All],[Llave]:[Por Definir4]],17,0),"No encontrado")="","-",_xlfn.IFNA(VLOOKUP(C85,BaseDatos[[#All],[Llave]:[Objetivo Geográfico]],17,0),"-")))</f>
        <v/>
      </c>
    </row>
    <row r="86" spans="1:13" x14ac:dyDescent="0.35">
      <c r="A86" s="44"/>
      <c r="B86" s="46"/>
      <c r="C86" s="44"/>
      <c r="D86" s="46"/>
      <c r="E86" s="43" t="str">
        <f>IF(C86="","",IF(_xlfn.IFNA(VLOOKUP(C86,BaseDatos[[#All],[Llave]:[Objetivo Geográfico]],6,0),"No encontrado")="","-",_xlfn.IFNA(VLOOKUP(C86,BaseDatos[[#All],[Llave]:[Objetivo Geográfico]],6,0),"-")))</f>
        <v/>
      </c>
      <c r="F86" s="45" t="str">
        <f>IF(C86="","",IF(_xlfn.IFNA(VLOOKUP(C86,BaseDatos[[#All],[Llave]:[Por Definir4]],13,0),"No encontrado")="","-",_xlfn.IFNA(VLOOKUP(C86,BaseDatos[[#All],[Llave]:[Por Definir4]],13,0),"-")))</f>
        <v/>
      </c>
      <c r="G86" s="43" t="str">
        <f>IF(C86="","",IF(_xlfn.IFNA(VLOOKUP(C86,BaseDatos[[#All],[Llave]:[Objetivo Geográfico]],2,0),"No disponible en la Base de Datos")="","-",_xlfn.IFNA(VLOOKUP(C86,BaseDatos[[#All],[Llave]:[Objetivo Geográfico]],2,0),"No disponible en la Base de Datos")))</f>
        <v/>
      </c>
      <c r="H86" s="43" t="str">
        <f>IF(C86="","",IF(_xlfn.IFNA(VLOOKUP(C86,BaseDatos[[#All],[Llave]:[Objetivo Geográfico]],11,0),"No encontrado")="","-",_xlfn.IFNA(VLOOKUP(C86,BaseDatos[[#All],[Llave]:[Objetivo Geográfico]],11,0),"-")))</f>
        <v/>
      </c>
      <c r="I86" s="43" t="str">
        <f>IF(C86="","",IF(_xlfn.IFNA(VLOOKUP(C86,BaseDatos[[#All],[Llave]:[Objetivo Geográfico]],12,0),"No encontrado")="","-",_xlfn.IFNA(VLOOKUP(C86,BaseDatos[[#All],[Llave]:[Objetivo Geográfico]],12,0),"-")))</f>
        <v/>
      </c>
      <c r="J86" s="2" t="str">
        <f>IF(C86="","",IF(_xlfn.IFNA(VLOOKUP(C86,BaseDatos[[#All],[Llave]:[Por Definir4]],14,0),"No encontrado")="","-",_xlfn.IFNA(VLOOKUP(C86,BaseDatos[[#All],[Llave]:[Objetivo Geográfico]],14,0),"-")))</f>
        <v/>
      </c>
      <c r="K86" s="2" t="str">
        <f>IF(C86="","",IF(_xlfn.IFNA(VLOOKUP(C86,BaseDatos[[#All],[Llave]:[Por Definir4]],15,0),"No encontrado")="","-",_xlfn.IFNA(VLOOKUP(C86,BaseDatos[[#All],[Llave]:[Objetivo Geográfico]],15,0),"-")))</f>
        <v/>
      </c>
      <c r="L86" s="2" t="str">
        <f>IF(C86="","",IF(_xlfn.IFNA(VLOOKUP(C86,BaseDatos[[#All],[Llave]:[Por Definir4]],16,0),"No encontrado")="","-",_xlfn.IFNA(VLOOKUP(C86,BaseDatos[[#All],[Llave]:[Objetivo Geográfico]],16,0),"-")))</f>
        <v/>
      </c>
      <c r="M86" s="2" t="str">
        <f>IF(C86="","",IF(_xlfn.IFNA(VLOOKUP(C86,BaseDatos[[#All],[Llave]:[Por Definir4]],17,0),"No encontrado")="","-",_xlfn.IFNA(VLOOKUP(C86,BaseDatos[[#All],[Llave]:[Objetivo Geográfico]],17,0),"-")))</f>
        <v/>
      </c>
    </row>
    <row r="87" spans="1:13" x14ac:dyDescent="0.35">
      <c r="A87" s="44"/>
      <c r="B87" s="46"/>
      <c r="C87" s="44"/>
      <c r="D87" s="46"/>
      <c r="E87" s="43" t="str">
        <f>IF(C87="","",IF(_xlfn.IFNA(VLOOKUP(C87,BaseDatos[[#All],[Llave]:[Objetivo Geográfico]],6,0),"No encontrado")="","-",_xlfn.IFNA(VLOOKUP(C87,BaseDatos[[#All],[Llave]:[Objetivo Geográfico]],6,0),"-")))</f>
        <v/>
      </c>
      <c r="F87" s="45" t="str">
        <f>IF(C87="","",IF(_xlfn.IFNA(VLOOKUP(C87,BaseDatos[[#All],[Llave]:[Por Definir4]],13,0),"No encontrado")="","-",_xlfn.IFNA(VLOOKUP(C87,BaseDatos[[#All],[Llave]:[Por Definir4]],13,0),"-")))</f>
        <v/>
      </c>
      <c r="G87" s="43" t="str">
        <f>IF(C87="","",IF(_xlfn.IFNA(VLOOKUP(C87,BaseDatos[[#All],[Llave]:[Objetivo Geográfico]],2,0),"No disponible en la Base de Datos")="","-",_xlfn.IFNA(VLOOKUP(C87,BaseDatos[[#All],[Llave]:[Objetivo Geográfico]],2,0),"No disponible en la Base de Datos")))</f>
        <v/>
      </c>
      <c r="H87" s="43" t="str">
        <f>IF(C87="","",IF(_xlfn.IFNA(VLOOKUP(C87,BaseDatos[[#All],[Llave]:[Objetivo Geográfico]],11,0),"No encontrado")="","-",_xlfn.IFNA(VLOOKUP(C87,BaseDatos[[#All],[Llave]:[Objetivo Geográfico]],11,0),"-")))</f>
        <v/>
      </c>
      <c r="I87" s="43" t="str">
        <f>IF(C87="","",IF(_xlfn.IFNA(VLOOKUP(C87,BaseDatos[[#All],[Llave]:[Objetivo Geográfico]],12,0),"No encontrado")="","-",_xlfn.IFNA(VLOOKUP(C87,BaseDatos[[#All],[Llave]:[Objetivo Geográfico]],12,0),"-")))</f>
        <v/>
      </c>
      <c r="J87" s="2" t="str">
        <f>IF(C87="","",IF(_xlfn.IFNA(VLOOKUP(C87,BaseDatos[[#All],[Llave]:[Por Definir4]],14,0),"No encontrado")="","-",_xlfn.IFNA(VLOOKUP(C87,BaseDatos[[#All],[Llave]:[Objetivo Geográfico]],14,0),"-")))</f>
        <v/>
      </c>
      <c r="K87" s="2" t="str">
        <f>IF(C87="","",IF(_xlfn.IFNA(VLOOKUP(C87,BaseDatos[[#All],[Llave]:[Por Definir4]],15,0),"No encontrado")="","-",_xlfn.IFNA(VLOOKUP(C87,BaseDatos[[#All],[Llave]:[Objetivo Geográfico]],15,0),"-")))</f>
        <v/>
      </c>
      <c r="L87" s="2" t="str">
        <f>IF(C87="","",IF(_xlfn.IFNA(VLOOKUP(C87,BaseDatos[[#All],[Llave]:[Por Definir4]],16,0),"No encontrado")="","-",_xlfn.IFNA(VLOOKUP(C87,BaseDatos[[#All],[Llave]:[Objetivo Geográfico]],16,0),"-")))</f>
        <v/>
      </c>
      <c r="M87" s="2" t="str">
        <f>IF(C87="","",IF(_xlfn.IFNA(VLOOKUP(C87,BaseDatos[[#All],[Llave]:[Por Definir4]],17,0),"No encontrado")="","-",_xlfn.IFNA(VLOOKUP(C87,BaseDatos[[#All],[Llave]:[Objetivo Geográfico]],17,0),"-")))</f>
        <v/>
      </c>
    </row>
    <row r="88" spans="1:13" x14ac:dyDescent="0.35">
      <c r="A88" s="44"/>
      <c r="B88" s="46"/>
      <c r="C88" s="44"/>
      <c r="D88" s="46"/>
      <c r="E88" s="43" t="str">
        <f>IF(C88="","",IF(_xlfn.IFNA(VLOOKUP(C88,BaseDatos[[#All],[Llave]:[Objetivo Geográfico]],6,0),"No encontrado")="","-",_xlfn.IFNA(VLOOKUP(C88,BaseDatos[[#All],[Llave]:[Objetivo Geográfico]],6,0),"-")))</f>
        <v/>
      </c>
      <c r="F88" s="45" t="str">
        <f>IF(C88="","",IF(_xlfn.IFNA(VLOOKUP(C88,BaseDatos[[#All],[Llave]:[Por Definir4]],13,0),"No encontrado")="","-",_xlfn.IFNA(VLOOKUP(C88,BaseDatos[[#All],[Llave]:[Por Definir4]],13,0),"-")))</f>
        <v/>
      </c>
      <c r="G88" s="43" t="str">
        <f>IF(C88="","",IF(_xlfn.IFNA(VLOOKUP(C88,BaseDatos[[#All],[Llave]:[Objetivo Geográfico]],2,0),"No disponible en la Base de Datos")="","-",_xlfn.IFNA(VLOOKUP(C88,BaseDatos[[#All],[Llave]:[Objetivo Geográfico]],2,0),"No disponible en la Base de Datos")))</f>
        <v/>
      </c>
      <c r="H88" s="43" t="str">
        <f>IF(C88="","",IF(_xlfn.IFNA(VLOOKUP(C88,BaseDatos[[#All],[Llave]:[Objetivo Geográfico]],11,0),"No encontrado")="","-",_xlfn.IFNA(VLOOKUP(C88,BaseDatos[[#All],[Llave]:[Objetivo Geográfico]],11,0),"-")))</f>
        <v/>
      </c>
      <c r="I88" s="43" t="str">
        <f>IF(C88="","",IF(_xlfn.IFNA(VLOOKUP(C88,BaseDatos[[#All],[Llave]:[Objetivo Geográfico]],12,0),"No encontrado")="","-",_xlfn.IFNA(VLOOKUP(C88,BaseDatos[[#All],[Llave]:[Objetivo Geográfico]],12,0),"-")))</f>
        <v/>
      </c>
      <c r="J88" s="2" t="str">
        <f>IF(C88="","",IF(_xlfn.IFNA(VLOOKUP(C88,BaseDatos[[#All],[Llave]:[Por Definir4]],14,0),"No encontrado")="","-",_xlfn.IFNA(VLOOKUP(C88,BaseDatos[[#All],[Llave]:[Objetivo Geográfico]],14,0),"-")))</f>
        <v/>
      </c>
      <c r="K88" s="2" t="str">
        <f>IF(C88="","",IF(_xlfn.IFNA(VLOOKUP(C88,BaseDatos[[#All],[Llave]:[Por Definir4]],15,0),"No encontrado")="","-",_xlfn.IFNA(VLOOKUP(C88,BaseDatos[[#All],[Llave]:[Objetivo Geográfico]],15,0),"-")))</f>
        <v/>
      </c>
      <c r="L88" s="2" t="str">
        <f>IF(C88="","",IF(_xlfn.IFNA(VLOOKUP(C88,BaseDatos[[#All],[Llave]:[Por Definir4]],16,0),"No encontrado")="","-",_xlfn.IFNA(VLOOKUP(C88,BaseDatos[[#All],[Llave]:[Objetivo Geográfico]],16,0),"-")))</f>
        <v/>
      </c>
      <c r="M88" s="2" t="str">
        <f>IF(C88="","",IF(_xlfn.IFNA(VLOOKUP(C88,BaseDatos[[#All],[Llave]:[Por Definir4]],17,0),"No encontrado")="","-",_xlfn.IFNA(VLOOKUP(C88,BaseDatos[[#All],[Llave]:[Objetivo Geográfico]],17,0),"-")))</f>
        <v/>
      </c>
    </row>
    <row r="89" spans="1:13" x14ac:dyDescent="0.35">
      <c r="A89" s="44"/>
      <c r="B89" s="46"/>
      <c r="C89" s="44"/>
      <c r="D89" s="46"/>
      <c r="E89" s="43" t="str">
        <f>IF(C89="","",IF(_xlfn.IFNA(VLOOKUP(C89,BaseDatos[[#All],[Llave]:[Objetivo Geográfico]],6,0),"No encontrado")="","-",_xlfn.IFNA(VLOOKUP(C89,BaseDatos[[#All],[Llave]:[Objetivo Geográfico]],6,0),"-")))</f>
        <v/>
      </c>
      <c r="F89" s="45" t="str">
        <f>IF(C89="","",IF(_xlfn.IFNA(VLOOKUP(C89,BaseDatos[[#All],[Llave]:[Por Definir4]],13,0),"No encontrado")="","-",_xlfn.IFNA(VLOOKUP(C89,BaseDatos[[#All],[Llave]:[Por Definir4]],13,0),"-")))</f>
        <v/>
      </c>
      <c r="G89" s="43" t="str">
        <f>IF(C89="","",IF(_xlfn.IFNA(VLOOKUP(C89,BaseDatos[[#All],[Llave]:[Objetivo Geográfico]],2,0),"No disponible en la Base de Datos")="","-",_xlfn.IFNA(VLOOKUP(C89,BaseDatos[[#All],[Llave]:[Objetivo Geográfico]],2,0),"No disponible en la Base de Datos")))</f>
        <v/>
      </c>
      <c r="H89" s="43" t="str">
        <f>IF(C89="","",IF(_xlfn.IFNA(VLOOKUP(C89,BaseDatos[[#All],[Llave]:[Objetivo Geográfico]],11,0),"No encontrado")="","-",_xlfn.IFNA(VLOOKUP(C89,BaseDatos[[#All],[Llave]:[Objetivo Geográfico]],11,0),"-")))</f>
        <v/>
      </c>
      <c r="I89" s="43" t="str">
        <f>IF(C89="","",IF(_xlfn.IFNA(VLOOKUP(C89,BaseDatos[[#All],[Llave]:[Objetivo Geográfico]],12,0),"No encontrado")="","-",_xlfn.IFNA(VLOOKUP(C89,BaseDatos[[#All],[Llave]:[Objetivo Geográfico]],12,0),"-")))</f>
        <v/>
      </c>
      <c r="J89" s="2" t="str">
        <f>IF(C89="","",IF(_xlfn.IFNA(VLOOKUP(C89,BaseDatos[[#All],[Llave]:[Por Definir4]],14,0),"No encontrado")="","-",_xlfn.IFNA(VLOOKUP(C89,BaseDatos[[#All],[Llave]:[Objetivo Geográfico]],14,0),"-")))</f>
        <v/>
      </c>
      <c r="K89" s="2" t="str">
        <f>IF(C89="","",IF(_xlfn.IFNA(VLOOKUP(C89,BaseDatos[[#All],[Llave]:[Por Definir4]],15,0),"No encontrado")="","-",_xlfn.IFNA(VLOOKUP(C89,BaseDatos[[#All],[Llave]:[Objetivo Geográfico]],15,0),"-")))</f>
        <v/>
      </c>
      <c r="L89" s="2" t="str">
        <f>IF(C89="","",IF(_xlfn.IFNA(VLOOKUP(C89,BaseDatos[[#All],[Llave]:[Por Definir4]],16,0),"No encontrado")="","-",_xlfn.IFNA(VLOOKUP(C89,BaseDatos[[#All],[Llave]:[Objetivo Geográfico]],16,0),"-")))</f>
        <v/>
      </c>
      <c r="M89" s="2" t="str">
        <f>IF(C89="","",IF(_xlfn.IFNA(VLOOKUP(C89,BaseDatos[[#All],[Llave]:[Por Definir4]],17,0),"No encontrado")="","-",_xlfn.IFNA(VLOOKUP(C89,BaseDatos[[#All],[Llave]:[Objetivo Geográfico]],17,0),"-")))</f>
        <v/>
      </c>
    </row>
    <row r="90" spans="1:13" x14ac:dyDescent="0.35">
      <c r="A90" s="44"/>
      <c r="B90" s="46"/>
      <c r="C90" s="44"/>
      <c r="D90" s="46"/>
      <c r="E90" s="43" t="str">
        <f>IF(C90="","",IF(_xlfn.IFNA(VLOOKUP(C90,BaseDatos[[#All],[Llave]:[Objetivo Geográfico]],6,0),"No encontrado")="","-",_xlfn.IFNA(VLOOKUP(C90,BaseDatos[[#All],[Llave]:[Objetivo Geográfico]],6,0),"-")))</f>
        <v/>
      </c>
      <c r="F90" s="45" t="str">
        <f>IF(C90="","",IF(_xlfn.IFNA(VLOOKUP(C90,BaseDatos[[#All],[Llave]:[Por Definir4]],13,0),"No encontrado")="","-",_xlfn.IFNA(VLOOKUP(C90,BaseDatos[[#All],[Llave]:[Por Definir4]],13,0),"-")))</f>
        <v/>
      </c>
      <c r="G90" s="43" t="str">
        <f>IF(C90="","",IF(_xlfn.IFNA(VLOOKUP(C90,BaseDatos[[#All],[Llave]:[Objetivo Geográfico]],2,0),"No disponible en la Base de Datos")="","-",_xlfn.IFNA(VLOOKUP(C90,BaseDatos[[#All],[Llave]:[Objetivo Geográfico]],2,0),"No disponible en la Base de Datos")))</f>
        <v/>
      </c>
      <c r="H90" s="43" t="str">
        <f>IF(C90="","",IF(_xlfn.IFNA(VLOOKUP(C90,BaseDatos[[#All],[Llave]:[Objetivo Geográfico]],11,0),"No encontrado")="","-",_xlfn.IFNA(VLOOKUP(C90,BaseDatos[[#All],[Llave]:[Objetivo Geográfico]],11,0),"-")))</f>
        <v/>
      </c>
      <c r="I90" s="43" t="str">
        <f>IF(C90="","",IF(_xlfn.IFNA(VLOOKUP(C90,BaseDatos[[#All],[Llave]:[Objetivo Geográfico]],12,0),"No encontrado")="","-",_xlfn.IFNA(VLOOKUP(C90,BaseDatos[[#All],[Llave]:[Objetivo Geográfico]],12,0),"-")))</f>
        <v/>
      </c>
      <c r="J90" s="2" t="str">
        <f>IF(C90="","",IF(_xlfn.IFNA(VLOOKUP(C90,BaseDatos[[#All],[Llave]:[Por Definir4]],14,0),"No encontrado")="","-",_xlfn.IFNA(VLOOKUP(C90,BaseDatos[[#All],[Llave]:[Objetivo Geográfico]],14,0),"-")))</f>
        <v/>
      </c>
      <c r="K90" s="2" t="str">
        <f>IF(C90="","",IF(_xlfn.IFNA(VLOOKUP(C90,BaseDatos[[#All],[Llave]:[Por Definir4]],15,0),"No encontrado")="","-",_xlfn.IFNA(VLOOKUP(C90,BaseDatos[[#All],[Llave]:[Objetivo Geográfico]],15,0),"-")))</f>
        <v/>
      </c>
      <c r="L90" s="2" t="str">
        <f>IF(C90="","",IF(_xlfn.IFNA(VLOOKUP(C90,BaseDatos[[#All],[Llave]:[Por Definir4]],16,0),"No encontrado")="","-",_xlfn.IFNA(VLOOKUP(C90,BaseDatos[[#All],[Llave]:[Objetivo Geográfico]],16,0),"-")))</f>
        <v/>
      </c>
      <c r="M90" s="2" t="str">
        <f>IF(C90="","",IF(_xlfn.IFNA(VLOOKUP(C90,BaseDatos[[#All],[Llave]:[Por Definir4]],17,0),"No encontrado")="","-",_xlfn.IFNA(VLOOKUP(C90,BaseDatos[[#All],[Llave]:[Objetivo Geográfico]],17,0),"-")))</f>
        <v/>
      </c>
    </row>
    <row r="91" spans="1:13" x14ac:dyDescent="0.35">
      <c r="A91" s="44"/>
      <c r="B91" s="46"/>
      <c r="C91" s="44"/>
      <c r="D91" s="46"/>
      <c r="E91" s="43" t="str">
        <f>IF(C91="","",IF(_xlfn.IFNA(VLOOKUP(C91,BaseDatos[[#All],[Llave]:[Objetivo Geográfico]],6,0),"No encontrado")="","-",_xlfn.IFNA(VLOOKUP(C91,BaseDatos[[#All],[Llave]:[Objetivo Geográfico]],6,0),"-")))</f>
        <v/>
      </c>
      <c r="F91" s="45" t="str">
        <f>IF(C91="","",IF(_xlfn.IFNA(VLOOKUP(C91,BaseDatos[[#All],[Llave]:[Por Definir4]],13,0),"No encontrado")="","-",_xlfn.IFNA(VLOOKUP(C91,BaseDatos[[#All],[Llave]:[Por Definir4]],13,0),"-")))</f>
        <v/>
      </c>
      <c r="G91" s="43" t="str">
        <f>IF(C91="","",IF(_xlfn.IFNA(VLOOKUP(C91,BaseDatos[[#All],[Llave]:[Objetivo Geográfico]],2,0),"No disponible en la Base de Datos")="","-",_xlfn.IFNA(VLOOKUP(C91,BaseDatos[[#All],[Llave]:[Objetivo Geográfico]],2,0),"No disponible en la Base de Datos")))</f>
        <v/>
      </c>
      <c r="H91" s="43" t="str">
        <f>IF(C91="","",IF(_xlfn.IFNA(VLOOKUP(C91,BaseDatos[[#All],[Llave]:[Objetivo Geográfico]],11,0),"No encontrado")="","-",_xlfn.IFNA(VLOOKUP(C91,BaseDatos[[#All],[Llave]:[Objetivo Geográfico]],11,0),"-")))</f>
        <v/>
      </c>
      <c r="I91" s="43" t="str">
        <f>IF(C91="","",IF(_xlfn.IFNA(VLOOKUP(C91,BaseDatos[[#All],[Llave]:[Objetivo Geográfico]],12,0),"No encontrado")="","-",_xlfn.IFNA(VLOOKUP(C91,BaseDatos[[#All],[Llave]:[Objetivo Geográfico]],12,0),"-")))</f>
        <v/>
      </c>
      <c r="J91" s="2" t="str">
        <f>IF(C91="","",IF(_xlfn.IFNA(VLOOKUP(C91,BaseDatos[[#All],[Llave]:[Por Definir4]],14,0),"No encontrado")="","-",_xlfn.IFNA(VLOOKUP(C91,BaseDatos[[#All],[Llave]:[Objetivo Geográfico]],14,0),"-")))</f>
        <v/>
      </c>
      <c r="K91" s="2" t="str">
        <f>IF(C91="","",IF(_xlfn.IFNA(VLOOKUP(C91,BaseDatos[[#All],[Llave]:[Por Definir4]],15,0),"No encontrado")="","-",_xlfn.IFNA(VLOOKUP(C91,BaseDatos[[#All],[Llave]:[Objetivo Geográfico]],15,0),"-")))</f>
        <v/>
      </c>
      <c r="L91" s="2" t="str">
        <f>IF(C91="","",IF(_xlfn.IFNA(VLOOKUP(C91,BaseDatos[[#All],[Llave]:[Por Definir4]],16,0),"No encontrado")="","-",_xlfn.IFNA(VLOOKUP(C91,BaseDatos[[#All],[Llave]:[Objetivo Geográfico]],16,0),"-")))</f>
        <v/>
      </c>
      <c r="M91" s="2" t="str">
        <f>IF(C91="","",IF(_xlfn.IFNA(VLOOKUP(C91,BaseDatos[[#All],[Llave]:[Por Definir4]],17,0),"No encontrado")="","-",_xlfn.IFNA(VLOOKUP(C91,BaseDatos[[#All],[Llave]:[Objetivo Geográfico]],17,0),"-")))</f>
        <v/>
      </c>
    </row>
    <row r="92" spans="1:13" x14ac:dyDescent="0.35">
      <c r="A92" s="44"/>
      <c r="B92" s="46"/>
      <c r="C92" s="44"/>
      <c r="D92" s="46"/>
      <c r="E92" s="43" t="str">
        <f>IF(C92="","",IF(_xlfn.IFNA(VLOOKUP(C92,BaseDatos[[#All],[Llave]:[Objetivo Geográfico]],6,0),"No encontrado")="","-",_xlfn.IFNA(VLOOKUP(C92,BaseDatos[[#All],[Llave]:[Objetivo Geográfico]],6,0),"-")))</f>
        <v/>
      </c>
      <c r="F92" s="45" t="str">
        <f>IF(C92="","",IF(_xlfn.IFNA(VLOOKUP(C92,BaseDatos[[#All],[Llave]:[Por Definir4]],13,0),"No encontrado")="","-",_xlfn.IFNA(VLOOKUP(C92,BaseDatos[[#All],[Llave]:[Por Definir4]],13,0),"-")))</f>
        <v/>
      </c>
      <c r="G92" s="43" t="str">
        <f>IF(C92="","",IF(_xlfn.IFNA(VLOOKUP(C92,BaseDatos[[#All],[Llave]:[Objetivo Geográfico]],2,0),"No disponible en la Base de Datos")="","-",_xlfn.IFNA(VLOOKUP(C92,BaseDatos[[#All],[Llave]:[Objetivo Geográfico]],2,0),"No disponible en la Base de Datos")))</f>
        <v/>
      </c>
      <c r="H92" s="43" t="str">
        <f>IF(C92="","",IF(_xlfn.IFNA(VLOOKUP(C92,BaseDatos[[#All],[Llave]:[Objetivo Geográfico]],11,0),"No encontrado")="","-",_xlfn.IFNA(VLOOKUP(C92,BaseDatos[[#All],[Llave]:[Objetivo Geográfico]],11,0),"-")))</f>
        <v/>
      </c>
      <c r="I92" s="43" t="str">
        <f>IF(C92="","",IF(_xlfn.IFNA(VLOOKUP(C92,BaseDatos[[#All],[Llave]:[Objetivo Geográfico]],12,0),"No encontrado")="","-",_xlfn.IFNA(VLOOKUP(C92,BaseDatos[[#All],[Llave]:[Objetivo Geográfico]],12,0),"-")))</f>
        <v/>
      </c>
      <c r="J92" s="2" t="str">
        <f>IF(C92="","",IF(_xlfn.IFNA(VLOOKUP(C92,BaseDatos[[#All],[Llave]:[Por Definir4]],14,0),"No encontrado")="","-",_xlfn.IFNA(VLOOKUP(C92,BaseDatos[[#All],[Llave]:[Objetivo Geográfico]],14,0),"-")))</f>
        <v/>
      </c>
      <c r="K92" s="2" t="str">
        <f>IF(C92="","",IF(_xlfn.IFNA(VLOOKUP(C92,BaseDatos[[#All],[Llave]:[Por Definir4]],15,0),"No encontrado")="","-",_xlfn.IFNA(VLOOKUP(C92,BaseDatos[[#All],[Llave]:[Objetivo Geográfico]],15,0),"-")))</f>
        <v/>
      </c>
      <c r="L92" s="2" t="str">
        <f>IF(C92="","",IF(_xlfn.IFNA(VLOOKUP(C92,BaseDatos[[#All],[Llave]:[Por Definir4]],16,0),"No encontrado")="","-",_xlfn.IFNA(VLOOKUP(C92,BaseDatos[[#All],[Llave]:[Objetivo Geográfico]],16,0),"-")))</f>
        <v/>
      </c>
      <c r="M92" s="2" t="str">
        <f>IF(C92="","",IF(_xlfn.IFNA(VLOOKUP(C92,BaseDatos[[#All],[Llave]:[Por Definir4]],17,0),"No encontrado")="","-",_xlfn.IFNA(VLOOKUP(C92,BaseDatos[[#All],[Llave]:[Objetivo Geográfico]],17,0),"-")))</f>
        <v/>
      </c>
    </row>
    <row r="93" spans="1:13" x14ac:dyDescent="0.35">
      <c r="A93" s="44"/>
      <c r="B93" s="46"/>
      <c r="C93" s="44"/>
      <c r="D93" s="46"/>
      <c r="E93" s="43" t="str">
        <f>IF(C93="","",IF(_xlfn.IFNA(VLOOKUP(C93,BaseDatos[[#All],[Llave]:[Objetivo Geográfico]],6,0),"No encontrado")="","-",_xlfn.IFNA(VLOOKUP(C93,BaseDatos[[#All],[Llave]:[Objetivo Geográfico]],6,0),"-")))</f>
        <v/>
      </c>
      <c r="F93" s="45" t="str">
        <f>IF(C93="","",IF(_xlfn.IFNA(VLOOKUP(C93,BaseDatos[[#All],[Llave]:[Por Definir4]],13,0),"No encontrado")="","-",_xlfn.IFNA(VLOOKUP(C93,BaseDatos[[#All],[Llave]:[Por Definir4]],13,0),"-")))</f>
        <v/>
      </c>
      <c r="G93" s="43" t="str">
        <f>IF(C93="","",IF(_xlfn.IFNA(VLOOKUP(C93,BaseDatos[[#All],[Llave]:[Objetivo Geográfico]],2,0),"No disponible en la Base de Datos")="","-",_xlfn.IFNA(VLOOKUP(C93,BaseDatos[[#All],[Llave]:[Objetivo Geográfico]],2,0),"No disponible en la Base de Datos")))</f>
        <v/>
      </c>
      <c r="H93" s="43" t="str">
        <f>IF(C93="","",IF(_xlfn.IFNA(VLOOKUP(C93,BaseDatos[[#All],[Llave]:[Objetivo Geográfico]],11,0),"No encontrado")="","-",_xlfn.IFNA(VLOOKUP(C93,BaseDatos[[#All],[Llave]:[Objetivo Geográfico]],11,0),"-")))</f>
        <v/>
      </c>
      <c r="I93" s="43" t="str">
        <f>IF(C93="","",IF(_xlfn.IFNA(VLOOKUP(C93,BaseDatos[[#All],[Llave]:[Objetivo Geográfico]],12,0),"No encontrado")="","-",_xlfn.IFNA(VLOOKUP(C93,BaseDatos[[#All],[Llave]:[Objetivo Geográfico]],12,0),"-")))</f>
        <v/>
      </c>
      <c r="J93" s="2" t="str">
        <f>IF(C93="","",IF(_xlfn.IFNA(VLOOKUP(C93,BaseDatos[[#All],[Llave]:[Por Definir4]],14,0),"No encontrado")="","-",_xlfn.IFNA(VLOOKUP(C93,BaseDatos[[#All],[Llave]:[Objetivo Geográfico]],14,0),"-")))</f>
        <v/>
      </c>
      <c r="K93" s="2" t="str">
        <f>IF(C93="","",IF(_xlfn.IFNA(VLOOKUP(C93,BaseDatos[[#All],[Llave]:[Por Definir4]],15,0),"No encontrado")="","-",_xlfn.IFNA(VLOOKUP(C93,BaseDatos[[#All],[Llave]:[Objetivo Geográfico]],15,0),"-")))</f>
        <v/>
      </c>
      <c r="L93" s="2" t="str">
        <f>IF(C93="","",IF(_xlfn.IFNA(VLOOKUP(C93,BaseDatos[[#All],[Llave]:[Por Definir4]],16,0),"No encontrado")="","-",_xlfn.IFNA(VLOOKUP(C93,BaseDatos[[#All],[Llave]:[Objetivo Geográfico]],16,0),"-")))</f>
        <v/>
      </c>
      <c r="M93" s="2" t="str">
        <f>IF(C93="","",IF(_xlfn.IFNA(VLOOKUP(C93,BaseDatos[[#All],[Llave]:[Por Definir4]],17,0),"No encontrado")="","-",_xlfn.IFNA(VLOOKUP(C93,BaseDatos[[#All],[Llave]:[Objetivo Geográfico]],17,0),"-")))</f>
        <v/>
      </c>
    </row>
    <row r="94" spans="1:13" x14ac:dyDescent="0.35">
      <c r="A94" s="44"/>
      <c r="B94" s="46"/>
      <c r="C94" s="44"/>
      <c r="D94" s="46"/>
      <c r="E94" s="43" t="str">
        <f>IF(C94="","",IF(_xlfn.IFNA(VLOOKUP(C94,BaseDatos[[#All],[Llave]:[Objetivo Geográfico]],6,0),"No encontrado")="","-",_xlfn.IFNA(VLOOKUP(C94,BaseDatos[[#All],[Llave]:[Objetivo Geográfico]],6,0),"-")))</f>
        <v/>
      </c>
      <c r="F94" s="45" t="str">
        <f>IF(C94="","",IF(_xlfn.IFNA(VLOOKUP(C94,BaseDatos[[#All],[Llave]:[Por Definir4]],13,0),"No encontrado")="","-",_xlfn.IFNA(VLOOKUP(C94,BaseDatos[[#All],[Llave]:[Por Definir4]],13,0),"-")))</f>
        <v/>
      </c>
      <c r="G94" s="43" t="str">
        <f>IF(C94="","",IF(_xlfn.IFNA(VLOOKUP(C94,BaseDatos[[#All],[Llave]:[Objetivo Geográfico]],2,0),"No disponible en la Base de Datos")="","-",_xlfn.IFNA(VLOOKUP(C94,BaseDatos[[#All],[Llave]:[Objetivo Geográfico]],2,0),"No disponible en la Base de Datos")))</f>
        <v/>
      </c>
      <c r="H94" s="43" t="str">
        <f>IF(C94="","",IF(_xlfn.IFNA(VLOOKUP(C94,BaseDatos[[#All],[Llave]:[Objetivo Geográfico]],11,0),"No encontrado")="","-",_xlfn.IFNA(VLOOKUP(C94,BaseDatos[[#All],[Llave]:[Objetivo Geográfico]],11,0),"-")))</f>
        <v/>
      </c>
      <c r="I94" s="43" t="str">
        <f>IF(C94="","",IF(_xlfn.IFNA(VLOOKUP(C94,BaseDatos[[#All],[Llave]:[Objetivo Geográfico]],12,0),"No encontrado")="","-",_xlfn.IFNA(VLOOKUP(C94,BaseDatos[[#All],[Llave]:[Objetivo Geográfico]],12,0),"-")))</f>
        <v/>
      </c>
      <c r="J94" s="2" t="str">
        <f>IF(C94="","",IF(_xlfn.IFNA(VLOOKUP(C94,BaseDatos[[#All],[Llave]:[Por Definir4]],14,0),"No encontrado")="","-",_xlfn.IFNA(VLOOKUP(C94,BaseDatos[[#All],[Llave]:[Objetivo Geográfico]],14,0),"-")))</f>
        <v/>
      </c>
      <c r="K94" s="2" t="str">
        <f>IF(C94="","",IF(_xlfn.IFNA(VLOOKUP(C94,BaseDatos[[#All],[Llave]:[Por Definir4]],15,0),"No encontrado")="","-",_xlfn.IFNA(VLOOKUP(C94,BaseDatos[[#All],[Llave]:[Objetivo Geográfico]],15,0),"-")))</f>
        <v/>
      </c>
      <c r="L94" s="2" t="str">
        <f>IF(C94="","",IF(_xlfn.IFNA(VLOOKUP(C94,BaseDatos[[#All],[Llave]:[Por Definir4]],16,0),"No encontrado")="","-",_xlfn.IFNA(VLOOKUP(C94,BaseDatos[[#All],[Llave]:[Objetivo Geográfico]],16,0),"-")))</f>
        <v/>
      </c>
      <c r="M94" s="2" t="str">
        <f>IF(C94="","",IF(_xlfn.IFNA(VLOOKUP(C94,BaseDatos[[#All],[Llave]:[Por Definir4]],17,0),"No encontrado")="","-",_xlfn.IFNA(VLOOKUP(C94,BaseDatos[[#All],[Llave]:[Objetivo Geográfico]],17,0),"-")))</f>
        <v/>
      </c>
    </row>
    <row r="95" spans="1:13" x14ac:dyDescent="0.35">
      <c r="A95" s="44"/>
      <c r="B95" s="46"/>
      <c r="C95" s="44"/>
      <c r="D95" s="46"/>
      <c r="E95" s="43" t="str">
        <f>IF(C95="","",IF(_xlfn.IFNA(VLOOKUP(C95,BaseDatos[[#All],[Llave]:[Objetivo Geográfico]],6,0),"No encontrado")="","-",_xlfn.IFNA(VLOOKUP(C95,BaseDatos[[#All],[Llave]:[Objetivo Geográfico]],6,0),"-")))</f>
        <v/>
      </c>
      <c r="F95" s="45" t="str">
        <f>IF(C95="","",IF(_xlfn.IFNA(VLOOKUP(C95,BaseDatos[[#All],[Llave]:[Por Definir4]],13,0),"No encontrado")="","-",_xlfn.IFNA(VLOOKUP(C95,BaseDatos[[#All],[Llave]:[Por Definir4]],13,0),"-")))</f>
        <v/>
      </c>
      <c r="G95" s="43" t="str">
        <f>IF(C95="","",IF(_xlfn.IFNA(VLOOKUP(C95,BaseDatos[[#All],[Llave]:[Objetivo Geográfico]],2,0),"No disponible en la Base de Datos")="","-",_xlfn.IFNA(VLOOKUP(C95,BaseDatos[[#All],[Llave]:[Objetivo Geográfico]],2,0),"No disponible en la Base de Datos")))</f>
        <v/>
      </c>
      <c r="H95" s="43" t="str">
        <f>IF(C95="","",IF(_xlfn.IFNA(VLOOKUP(C95,BaseDatos[[#All],[Llave]:[Objetivo Geográfico]],11,0),"No encontrado")="","-",_xlfn.IFNA(VLOOKUP(C95,BaseDatos[[#All],[Llave]:[Objetivo Geográfico]],11,0),"-")))</f>
        <v/>
      </c>
      <c r="I95" s="43" t="str">
        <f>IF(C95="","",IF(_xlfn.IFNA(VLOOKUP(C95,BaseDatos[[#All],[Llave]:[Objetivo Geográfico]],12,0),"No encontrado")="","-",_xlfn.IFNA(VLOOKUP(C95,BaseDatos[[#All],[Llave]:[Objetivo Geográfico]],12,0),"-")))</f>
        <v/>
      </c>
      <c r="J95" s="2" t="str">
        <f>IF(C95="","",IF(_xlfn.IFNA(VLOOKUP(C95,BaseDatos[[#All],[Llave]:[Por Definir4]],14,0),"No encontrado")="","-",_xlfn.IFNA(VLOOKUP(C95,BaseDatos[[#All],[Llave]:[Objetivo Geográfico]],14,0),"-")))</f>
        <v/>
      </c>
      <c r="K95" s="2" t="str">
        <f>IF(C95="","",IF(_xlfn.IFNA(VLOOKUP(C95,BaseDatos[[#All],[Llave]:[Por Definir4]],15,0),"No encontrado")="","-",_xlfn.IFNA(VLOOKUP(C95,BaseDatos[[#All],[Llave]:[Objetivo Geográfico]],15,0),"-")))</f>
        <v/>
      </c>
      <c r="L95" s="2" t="str">
        <f>IF(C95="","",IF(_xlfn.IFNA(VLOOKUP(C95,BaseDatos[[#All],[Llave]:[Por Definir4]],16,0),"No encontrado")="","-",_xlfn.IFNA(VLOOKUP(C95,BaseDatos[[#All],[Llave]:[Objetivo Geográfico]],16,0),"-")))</f>
        <v/>
      </c>
      <c r="M95" s="2" t="str">
        <f>IF(C95="","",IF(_xlfn.IFNA(VLOOKUP(C95,BaseDatos[[#All],[Llave]:[Por Definir4]],17,0),"No encontrado")="","-",_xlfn.IFNA(VLOOKUP(C95,BaseDatos[[#All],[Llave]:[Objetivo Geográfico]],17,0),"-")))</f>
        <v/>
      </c>
    </row>
    <row r="96" spans="1:13" x14ac:dyDescent="0.35">
      <c r="A96" s="44"/>
      <c r="B96" s="46"/>
      <c r="C96" s="44"/>
      <c r="D96" s="46"/>
      <c r="E96" s="43" t="str">
        <f>IF(C96="","",IF(_xlfn.IFNA(VLOOKUP(C96,BaseDatos[[#All],[Llave]:[Objetivo Geográfico]],6,0),"No encontrado")="","-",_xlfn.IFNA(VLOOKUP(C96,BaseDatos[[#All],[Llave]:[Objetivo Geográfico]],6,0),"-")))</f>
        <v/>
      </c>
      <c r="F96" s="45" t="str">
        <f>IF(C96="","",IF(_xlfn.IFNA(VLOOKUP(C96,BaseDatos[[#All],[Llave]:[Por Definir4]],13,0),"No encontrado")="","-",_xlfn.IFNA(VLOOKUP(C96,BaseDatos[[#All],[Llave]:[Por Definir4]],13,0),"-")))</f>
        <v/>
      </c>
      <c r="G96" s="43" t="str">
        <f>IF(C96="","",IF(_xlfn.IFNA(VLOOKUP(C96,BaseDatos[[#All],[Llave]:[Objetivo Geográfico]],2,0),"No disponible en la Base de Datos")="","-",_xlfn.IFNA(VLOOKUP(C96,BaseDatos[[#All],[Llave]:[Objetivo Geográfico]],2,0),"No disponible en la Base de Datos")))</f>
        <v/>
      </c>
      <c r="H96" s="43" t="str">
        <f>IF(C96="","",IF(_xlfn.IFNA(VLOOKUP(C96,BaseDatos[[#All],[Llave]:[Objetivo Geográfico]],11,0),"No encontrado")="","-",_xlfn.IFNA(VLOOKUP(C96,BaseDatos[[#All],[Llave]:[Objetivo Geográfico]],11,0),"-")))</f>
        <v/>
      </c>
      <c r="I96" s="43" t="str">
        <f>IF(C96="","",IF(_xlfn.IFNA(VLOOKUP(C96,BaseDatos[[#All],[Llave]:[Objetivo Geográfico]],12,0),"No encontrado")="","-",_xlfn.IFNA(VLOOKUP(C96,BaseDatos[[#All],[Llave]:[Objetivo Geográfico]],12,0),"-")))</f>
        <v/>
      </c>
      <c r="J96" s="2" t="str">
        <f>IF(C96="","",IF(_xlfn.IFNA(VLOOKUP(C96,BaseDatos[[#All],[Llave]:[Por Definir4]],14,0),"No encontrado")="","-",_xlfn.IFNA(VLOOKUP(C96,BaseDatos[[#All],[Llave]:[Objetivo Geográfico]],14,0),"-")))</f>
        <v/>
      </c>
      <c r="K96" s="2" t="str">
        <f>IF(C96="","",IF(_xlfn.IFNA(VLOOKUP(C96,BaseDatos[[#All],[Llave]:[Por Definir4]],15,0),"No encontrado")="","-",_xlfn.IFNA(VLOOKUP(C96,BaseDatos[[#All],[Llave]:[Objetivo Geográfico]],15,0),"-")))</f>
        <v/>
      </c>
      <c r="L96" s="2" t="str">
        <f>IF(C96="","",IF(_xlfn.IFNA(VLOOKUP(C96,BaseDatos[[#All],[Llave]:[Por Definir4]],16,0),"No encontrado")="","-",_xlfn.IFNA(VLOOKUP(C96,BaseDatos[[#All],[Llave]:[Objetivo Geográfico]],16,0),"-")))</f>
        <v/>
      </c>
      <c r="M96" s="2" t="str">
        <f>IF(C96="","",IF(_xlfn.IFNA(VLOOKUP(C96,BaseDatos[[#All],[Llave]:[Por Definir4]],17,0),"No encontrado")="","-",_xlfn.IFNA(VLOOKUP(C96,BaseDatos[[#All],[Llave]:[Objetivo Geográfico]],17,0),"-")))</f>
        <v/>
      </c>
    </row>
    <row r="97" spans="1:13" x14ac:dyDescent="0.35">
      <c r="A97" s="44"/>
      <c r="B97" s="46"/>
      <c r="C97" s="44"/>
      <c r="D97" s="46"/>
      <c r="E97" s="43" t="str">
        <f>IF(C97="","",IF(_xlfn.IFNA(VLOOKUP(C97,BaseDatos[[#All],[Llave]:[Objetivo Geográfico]],6,0),"No encontrado")="","-",_xlfn.IFNA(VLOOKUP(C97,BaseDatos[[#All],[Llave]:[Objetivo Geográfico]],6,0),"-")))</f>
        <v/>
      </c>
      <c r="F97" s="45" t="str">
        <f>IF(C97="","",IF(_xlfn.IFNA(VLOOKUP(C97,BaseDatos[[#All],[Llave]:[Por Definir4]],13,0),"No encontrado")="","-",_xlfn.IFNA(VLOOKUP(C97,BaseDatos[[#All],[Llave]:[Por Definir4]],13,0),"-")))</f>
        <v/>
      </c>
      <c r="G97" s="43" t="str">
        <f>IF(C97="","",IF(_xlfn.IFNA(VLOOKUP(C97,BaseDatos[[#All],[Llave]:[Objetivo Geográfico]],2,0),"No disponible en la Base de Datos")="","-",_xlfn.IFNA(VLOOKUP(C97,BaseDatos[[#All],[Llave]:[Objetivo Geográfico]],2,0),"No disponible en la Base de Datos")))</f>
        <v/>
      </c>
      <c r="H97" s="43" t="str">
        <f>IF(C97="","",IF(_xlfn.IFNA(VLOOKUP(C97,BaseDatos[[#All],[Llave]:[Objetivo Geográfico]],11,0),"No encontrado")="","-",_xlfn.IFNA(VLOOKUP(C97,BaseDatos[[#All],[Llave]:[Objetivo Geográfico]],11,0),"-")))</f>
        <v/>
      </c>
      <c r="I97" s="43" t="str">
        <f>IF(C97="","",IF(_xlfn.IFNA(VLOOKUP(C97,BaseDatos[[#All],[Llave]:[Objetivo Geográfico]],12,0),"No encontrado")="","-",_xlfn.IFNA(VLOOKUP(C97,BaseDatos[[#All],[Llave]:[Objetivo Geográfico]],12,0),"-")))</f>
        <v/>
      </c>
      <c r="J97" s="2" t="str">
        <f>IF(C97="","",IF(_xlfn.IFNA(VLOOKUP(C97,BaseDatos[[#All],[Llave]:[Por Definir4]],14,0),"No encontrado")="","-",_xlfn.IFNA(VLOOKUP(C97,BaseDatos[[#All],[Llave]:[Objetivo Geográfico]],14,0),"-")))</f>
        <v/>
      </c>
      <c r="K97" s="2" t="str">
        <f>IF(C97="","",IF(_xlfn.IFNA(VLOOKUP(C97,BaseDatos[[#All],[Llave]:[Por Definir4]],15,0),"No encontrado")="","-",_xlfn.IFNA(VLOOKUP(C97,BaseDatos[[#All],[Llave]:[Objetivo Geográfico]],15,0),"-")))</f>
        <v/>
      </c>
      <c r="L97" s="2" t="str">
        <f>IF(C97="","",IF(_xlfn.IFNA(VLOOKUP(C97,BaseDatos[[#All],[Llave]:[Por Definir4]],16,0),"No encontrado")="","-",_xlfn.IFNA(VLOOKUP(C97,BaseDatos[[#All],[Llave]:[Objetivo Geográfico]],16,0),"-")))</f>
        <v/>
      </c>
      <c r="M97" s="2" t="str">
        <f>IF(C97="","",IF(_xlfn.IFNA(VLOOKUP(C97,BaseDatos[[#All],[Llave]:[Por Definir4]],17,0),"No encontrado")="","-",_xlfn.IFNA(VLOOKUP(C97,BaseDatos[[#All],[Llave]:[Objetivo Geográfico]],17,0),"-")))</f>
        <v/>
      </c>
    </row>
    <row r="98" spans="1:13" x14ac:dyDescent="0.35">
      <c r="A98" s="44"/>
      <c r="B98" s="46"/>
      <c r="C98" s="44"/>
      <c r="D98" s="46"/>
      <c r="E98" s="43" t="str">
        <f>IF(C98="","",IF(_xlfn.IFNA(VLOOKUP(C98,BaseDatos[[#All],[Llave]:[Objetivo Geográfico]],6,0),"No encontrado")="","-",_xlfn.IFNA(VLOOKUP(C98,BaseDatos[[#All],[Llave]:[Objetivo Geográfico]],6,0),"-")))</f>
        <v/>
      </c>
      <c r="F98" s="45" t="str">
        <f>IF(C98="","",IF(_xlfn.IFNA(VLOOKUP(C98,BaseDatos[[#All],[Llave]:[Por Definir4]],13,0),"No encontrado")="","-",_xlfn.IFNA(VLOOKUP(C98,BaseDatos[[#All],[Llave]:[Por Definir4]],13,0),"-")))</f>
        <v/>
      </c>
      <c r="G98" s="43" t="str">
        <f>IF(C98="","",IF(_xlfn.IFNA(VLOOKUP(C98,BaseDatos[[#All],[Llave]:[Objetivo Geográfico]],2,0),"No disponible en la Base de Datos")="","-",_xlfn.IFNA(VLOOKUP(C98,BaseDatos[[#All],[Llave]:[Objetivo Geográfico]],2,0),"No disponible en la Base de Datos")))</f>
        <v/>
      </c>
      <c r="H98" s="43" t="str">
        <f>IF(C98="","",IF(_xlfn.IFNA(VLOOKUP(C98,BaseDatos[[#All],[Llave]:[Objetivo Geográfico]],11,0),"No encontrado")="","-",_xlfn.IFNA(VLOOKUP(C98,BaseDatos[[#All],[Llave]:[Objetivo Geográfico]],11,0),"-")))</f>
        <v/>
      </c>
      <c r="I98" s="43" t="str">
        <f>IF(C98="","",IF(_xlfn.IFNA(VLOOKUP(C98,BaseDatos[[#All],[Llave]:[Objetivo Geográfico]],12,0),"No encontrado")="","-",_xlfn.IFNA(VLOOKUP(C98,BaseDatos[[#All],[Llave]:[Objetivo Geográfico]],12,0),"-")))</f>
        <v/>
      </c>
      <c r="J98" s="2" t="str">
        <f>IF(C98="","",IF(_xlfn.IFNA(VLOOKUP(C98,BaseDatos[[#All],[Llave]:[Por Definir4]],14,0),"No encontrado")="","-",_xlfn.IFNA(VLOOKUP(C98,BaseDatos[[#All],[Llave]:[Objetivo Geográfico]],14,0),"-")))</f>
        <v/>
      </c>
      <c r="K98" s="2" t="str">
        <f>IF(C98="","",IF(_xlfn.IFNA(VLOOKUP(C98,BaseDatos[[#All],[Llave]:[Por Definir4]],15,0),"No encontrado")="","-",_xlfn.IFNA(VLOOKUP(C98,BaseDatos[[#All],[Llave]:[Objetivo Geográfico]],15,0),"-")))</f>
        <v/>
      </c>
      <c r="L98" s="2" t="str">
        <f>IF(C98="","",IF(_xlfn.IFNA(VLOOKUP(C98,BaseDatos[[#All],[Llave]:[Por Definir4]],16,0),"No encontrado")="","-",_xlfn.IFNA(VLOOKUP(C98,BaseDatos[[#All],[Llave]:[Objetivo Geográfico]],16,0),"-")))</f>
        <v/>
      </c>
      <c r="M98" s="2" t="str">
        <f>IF(C98="","",IF(_xlfn.IFNA(VLOOKUP(C98,BaseDatos[[#All],[Llave]:[Por Definir4]],17,0),"No encontrado")="","-",_xlfn.IFNA(VLOOKUP(C98,BaseDatos[[#All],[Llave]:[Objetivo Geográfico]],17,0),"-")))</f>
        <v/>
      </c>
    </row>
    <row r="99" spans="1:13" x14ac:dyDescent="0.35">
      <c r="A99" s="44"/>
      <c r="B99" s="46"/>
      <c r="C99" s="44"/>
      <c r="D99" s="46"/>
      <c r="E99" s="43" t="str">
        <f>IF(C99="","",IF(_xlfn.IFNA(VLOOKUP(C99,BaseDatos[[#All],[Llave]:[Objetivo Geográfico]],6,0),"No encontrado")="","-",_xlfn.IFNA(VLOOKUP(C99,BaseDatos[[#All],[Llave]:[Objetivo Geográfico]],6,0),"-")))</f>
        <v/>
      </c>
      <c r="F99" s="45" t="str">
        <f>IF(C99="","",IF(_xlfn.IFNA(VLOOKUP(C99,BaseDatos[[#All],[Llave]:[Por Definir4]],13,0),"No encontrado")="","-",_xlfn.IFNA(VLOOKUP(C99,BaseDatos[[#All],[Llave]:[Por Definir4]],13,0),"-")))</f>
        <v/>
      </c>
      <c r="G99" s="43" t="str">
        <f>IF(C99="","",IF(_xlfn.IFNA(VLOOKUP(C99,BaseDatos[[#All],[Llave]:[Objetivo Geográfico]],2,0),"No disponible en la Base de Datos")="","-",_xlfn.IFNA(VLOOKUP(C99,BaseDatos[[#All],[Llave]:[Objetivo Geográfico]],2,0),"No disponible en la Base de Datos")))</f>
        <v/>
      </c>
      <c r="H99" s="43" t="str">
        <f>IF(C99="","",IF(_xlfn.IFNA(VLOOKUP(C99,BaseDatos[[#All],[Llave]:[Objetivo Geográfico]],11,0),"No encontrado")="","-",_xlfn.IFNA(VLOOKUP(C99,BaseDatos[[#All],[Llave]:[Objetivo Geográfico]],11,0),"-")))</f>
        <v/>
      </c>
      <c r="I99" s="43" t="str">
        <f>IF(C99="","",IF(_xlfn.IFNA(VLOOKUP(C99,BaseDatos[[#All],[Llave]:[Objetivo Geográfico]],12,0),"No encontrado")="","-",_xlfn.IFNA(VLOOKUP(C99,BaseDatos[[#All],[Llave]:[Objetivo Geográfico]],12,0),"-")))</f>
        <v/>
      </c>
      <c r="J99" s="2" t="str">
        <f>IF(C99="","",IF(_xlfn.IFNA(VLOOKUP(C99,BaseDatos[[#All],[Llave]:[Por Definir4]],14,0),"No encontrado")="","-",_xlfn.IFNA(VLOOKUP(C99,BaseDatos[[#All],[Llave]:[Objetivo Geográfico]],14,0),"-")))</f>
        <v/>
      </c>
      <c r="K99" s="2" t="str">
        <f>IF(C99="","",IF(_xlfn.IFNA(VLOOKUP(C99,BaseDatos[[#All],[Llave]:[Por Definir4]],15,0),"No encontrado")="","-",_xlfn.IFNA(VLOOKUP(C99,BaseDatos[[#All],[Llave]:[Objetivo Geográfico]],15,0),"-")))</f>
        <v/>
      </c>
      <c r="L99" s="2" t="str">
        <f>IF(C99="","",IF(_xlfn.IFNA(VLOOKUP(C99,BaseDatos[[#All],[Llave]:[Por Definir4]],16,0),"No encontrado")="","-",_xlfn.IFNA(VLOOKUP(C99,BaseDatos[[#All],[Llave]:[Objetivo Geográfico]],16,0),"-")))</f>
        <v/>
      </c>
      <c r="M99" s="2" t="str">
        <f>IF(C99="","",IF(_xlfn.IFNA(VLOOKUP(C99,BaseDatos[[#All],[Llave]:[Por Definir4]],17,0),"No encontrado")="","-",_xlfn.IFNA(VLOOKUP(C99,BaseDatos[[#All],[Llave]:[Objetivo Geográfico]],17,0),"-")))</f>
        <v/>
      </c>
    </row>
    <row r="100" spans="1:13" x14ac:dyDescent="0.35">
      <c r="A100" s="44"/>
      <c r="B100" s="46"/>
      <c r="C100" s="44"/>
      <c r="D100" s="46"/>
      <c r="E100" s="43" t="str">
        <f>IF(C100="","",IF(_xlfn.IFNA(VLOOKUP(C100,BaseDatos[[#All],[Llave]:[Objetivo Geográfico]],6,0),"No encontrado")="","-",_xlfn.IFNA(VLOOKUP(C100,BaseDatos[[#All],[Llave]:[Objetivo Geográfico]],6,0),"-")))</f>
        <v/>
      </c>
      <c r="F100" s="45" t="str">
        <f>IF(C100="","",IF(_xlfn.IFNA(VLOOKUP(C100,BaseDatos[[#All],[Llave]:[Por Definir4]],13,0),"No encontrado")="","-",_xlfn.IFNA(VLOOKUP(C100,BaseDatos[[#All],[Llave]:[Por Definir4]],13,0),"-")))</f>
        <v/>
      </c>
      <c r="G100" s="43" t="str">
        <f>IF(C100="","",IF(_xlfn.IFNA(VLOOKUP(C100,BaseDatos[[#All],[Llave]:[Objetivo Geográfico]],2,0),"No disponible en la Base de Datos")="","-",_xlfn.IFNA(VLOOKUP(C100,BaseDatos[[#All],[Llave]:[Objetivo Geográfico]],2,0),"No disponible en la Base de Datos")))</f>
        <v/>
      </c>
      <c r="H100" s="43" t="str">
        <f>IF(C100="","",IF(_xlfn.IFNA(VLOOKUP(C100,BaseDatos[[#All],[Llave]:[Objetivo Geográfico]],11,0),"No encontrado")="","-",_xlfn.IFNA(VLOOKUP(C100,BaseDatos[[#All],[Llave]:[Objetivo Geográfico]],11,0),"-")))</f>
        <v/>
      </c>
      <c r="I100" s="43" t="str">
        <f>IF(C100="","",IF(_xlfn.IFNA(VLOOKUP(C100,BaseDatos[[#All],[Llave]:[Objetivo Geográfico]],12,0),"No encontrado")="","-",_xlfn.IFNA(VLOOKUP(C100,BaseDatos[[#All],[Llave]:[Objetivo Geográfico]],12,0),"-")))</f>
        <v/>
      </c>
      <c r="J100" s="2" t="str">
        <f>IF(C100="","",IF(_xlfn.IFNA(VLOOKUP(C100,BaseDatos[[#All],[Llave]:[Por Definir4]],14,0),"No encontrado")="","-",_xlfn.IFNA(VLOOKUP(C100,BaseDatos[[#All],[Llave]:[Objetivo Geográfico]],14,0),"-")))</f>
        <v/>
      </c>
      <c r="K100" s="2" t="str">
        <f>IF(C100="","",IF(_xlfn.IFNA(VLOOKUP(C100,BaseDatos[[#All],[Llave]:[Por Definir4]],15,0),"No encontrado")="","-",_xlfn.IFNA(VLOOKUP(C100,BaseDatos[[#All],[Llave]:[Objetivo Geográfico]],15,0),"-")))</f>
        <v/>
      </c>
      <c r="L100" s="2" t="str">
        <f>IF(C100="","",IF(_xlfn.IFNA(VLOOKUP(C100,BaseDatos[[#All],[Llave]:[Por Definir4]],16,0),"No encontrado")="","-",_xlfn.IFNA(VLOOKUP(C100,BaseDatos[[#All],[Llave]:[Objetivo Geográfico]],16,0),"-")))</f>
        <v/>
      </c>
      <c r="M100" s="2" t="str">
        <f>IF(C100="","",IF(_xlfn.IFNA(VLOOKUP(C100,BaseDatos[[#All],[Llave]:[Por Definir4]],17,0),"No encontrado")="","-",_xlfn.IFNA(VLOOKUP(C100,BaseDatos[[#All],[Llave]:[Objetivo Geográfico]],17,0),"-")))</f>
        <v/>
      </c>
    </row>
    <row r="101" spans="1:13" x14ac:dyDescent="0.35">
      <c r="A101" s="44"/>
      <c r="B101" s="46"/>
      <c r="C101" s="44"/>
      <c r="D101" s="46"/>
      <c r="E101" s="43" t="str">
        <f>IF(C101="","",IF(_xlfn.IFNA(VLOOKUP(C101,BaseDatos[[#All],[Llave]:[Objetivo Geográfico]],6,0),"No encontrado")="","-",_xlfn.IFNA(VLOOKUP(C101,BaseDatos[[#All],[Llave]:[Objetivo Geográfico]],6,0),"-")))</f>
        <v/>
      </c>
      <c r="F101" s="45" t="str">
        <f>IF(C101="","",IF(_xlfn.IFNA(VLOOKUP(C101,BaseDatos[[#All],[Llave]:[Por Definir4]],13,0),"No encontrado")="","-",_xlfn.IFNA(VLOOKUP(C101,BaseDatos[[#All],[Llave]:[Por Definir4]],13,0),"-")))</f>
        <v/>
      </c>
      <c r="G101" s="43" t="str">
        <f>IF(C101="","",IF(_xlfn.IFNA(VLOOKUP(C101,BaseDatos[[#All],[Llave]:[Objetivo Geográfico]],2,0),"No disponible en la Base de Datos")="","-",_xlfn.IFNA(VLOOKUP(C101,BaseDatos[[#All],[Llave]:[Objetivo Geográfico]],2,0),"No disponible en la Base de Datos")))</f>
        <v/>
      </c>
      <c r="H101" s="43" t="str">
        <f>IF(C101="","",IF(_xlfn.IFNA(VLOOKUP(C101,BaseDatos[[#All],[Llave]:[Objetivo Geográfico]],11,0),"No encontrado")="","-",_xlfn.IFNA(VLOOKUP(C101,BaseDatos[[#All],[Llave]:[Objetivo Geográfico]],11,0),"-")))</f>
        <v/>
      </c>
      <c r="I101" s="43" t="str">
        <f>IF(C101="","",IF(_xlfn.IFNA(VLOOKUP(C101,BaseDatos[[#All],[Llave]:[Objetivo Geográfico]],12,0),"No encontrado")="","-",_xlfn.IFNA(VLOOKUP(C101,BaseDatos[[#All],[Llave]:[Objetivo Geográfico]],12,0),"-")))</f>
        <v/>
      </c>
      <c r="J101" s="2" t="str">
        <f>IF(C101="","",IF(_xlfn.IFNA(VLOOKUP(C101,BaseDatos[[#All],[Llave]:[Por Definir4]],14,0),"No encontrado")="","-",_xlfn.IFNA(VLOOKUP(C101,BaseDatos[[#All],[Llave]:[Objetivo Geográfico]],14,0),"-")))</f>
        <v/>
      </c>
      <c r="K101" s="2" t="str">
        <f>IF(C101="","",IF(_xlfn.IFNA(VLOOKUP(C101,BaseDatos[[#All],[Llave]:[Por Definir4]],15,0),"No encontrado")="","-",_xlfn.IFNA(VLOOKUP(C101,BaseDatos[[#All],[Llave]:[Objetivo Geográfico]],15,0),"-")))</f>
        <v/>
      </c>
      <c r="L101" s="2" t="str">
        <f>IF(C101="","",IF(_xlfn.IFNA(VLOOKUP(C101,BaseDatos[[#All],[Llave]:[Por Definir4]],16,0),"No encontrado")="","-",_xlfn.IFNA(VLOOKUP(C101,BaseDatos[[#All],[Llave]:[Objetivo Geográfico]],16,0),"-")))</f>
        <v/>
      </c>
      <c r="M101" s="2" t="str">
        <f>IF(C101="","",IF(_xlfn.IFNA(VLOOKUP(C101,BaseDatos[[#All],[Llave]:[Por Definir4]],17,0),"No encontrado")="","-",_xlfn.IFNA(VLOOKUP(C101,BaseDatos[[#All],[Llave]:[Objetivo Geográfico]],17,0),"-")))</f>
        <v/>
      </c>
    </row>
    <row r="102" spans="1:13" x14ac:dyDescent="0.35">
      <c r="A102" s="44"/>
      <c r="B102" s="46"/>
      <c r="C102" s="44"/>
      <c r="D102" s="46"/>
      <c r="E102" s="43" t="str">
        <f>IF(C102="","",IF(_xlfn.IFNA(VLOOKUP(C102,BaseDatos[[#All],[Llave]:[Objetivo Geográfico]],6,0),"No encontrado")="","-",_xlfn.IFNA(VLOOKUP(C102,BaseDatos[[#All],[Llave]:[Objetivo Geográfico]],6,0),"-")))</f>
        <v/>
      </c>
      <c r="F102" s="45" t="str">
        <f>IF(C102="","",IF(_xlfn.IFNA(VLOOKUP(C102,BaseDatos[[#All],[Llave]:[Por Definir4]],13,0),"No encontrado")="","-",_xlfn.IFNA(VLOOKUP(C102,BaseDatos[[#All],[Llave]:[Por Definir4]],13,0),"-")))</f>
        <v/>
      </c>
      <c r="G102" s="43" t="str">
        <f>IF(C102="","",IF(_xlfn.IFNA(VLOOKUP(C102,BaseDatos[[#All],[Llave]:[Objetivo Geográfico]],2,0),"No disponible en la Base de Datos")="","-",_xlfn.IFNA(VLOOKUP(C102,BaseDatos[[#All],[Llave]:[Objetivo Geográfico]],2,0),"No disponible en la Base de Datos")))</f>
        <v/>
      </c>
      <c r="H102" s="43" t="str">
        <f>IF(C102="","",IF(_xlfn.IFNA(VLOOKUP(C102,BaseDatos[[#All],[Llave]:[Objetivo Geográfico]],11,0),"No encontrado")="","-",_xlfn.IFNA(VLOOKUP(C102,BaseDatos[[#All],[Llave]:[Objetivo Geográfico]],11,0),"-")))</f>
        <v/>
      </c>
      <c r="I102" s="43" t="str">
        <f>IF(C102="","",IF(_xlfn.IFNA(VLOOKUP(C102,BaseDatos[[#All],[Llave]:[Objetivo Geográfico]],12,0),"No encontrado")="","-",_xlfn.IFNA(VLOOKUP(C102,BaseDatos[[#All],[Llave]:[Objetivo Geográfico]],12,0),"-")))</f>
        <v/>
      </c>
      <c r="J102" s="2" t="str">
        <f>IF(C102="","",IF(_xlfn.IFNA(VLOOKUP(C102,BaseDatos[[#All],[Llave]:[Por Definir4]],14,0),"No encontrado")="","-",_xlfn.IFNA(VLOOKUP(C102,BaseDatos[[#All],[Llave]:[Objetivo Geográfico]],14,0),"-")))</f>
        <v/>
      </c>
      <c r="K102" s="2" t="str">
        <f>IF(C102="","",IF(_xlfn.IFNA(VLOOKUP(C102,BaseDatos[[#All],[Llave]:[Por Definir4]],15,0),"No encontrado")="","-",_xlfn.IFNA(VLOOKUP(C102,BaseDatos[[#All],[Llave]:[Objetivo Geográfico]],15,0),"-")))</f>
        <v/>
      </c>
      <c r="L102" s="2" t="str">
        <f>IF(C102="","",IF(_xlfn.IFNA(VLOOKUP(C102,BaseDatos[[#All],[Llave]:[Por Definir4]],16,0),"No encontrado")="","-",_xlfn.IFNA(VLOOKUP(C102,BaseDatos[[#All],[Llave]:[Objetivo Geográfico]],16,0),"-")))</f>
        <v/>
      </c>
      <c r="M102" s="2" t="str">
        <f>IF(C102="","",IF(_xlfn.IFNA(VLOOKUP(C102,BaseDatos[[#All],[Llave]:[Por Definir4]],17,0),"No encontrado")="","-",_xlfn.IFNA(VLOOKUP(C102,BaseDatos[[#All],[Llave]:[Objetivo Geográfico]],17,0),"-")))</f>
        <v/>
      </c>
    </row>
    <row r="103" spans="1:13" x14ac:dyDescent="0.35">
      <c r="A103" s="44"/>
      <c r="B103" s="46"/>
      <c r="C103" s="44"/>
      <c r="D103" s="46"/>
      <c r="E103" s="43" t="str">
        <f>IF(C103="","",IF(_xlfn.IFNA(VLOOKUP(C103,BaseDatos[[#All],[Llave]:[Objetivo Geográfico]],6,0),"No encontrado")="","-",_xlfn.IFNA(VLOOKUP(C103,BaseDatos[[#All],[Llave]:[Objetivo Geográfico]],6,0),"-")))</f>
        <v/>
      </c>
      <c r="F103" s="45" t="str">
        <f>IF(C103="","",IF(_xlfn.IFNA(VLOOKUP(C103,BaseDatos[[#All],[Llave]:[Por Definir4]],13,0),"No encontrado")="","-",_xlfn.IFNA(VLOOKUP(C103,BaseDatos[[#All],[Llave]:[Por Definir4]],13,0),"-")))</f>
        <v/>
      </c>
      <c r="G103" s="43" t="str">
        <f>IF(C103="","",IF(_xlfn.IFNA(VLOOKUP(C103,BaseDatos[[#All],[Llave]:[Objetivo Geográfico]],2,0),"No disponible en la Base de Datos")="","-",_xlfn.IFNA(VLOOKUP(C103,BaseDatos[[#All],[Llave]:[Objetivo Geográfico]],2,0),"No disponible en la Base de Datos")))</f>
        <v/>
      </c>
      <c r="H103" s="43" t="str">
        <f>IF(C103="","",IF(_xlfn.IFNA(VLOOKUP(C103,BaseDatos[[#All],[Llave]:[Objetivo Geográfico]],11,0),"No encontrado")="","-",_xlfn.IFNA(VLOOKUP(C103,BaseDatos[[#All],[Llave]:[Objetivo Geográfico]],11,0),"-")))</f>
        <v/>
      </c>
      <c r="I103" s="43" t="str">
        <f>IF(C103="","",IF(_xlfn.IFNA(VLOOKUP(C103,BaseDatos[[#All],[Llave]:[Objetivo Geográfico]],12,0),"No encontrado")="","-",_xlfn.IFNA(VLOOKUP(C103,BaseDatos[[#All],[Llave]:[Objetivo Geográfico]],12,0),"-")))</f>
        <v/>
      </c>
      <c r="J103" s="2" t="str">
        <f>IF(C103="","",IF(_xlfn.IFNA(VLOOKUP(C103,BaseDatos[[#All],[Llave]:[Por Definir4]],14,0),"No encontrado")="","-",_xlfn.IFNA(VLOOKUP(C103,BaseDatos[[#All],[Llave]:[Objetivo Geográfico]],14,0),"-")))</f>
        <v/>
      </c>
      <c r="K103" s="2" t="str">
        <f>IF(C103="","",IF(_xlfn.IFNA(VLOOKUP(C103,BaseDatos[[#All],[Llave]:[Por Definir4]],15,0),"No encontrado")="","-",_xlfn.IFNA(VLOOKUP(C103,BaseDatos[[#All],[Llave]:[Objetivo Geográfico]],15,0),"-")))</f>
        <v/>
      </c>
      <c r="L103" s="2" t="str">
        <f>IF(C103="","",IF(_xlfn.IFNA(VLOOKUP(C103,BaseDatos[[#All],[Llave]:[Por Definir4]],16,0),"No encontrado")="","-",_xlfn.IFNA(VLOOKUP(C103,BaseDatos[[#All],[Llave]:[Objetivo Geográfico]],16,0),"-")))</f>
        <v/>
      </c>
      <c r="M103" s="2" t="str">
        <f>IF(C103="","",IF(_xlfn.IFNA(VLOOKUP(C103,BaseDatos[[#All],[Llave]:[Por Definir4]],17,0),"No encontrado")="","-",_xlfn.IFNA(VLOOKUP(C103,BaseDatos[[#All],[Llave]:[Objetivo Geográfico]],17,0),"-")))</f>
        <v/>
      </c>
    </row>
  </sheetData>
  <sheetProtection algorithmName="SHA-512" hashValue="SM4UpVTnWO9S+QvfXDjfoyOLsugel+gc9hNRH19ruEpElOVr76CttKdQBreo9lK1OQ7eJGYgjoC67vwHXuU7qA==" saltValue="0UrU9r8vXCPEQR7hrKQuww==" spinCount="100000" sheet="1" objects="1" scenarios="1" formatColumns="0" formatRows="0"/>
  <conditionalFormatting sqref="G5:G103">
    <cfRule type="containsText" dxfId="58" priority="1" operator="containsText" text="No disponible en la Base de Datos">
      <formula>NOT(ISERROR(SEARCH("No disponible en la Base de Datos",G5)))</formula>
    </cfRule>
  </conditionalFormatting>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41985" r:id="rId4" name="TempCombo">
          <controlPr locked="0" defaultSize="0" autoLine="0" r:id="rId5">
            <anchor moveWithCells="1">
              <from>
                <xdr:col>2</xdr:col>
                <xdr:colOff>0</xdr:colOff>
                <xdr:row>8</xdr:row>
                <xdr:rowOff>0</xdr:rowOff>
              </from>
              <to>
                <xdr:col>3</xdr:col>
                <xdr:colOff>63500</xdr:colOff>
                <xdr:row>9</xdr:row>
                <xdr:rowOff>63500</xdr:rowOff>
              </to>
            </anchor>
          </controlPr>
        </control>
      </mc:Choice>
      <mc:Fallback>
        <control shapeId="41985"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5E50B8E2-4847-4C18-8D83-E377202A1A25}">
          <x14:formula1>
            <xm:f>Parametros!$B$2:$B$4</xm:f>
          </x14:formula1>
          <xm:sqref>A5:A103</xm:sqref>
        </x14:dataValidation>
        <x14:dataValidation type="list" allowBlank="1" showDropDown="1" showInputMessage="1" showErrorMessage="1" xr:uid="{C3A62AB9-D528-454A-8855-673DDCB353A4}">
          <x14:formula1>
            <xm:f>BD!$AH$6:$AH$1001</xm:f>
          </x14:formula1>
          <xm:sqref>C5:C103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76C46-6B13-41AC-A192-2F1DE3CC18EB}">
  <sheetPr codeName="Hoja15"/>
  <dimension ref="G2:AE502"/>
  <sheetViews>
    <sheetView showGridLines="0" tabSelected="1" zoomScaleNormal="100" workbookViewId="0"/>
  </sheetViews>
  <sheetFormatPr baseColWidth="10" defaultRowHeight="14.5" x14ac:dyDescent="0.35"/>
  <sheetData>
    <row r="2" spans="7:7" x14ac:dyDescent="0.35">
      <c r="G2" t="s">
        <v>429</v>
      </c>
    </row>
    <row r="500" spans="30:31" x14ac:dyDescent="0.35">
      <c r="AD500" s="26" t="s">
        <v>425</v>
      </c>
      <c r="AE500" s="27" t="s">
        <v>426</v>
      </c>
    </row>
    <row r="501" spans="30:31" x14ac:dyDescent="0.35">
      <c r="AD501" s="28" t="str">
        <f>Parametros!D2</f>
        <v>Victor</v>
      </c>
      <c r="AE501" s="28" t="str">
        <f>Parametros!E2</f>
        <v>Ibero2020</v>
      </c>
    </row>
    <row r="502" spans="30:31" x14ac:dyDescent="0.35">
      <c r="AD502" s="28" t="str">
        <f>Parametros!D3</f>
        <v>Admin</v>
      </c>
      <c r="AE502" s="28" t="str">
        <f>Parametros!E3</f>
        <v>Xls_2020</v>
      </c>
    </row>
  </sheetData>
  <sheetProtection algorithmName="SHA-512" hashValue="DF6KG1LzL35PZwNPw+pxdIFE3qhenuITB/PCBCFWQx0LFijF7vosJEsOquXcFU6E5o4Qb0oXR8diNctnXAwi7Q==" saltValue="26T8VAQte3cYF6j7+nM0bA==" spinCount="100000" sheet="1" objects="1" scenarios="1" formatColumns="0" formatRows="0"/>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F08E4-5517-44DB-A53C-4E54B873D537}">
  <sheetPr codeName="Hoja16"/>
  <dimension ref="A11:I1003"/>
  <sheetViews>
    <sheetView showGridLines="0" zoomScale="80" zoomScaleNormal="80" workbookViewId="0"/>
  </sheetViews>
  <sheetFormatPr baseColWidth="10" defaultRowHeight="14.5" x14ac:dyDescent="0.35"/>
  <cols>
    <col min="1" max="1" width="7.6328125" customWidth="1"/>
    <col min="2" max="2" width="26.1796875" bestFit="1" customWidth="1"/>
    <col min="3" max="3" width="25.90625" customWidth="1"/>
    <col min="4" max="4" width="74.453125" customWidth="1"/>
    <col min="5" max="5" width="10.54296875" bestFit="1" customWidth="1"/>
    <col min="6" max="6" width="14.7265625" customWidth="1"/>
    <col min="7" max="7" width="7.7265625" customWidth="1"/>
    <col min="8" max="8" width="14.90625" customWidth="1"/>
    <col min="9" max="9" width="32" customWidth="1"/>
  </cols>
  <sheetData>
    <row r="11" spans="1:9" x14ac:dyDescent="0.35">
      <c r="D11" s="47">
        <f>SUBTOTAL(3,Seleccion[Material])</f>
        <v>991</v>
      </c>
    </row>
    <row r="12" spans="1:9" ht="29" x14ac:dyDescent="0.35">
      <c r="A12" s="34" t="s">
        <v>19</v>
      </c>
      <c r="B12" s="35" t="s">
        <v>20</v>
      </c>
      <c r="C12" s="35" t="s">
        <v>21</v>
      </c>
      <c r="D12" s="35" t="s">
        <v>22</v>
      </c>
      <c r="E12" s="35" t="s">
        <v>36</v>
      </c>
      <c r="F12" s="35" t="s">
        <v>712</v>
      </c>
      <c r="G12" s="35" t="s">
        <v>23</v>
      </c>
      <c r="H12" s="35" t="s">
        <v>772</v>
      </c>
      <c r="I12" s="35" t="s">
        <v>408</v>
      </c>
    </row>
    <row r="13" spans="1:9" x14ac:dyDescent="0.35">
      <c r="A13" s="3" t="str">
        <f>IF(BD!B6="","",BD!B6)</f>
        <v>EPiC</v>
      </c>
      <c r="B13" s="3" t="str">
        <f>IF(BD!C6="","",BD!C6)</f>
        <v>Concrete and plaster products</v>
      </c>
      <c r="C13" s="3" t="str">
        <f>IF(BD!D6="","",BD!D6)</f>
        <v>Blocks</v>
      </c>
      <c r="D13" s="3" t="str">
        <f>IF(BD!E6="","",BD!E6)</f>
        <v>Block_Concrete block</v>
      </c>
      <c r="E13" s="25"/>
      <c r="F13" s="25"/>
      <c r="G13" s="2" t="str">
        <f>IF(BD!F6="","",BD!F6)</f>
        <v>kg</v>
      </c>
      <c r="H13" s="16" t="str">
        <f>IF(BD!L6="","",BD!L6)</f>
        <v>-</v>
      </c>
      <c r="I13" s="16" t="str">
        <f>IF(BD!K6="","",BD!K6)</f>
        <v>No Aplica</v>
      </c>
    </row>
    <row r="14" spans="1:9" x14ac:dyDescent="0.35">
      <c r="A14" s="3" t="str">
        <f>IF(BD!B7="","",BD!B7)</f>
        <v>EPiC</v>
      </c>
      <c r="B14" s="3" t="str">
        <f>IF(BD!C7="","",BD!C7)</f>
        <v>Concrete and plaster products</v>
      </c>
      <c r="C14" s="3" t="str">
        <f>IF(BD!D7="","",BD!D7)</f>
        <v>Blocks</v>
      </c>
      <c r="D14" s="3" t="str">
        <f>IF(BD!E7="","",BD!E7)</f>
        <v>Block_Concrete block - 390 × 190 × 90 mm</v>
      </c>
      <c r="E14" s="25"/>
      <c r="F14" s="25"/>
      <c r="G14" s="2" t="str">
        <f>IF(BD!F7="","",BD!F7)</f>
        <v>Pza</v>
      </c>
      <c r="H14" s="2" t="str">
        <f>IF(BD!L7="","",BD!L7)</f>
        <v>-</v>
      </c>
      <c r="I14" s="2" t="str">
        <f>IF(BD!K7="","",BD!K7)</f>
        <v>No Aplica</v>
      </c>
    </row>
    <row r="15" spans="1:9" x14ac:dyDescent="0.35">
      <c r="A15" s="3" t="str">
        <f>IF(BD!B8="","",BD!B8)</f>
        <v>EPiC</v>
      </c>
      <c r="B15" s="3" t="str">
        <f>IF(BD!C8="","",BD!C8)</f>
        <v>Concrete and plaster products</v>
      </c>
      <c r="C15" s="3" t="str">
        <f>IF(BD!D8="","",BD!D8)</f>
        <v>Blocks</v>
      </c>
      <c r="D15" s="3" t="str">
        <f>IF(BD!E8="","",BD!E8)</f>
        <v>Block_Concrete block - 390 × 190 × 140 mm</v>
      </c>
      <c r="E15" s="25"/>
      <c r="F15" s="25"/>
      <c r="G15" s="2" t="str">
        <f>IF(BD!F8="","",BD!F8)</f>
        <v>Pza</v>
      </c>
      <c r="H15" s="2" t="str">
        <f>IF(BD!L8="","",BD!L8)</f>
        <v>-</v>
      </c>
      <c r="I15" s="2" t="str">
        <f>IF(BD!K8="","",BD!K8)</f>
        <v>No Aplica</v>
      </c>
    </row>
    <row r="16" spans="1:9" x14ac:dyDescent="0.35">
      <c r="A16" s="3" t="str">
        <f>IF(BD!B9="","",BD!B9)</f>
        <v>EPiC</v>
      </c>
      <c r="B16" s="3" t="str">
        <f>IF(BD!C9="","",BD!C9)</f>
        <v>Concrete and plaster products</v>
      </c>
      <c r="C16" s="3" t="str">
        <f>IF(BD!D9="","",BD!D9)</f>
        <v>Blocks</v>
      </c>
      <c r="D16" s="3" t="str">
        <f>IF(BD!E9="","",BD!E9)</f>
        <v>Block_Concrete block - 390 × 190 × 190 mm</v>
      </c>
      <c r="E16" s="25"/>
      <c r="F16" s="25"/>
      <c r="G16" s="2" t="str">
        <f>IF(BD!F9="","",BD!F9)</f>
        <v>Pza</v>
      </c>
      <c r="H16" s="2" t="str">
        <f>IF(BD!L9="","",BD!L9)</f>
        <v>-</v>
      </c>
      <c r="I16" s="2" t="str">
        <f>IF(BD!K9="","",BD!K9)</f>
        <v>No Aplica</v>
      </c>
    </row>
    <row r="17" spans="1:9" x14ac:dyDescent="0.35">
      <c r="A17" s="3" t="str">
        <f>IF(BD!B10="","",BD!B10)</f>
        <v>EPiC</v>
      </c>
      <c r="B17" s="3" t="str">
        <f>IF(BD!C10="","",BD!C10)</f>
        <v>Concrete and plaster products</v>
      </c>
      <c r="C17" s="3" t="str">
        <f>IF(BD!D10="","",BD!D10)</f>
        <v>Cement</v>
      </c>
      <c r="D17" s="3" t="str">
        <f>IF(BD!E10="","",BD!E10)</f>
        <v>Cemento_Cement mortar</v>
      </c>
      <c r="E17" s="25"/>
      <c r="F17" s="25"/>
      <c r="G17" s="2" t="str">
        <f>IF(BD!F10="","",BD!F10)</f>
        <v>kg</v>
      </c>
      <c r="H17" s="2" t="str">
        <f>IF(BD!L10="","",BD!L10)</f>
        <v>-</v>
      </c>
      <c r="I17" s="2" t="str">
        <f>IF(BD!K10="","",BD!K10)</f>
        <v>No Aplica</v>
      </c>
    </row>
    <row r="18" spans="1:9" x14ac:dyDescent="0.35">
      <c r="A18" s="3" t="str">
        <f>IF(BD!B11="","",BD!B11)</f>
        <v>EPiC</v>
      </c>
      <c r="B18" s="3" t="str">
        <f>IF(BD!C11="","",BD!C11)</f>
        <v>Concrete and plaster products</v>
      </c>
      <c r="C18" s="3" t="str">
        <f>IF(BD!D11="","",BD!D11)</f>
        <v>Cement</v>
      </c>
      <c r="D18" s="3" t="str">
        <f>IF(BD!E11="","",BD!E11)</f>
        <v>Cemento_Portland cement</v>
      </c>
      <c r="E18" s="25"/>
      <c r="F18" s="25"/>
      <c r="G18" s="2" t="str">
        <f>IF(BD!F11="","",BD!F11)</f>
        <v>kg</v>
      </c>
      <c r="H18" s="2" t="str">
        <f>IF(BD!L11="","",BD!L11)</f>
        <v>-</v>
      </c>
      <c r="I18" s="2" t="str">
        <f>IF(BD!K11="","",BD!K11)</f>
        <v>No Aplica</v>
      </c>
    </row>
    <row r="19" spans="1:9" x14ac:dyDescent="0.35">
      <c r="A19" s="3" t="str">
        <f>IF(BD!B12="","",BD!B12)</f>
        <v>EPiC</v>
      </c>
      <c r="B19" s="3" t="str">
        <f>IF(BD!C12="","",BD!C12)</f>
        <v>Concrete and plaster products</v>
      </c>
      <c r="C19" s="3" t="str">
        <f>IF(BD!D12="","",BD!D12)</f>
        <v>Concrete</v>
      </c>
      <c r="D19" s="3" t="str">
        <f>IF(BD!E12="","",BD!E12)</f>
        <v>Concreto_AAC block - 600 × 200 × 100 mm</v>
      </c>
      <c r="E19" s="25"/>
      <c r="F19" s="25"/>
      <c r="G19" s="2" t="str">
        <f>IF(BD!F12="","",BD!F12)</f>
        <v>Pza</v>
      </c>
      <c r="H19" s="2" t="str">
        <f>IF(BD!L12="","",BD!L12)</f>
        <v>-</v>
      </c>
      <c r="I19" s="2" t="str">
        <f>IF(BD!K12="","",BD!K12)</f>
        <v>No Aplica</v>
      </c>
    </row>
    <row r="20" spans="1:9" x14ac:dyDescent="0.35">
      <c r="A20" s="3" t="str">
        <f>IF(BD!B13="","",BD!B13)</f>
        <v>EPiC</v>
      </c>
      <c r="B20" s="3" t="str">
        <f>IF(BD!C13="","",BD!C13)</f>
        <v>Concrete and plaster products</v>
      </c>
      <c r="C20" s="3" t="str">
        <f>IF(BD!D13="","",BD!D13)</f>
        <v>Concrete</v>
      </c>
      <c r="D20" s="3" t="str">
        <f>IF(BD!E13="","",BD!E13)</f>
        <v>Concreto_AAC block - 600 × 200 × 150 mm</v>
      </c>
      <c r="E20" s="25"/>
      <c r="F20" s="25"/>
      <c r="G20" s="2" t="str">
        <f>IF(BD!F13="","",BD!F13)</f>
        <v>Pza</v>
      </c>
      <c r="H20" s="2" t="str">
        <f>IF(BD!L13="","",BD!L13)</f>
        <v>-</v>
      </c>
      <c r="I20" s="2" t="str">
        <f>IF(BD!K13="","",BD!K13)</f>
        <v>No Aplica</v>
      </c>
    </row>
    <row r="21" spans="1:9" x14ac:dyDescent="0.35">
      <c r="A21" s="3" t="str">
        <f>IF(BD!B14="","",BD!B14)</f>
        <v>EPiC</v>
      </c>
      <c r="B21" s="3" t="str">
        <f>IF(BD!C14="","",BD!C14)</f>
        <v>Concrete and plaster products</v>
      </c>
      <c r="C21" s="3" t="str">
        <f>IF(BD!D14="","",BD!D14)</f>
        <v>Concrete</v>
      </c>
      <c r="D21" s="3" t="str">
        <f>IF(BD!E14="","",BD!E14)</f>
        <v>Concreto_AAC block - 600 × 200 × 200 mm</v>
      </c>
      <c r="E21" s="25"/>
      <c r="F21" s="25"/>
      <c r="G21" s="2" t="str">
        <f>IF(BD!F14="","",BD!F14)</f>
        <v>Pza</v>
      </c>
      <c r="H21" s="2" t="str">
        <f>IF(BD!L14="","",BD!L14)</f>
        <v>-</v>
      </c>
      <c r="I21" s="2" t="str">
        <f>IF(BD!K14="","",BD!K14)</f>
        <v>No Aplica</v>
      </c>
    </row>
    <row r="22" spans="1:9" x14ac:dyDescent="0.35">
      <c r="A22" s="3" t="str">
        <f>IF(BD!B15="","",BD!B15)</f>
        <v>EPiC</v>
      </c>
      <c r="B22" s="3" t="str">
        <f>IF(BD!C15="","",BD!C15)</f>
        <v>Concrete and plaster products</v>
      </c>
      <c r="C22" s="3" t="str">
        <f>IF(BD!D15="","",BD!D15)</f>
        <v>Concrete</v>
      </c>
      <c r="D22" s="3" t="str">
        <f>IF(BD!E15="","",BD!E15)</f>
        <v>Concreto_Autoclaved aerated concrete (AAC)</v>
      </c>
      <c r="E22" s="25"/>
      <c r="F22" s="25"/>
      <c r="G22" s="2" t="str">
        <f>IF(BD!F15="","",BD!F15)</f>
        <v>kg</v>
      </c>
      <c r="H22" s="2" t="str">
        <f>IF(BD!L15="","",BD!L15)</f>
        <v>-</v>
      </c>
      <c r="I22" s="2" t="str">
        <f>IF(BD!K15="","",BD!K15)</f>
        <v>No Aplica</v>
      </c>
    </row>
    <row r="23" spans="1:9" x14ac:dyDescent="0.35">
      <c r="A23" s="3" t="str">
        <f>IF(BD!B16="","",BD!B16)</f>
        <v>EPiC</v>
      </c>
      <c r="B23" s="3" t="str">
        <f>IF(BD!C16="","",BD!C16)</f>
        <v>Concrete and plaster products</v>
      </c>
      <c r="C23" s="3" t="str">
        <f>IF(BD!D16="","",BD!D16)</f>
        <v>Concrete</v>
      </c>
      <c r="D23" s="3" t="str">
        <f>IF(BD!E16="","",BD!E16)</f>
        <v>Concreto_Concrete 20 MPa</v>
      </c>
      <c r="E23" s="25"/>
      <c r="F23" s="25"/>
      <c r="G23" s="2" t="str">
        <f>IF(BD!F16="","",BD!F16)</f>
        <v>m³</v>
      </c>
      <c r="H23" s="2" t="str">
        <f>IF(BD!L16="","",BD!L16)</f>
        <v>-</v>
      </c>
      <c r="I23" s="2" t="str">
        <f>IF(BD!K16="","",BD!K16)</f>
        <v>No Aplica</v>
      </c>
    </row>
    <row r="24" spans="1:9" x14ac:dyDescent="0.35">
      <c r="A24" s="3" t="str">
        <f>IF(BD!B17="","",BD!B17)</f>
        <v>EPiC</v>
      </c>
      <c r="B24" s="3" t="str">
        <f>IF(BD!C17="","",BD!C17)</f>
        <v>Concrete and plaster products</v>
      </c>
      <c r="C24" s="3" t="str">
        <f>IF(BD!D17="","",BD!D17)</f>
        <v>Concrete</v>
      </c>
      <c r="D24" s="3" t="str">
        <f>IF(BD!E17="","",BD!E17)</f>
        <v>Concreto_Concrete 20 MPa - 30% fly ash</v>
      </c>
      <c r="E24" s="25"/>
      <c r="F24" s="25"/>
      <c r="G24" s="2" t="str">
        <f>IF(BD!F17="","",BD!F17)</f>
        <v>m³</v>
      </c>
      <c r="H24" s="2" t="str">
        <f>IF(BD!L17="","",BD!L17)</f>
        <v>-</v>
      </c>
      <c r="I24" s="2" t="str">
        <f>IF(BD!K17="","",BD!K17)</f>
        <v>No Aplica</v>
      </c>
    </row>
    <row r="25" spans="1:9" x14ac:dyDescent="0.35">
      <c r="A25" s="3" t="str">
        <f>IF(BD!B18="","",BD!B18)</f>
        <v>EPiC</v>
      </c>
      <c r="B25" s="3" t="str">
        <f>IF(BD!C18="","",BD!C18)</f>
        <v>Concrete and plaster products</v>
      </c>
      <c r="C25" s="3" t="str">
        <f>IF(BD!D18="","",BD!D18)</f>
        <v>Concrete</v>
      </c>
      <c r="D25" s="3" t="str">
        <f>IF(BD!E18="","",BD!E18)</f>
        <v>Concreto_Concrete 20 MPa - 30% GGBFS</v>
      </c>
      <c r="E25" s="25"/>
      <c r="F25" s="25"/>
      <c r="G25" s="2" t="str">
        <f>IF(BD!F18="","",BD!F18)</f>
        <v>m³</v>
      </c>
      <c r="H25" s="2" t="str">
        <f>IF(BD!L18="","",BD!L18)</f>
        <v>-</v>
      </c>
      <c r="I25" s="2" t="str">
        <f>IF(BD!K18="","",BD!K18)</f>
        <v>No Aplica</v>
      </c>
    </row>
    <row r="26" spans="1:9" x14ac:dyDescent="0.35">
      <c r="A26" s="3" t="str">
        <f>IF(BD!B19="","",BD!B19)</f>
        <v>EPiC</v>
      </c>
      <c r="B26" s="3" t="str">
        <f>IF(BD!C19="","",BD!C19)</f>
        <v>Concrete and plaster products</v>
      </c>
      <c r="C26" s="3" t="str">
        <f>IF(BD!D19="","",BD!D19)</f>
        <v>Concrete</v>
      </c>
      <c r="D26" s="3" t="str">
        <f>IF(BD!E19="","",BD!E19)</f>
        <v>Concreto_Concrete 25 MPa</v>
      </c>
      <c r="E26" s="25"/>
      <c r="F26" s="25"/>
      <c r="G26" s="2" t="str">
        <f>IF(BD!F19="","",BD!F19)</f>
        <v>m³</v>
      </c>
      <c r="H26" s="2" t="str">
        <f>IF(BD!L19="","",BD!L19)</f>
        <v>-</v>
      </c>
      <c r="I26" s="2" t="str">
        <f>IF(BD!K19="","",BD!K19)</f>
        <v>No Aplica</v>
      </c>
    </row>
    <row r="27" spans="1:9" x14ac:dyDescent="0.35">
      <c r="A27" s="3" t="str">
        <f>IF(BD!B20="","",BD!B20)</f>
        <v>EPiC</v>
      </c>
      <c r="B27" s="3" t="str">
        <f>IF(BD!C20="","",BD!C20)</f>
        <v>Concrete and plaster products</v>
      </c>
      <c r="C27" s="3" t="str">
        <f>IF(BD!D20="","",BD!D20)</f>
        <v>Concrete</v>
      </c>
      <c r="D27" s="3" t="str">
        <f>IF(BD!E20="","",BD!E20)</f>
        <v>Concreto_Concrete 25 MPa - 30% fly ash</v>
      </c>
      <c r="E27" s="25"/>
      <c r="F27" s="25"/>
      <c r="G27" s="2" t="str">
        <f>IF(BD!F20="","",BD!F20)</f>
        <v>m³</v>
      </c>
      <c r="H27" s="2" t="str">
        <f>IF(BD!L20="","",BD!L20)</f>
        <v>-</v>
      </c>
      <c r="I27" s="2" t="str">
        <f>IF(BD!K20="","",BD!K20)</f>
        <v>No Aplica</v>
      </c>
    </row>
    <row r="28" spans="1:9" x14ac:dyDescent="0.35">
      <c r="A28" s="3" t="str">
        <f>IF(BD!B21="","",BD!B21)</f>
        <v>EPiC</v>
      </c>
      <c r="B28" s="3" t="str">
        <f>IF(BD!C21="","",BD!C21)</f>
        <v>Concrete and plaster products</v>
      </c>
      <c r="C28" s="3" t="str">
        <f>IF(BD!D21="","",BD!D21)</f>
        <v>Concrete</v>
      </c>
      <c r="D28" s="3" t="str">
        <f>IF(BD!E21="","",BD!E21)</f>
        <v>Concreto_concrete 25 MPa - 30% GGBFS</v>
      </c>
      <c r="E28" s="25"/>
      <c r="F28" s="25"/>
      <c r="G28" s="2" t="str">
        <f>IF(BD!F21="","",BD!F21)</f>
        <v>m³</v>
      </c>
      <c r="H28" s="2" t="str">
        <f>IF(BD!L21="","",BD!L21)</f>
        <v>-</v>
      </c>
      <c r="I28" s="2" t="str">
        <f>IF(BD!K21="","",BD!K21)</f>
        <v>No Aplica</v>
      </c>
    </row>
    <row r="29" spans="1:9" x14ac:dyDescent="0.35">
      <c r="A29" s="3" t="str">
        <f>IF(BD!B22="","",BD!B22)</f>
        <v>EPiC</v>
      </c>
      <c r="B29" s="3" t="str">
        <f>IF(BD!C22="","",BD!C22)</f>
        <v>Concrete and plaster products</v>
      </c>
      <c r="C29" s="3" t="str">
        <f>IF(BD!D22="","",BD!D22)</f>
        <v>Concrete</v>
      </c>
      <c r="D29" s="3" t="str">
        <f>IF(BD!E22="","",BD!E22)</f>
        <v>Concreto_Concrete 32 MPa</v>
      </c>
      <c r="E29" s="25"/>
      <c r="F29" s="25"/>
      <c r="G29" s="2" t="str">
        <f>IF(BD!F22="","",BD!F22)</f>
        <v>m³</v>
      </c>
      <c r="H29" s="2" t="str">
        <f>IF(BD!L22="","",BD!L22)</f>
        <v>-</v>
      </c>
      <c r="I29" s="2" t="str">
        <f>IF(BD!K22="","",BD!K22)</f>
        <v>No Aplica</v>
      </c>
    </row>
    <row r="30" spans="1:9" x14ac:dyDescent="0.35">
      <c r="A30" s="3" t="str">
        <f>IF(BD!B23="","",BD!B23)</f>
        <v>EPiC</v>
      </c>
      <c r="B30" s="3" t="str">
        <f>IF(BD!C23="","",BD!C23)</f>
        <v>Concrete and plaster products</v>
      </c>
      <c r="C30" s="3" t="str">
        <f>IF(BD!D23="","",BD!D23)</f>
        <v>Concrete</v>
      </c>
      <c r="D30" s="3" t="str">
        <f>IF(BD!E23="","",BD!E23)</f>
        <v>Concreto_Concrete 32 MPa - 30% fly ash</v>
      </c>
      <c r="E30" s="25"/>
      <c r="F30" s="25"/>
      <c r="G30" s="2" t="str">
        <f>IF(BD!F23="","",BD!F23)</f>
        <v>m³</v>
      </c>
      <c r="H30" s="2" t="str">
        <f>IF(BD!L23="","",BD!L23)</f>
        <v>-</v>
      </c>
      <c r="I30" s="2" t="str">
        <f>IF(BD!K23="","",BD!K23)</f>
        <v>No Aplica</v>
      </c>
    </row>
    <row r="31" spans="1:9" x14ac:dyDescent="0.35">
      <c r="A31" s="3" t="str">
        <f>IF(BD!B24="","",BD!B24)</f>
        <v>EPiC</v>
      </c>
      <c r="B31" s="3" t="str">
        <f>IF(BD!C24="","",BD!C24)</f>
        <v>Concrete and plaster products</v>
      </c>
      <c r="C31" s="3" t="str">
        <f>IF(BD!D24="","",BD!D24)</f>
        <v>Concrete</v>
      </c>
      <c r="D31" s="3" t="str">
        <f>IF(BD!E24="","",BD!E24)</f>
        <v>Concreto_Concrete 32 MPa - 30% GGBFS</v>
      </c>
      <c r="E31" s="25"/>
      <c r="F31" s="25"/>
      <c r="G31" s="2" t="str">
        <f>IF(BD!F24="","",BD!F24)</f>
        <v>m³</v>
      </c>
      <c r="H31" s="2" t="str">
        <f>IF(BD!L24="","",BD!L24)</f>
        <v>-</v>
      </c>
      <c r="I31" s="2" t="str">
        <f>IF(BD!K24="","",BD!K24)</f>
        <v>No Aplica</v>
      </c>
    </row>
    <row r="32" spans="1:9" x14ac:dyDescent="0.35">
      <c r="A32" s="3" t="str">
        <f>IF(BD!B25="","",BD!B25)</f>
        <v>EPiC</v>
      </c>
      <c r="B32" s="3" t="str">
        <f>IF(BD!C25="","",BD!C25)</f>
        <v>Concrete and plaster products</v>
      </c>
      <c r="C32" s="3" t="str">
        <f>IF(BD!D25="","",BD!D25)</f>
        <v>Concrete</v>
      </c>
      <c r="D32" s="3" t="str">
        <f>IF(BD!E25="","",BD!E25)</f>
        <v>Concreto_Concrete 40 MPa</v>
      </c>
      <c r="E32" s="25"/>
      <c r="F32" s="25"/>
      <c r="G32" s="2" t="str">
        <f>IF(BD!F25="","",BD!F25)</f>
        <v>m³</v>
      </c>
      <c r="H32" s="2" t="str">
        <f>IF(BD!L25="","",BD!L25)</f>
        <v>-</v>
      </c>
      <c r="I32" s="2" t="str">
        <f>IF(BD!K25="","",BD!K25)</f>
        <v>No Aplica</v>
      </c>
    </row>
    <row r="33" spans="1:9" x14ac:dyDescent="0.35">
      <c r="A33" s="3" t="str">
        <f>IF(BD!B26="","",BD!B26)</f>
        <v>EPiC</v>
      </c>
      <c r="B33" s="3" t="str">
        <f>IF(BD!C26="","",BD!C26)</f>
        <v>Concrete and plaster products</v>
      </c>
      <c r="C33" s="3" t="str">
        <f>IF(BD!D26="","",BD!D26)</f>
        <v>Concrete</v>
      </c>
      <c r="D33" s="3" t="str">
        <f>IF(BD!E26="","",BD!E26)</f>
        <v>Concreto_Concrete 40 MPa - 30% fly ash</v>
      </c>
      <c r="E33" s="25"/>
      <c r="F33" s="25"/>
      <c r="G33" s="2" t="str">
        <f>IF(BD!F26="","",BD!F26)</f>
        <v>m³</v>
      </c>
      <c r="H33" s="2" t="str">
        <f>IF(BD!L26="","",BD!L26)</f>
        <v>-</v>
      </c>
      <c r="I33" s="2" t="str">
        <f>IF(BD!K26="","",BD!K26)</f>
        <v>No Aplica</v>
      </c>
    </row>
    <row r="34" spans="1:9" x14ac:dyDescent="0.35">
      <c r="A34" s="3" t="str">
        <f>IF(BD!B27="","",BD!B27)</f>
        <v>EPiC</v>
      </c>
      <c r="B34" s="3" t="str">
        <f>IF(BD!C27="","",BD!C27)</f>
        <v>Concrete and plaster products</v>
      </c>
      <c r="C34" s="3" t="str">
        <f>IF(BD!D27="","",BD!D27)</f>
        <v>Concrete</v>
      </c>
      <c r="D34" s="3" t="str">
        <f>IF(BD!E27="","",BD!E27)</f>
        <v>Concreto_Concrete 40 MPa - 30% GGBFS</v>
      </c>
      <c r="E34" s="25"/>
      <c r="F34" s="25"/>
      <c r="G34" s="2" t="str">
        <f>IF(BD!F27="","",BD!F27)</f>
        <v>m³</v>
      </c>
      <c r="H34" s="2" t="str">
        <f>IF(BD!L27="","",BD!L27)</f>
        <v>-</v>
      </c>
      <c r="I34" s="2" t="str">
        <f>IF(BD!K27="","",BD!K27)</f>
        <v>No Aplica</v>
      </c>
    </row>
    <row r="35" spans="1:9" x14ac:dyDescent="0.35">
      <c r="A35" s="3" t="str">
        <f>IF(BD!B28="","",BD!B28)</f>
        <v>EPiC</v>
      </c>
      <c r="B35" s="3" t="str">
        <f>IF(BD!C28="","",BD!C28)</f>
        <v>Concrete and plaster products</v>
      </c>
      <c r="C35" s="3" t="str">
        <f>IF(BD!D28="","",BD!D28)</f>
        <v>Concrete</v>
      </c>
      <c r="D35" s="3" t="str">
        <f>IF(BD!E28="","",BD!E28)</f>
        <v>Concreto_Concrete 50 MPa</v>
      </c>
      <c r="E35" s="25"/>
      <c r="F35" s="25"/>
      <c r="G35" s="2" t="str">
        <f>IF(BD!F28="","",BD!F28)</f>
        <v>m³</v>
      </c>
      <c r="H35" s="2" t="str">
        <f>IF(BD!L28="","",BD!L28)</f>
        <v>-</v>
      </c>
      <c r="I35" s="2" t="str">
        <f>IF(BD!K28="","",BD!K28)</f>
        <v>No Aplica</v>
      </c>
    </row>
    <row r="36" spans="1:9" x14ac:dyDescent="0.35">
      <c r="A36" s="3" t="str">
        <f>IF(BD!B29="","",BD!B29)</f>
        <v>EPiC</v>
      </c>
      <c r="B36" s="3" t="str">
        <f>IF(BD!C29="","",BD!C29)</f>
        <v>Concrete and plaster products</v>
      </c>
      <c r="C36" s="3" t="str">
        <f>IF(BD!D29="","",BD!D29)</f>
        <v>Concrete</v>
      </c>
      <c r="D36" s="3" t="str">
        <f>IF(BD!E29="","",BD!E29)</f>
        <v>Concreto_Concrete 50 MPa - 30% fly ash</v>
      </c>
      <c r="E36" s="25"/>
      <c r="F36" s="25"/>
      <c r="G36" s="2" t="str">
        <f>IF(BD!F29="","",BD!F29)</f>
        <v>m³</v>
      </c>
      <c r="H36" s="2" t="str">
        <f>IF(BD!L29="","",BD!L29)</f>
        <v>-</v>
      </c>
      <c r="I36" s="2" t="str">
        <f>IF(BD!K29="","",BD!K29)</f>
        <v>No Aplica</v>
      </c>
    </row>
    <row r="37" spans="1:9" x14ac:dyDescent="0.35">
      <c r="A37" s="3" t="str">
        <f>IF(BD!B30="","",BD!B30)</f>
        <v>EPiC</v>
      </c>
      <c r="B37" s="3" t="str">
        <f>IF(BD!C30="","",BD!C30)</f>
        <v>Concrete and plaster products</v>
      </c>
      <c r="C37" s="3" t="str">
        <f>IF(BD!D30="","",BD!D30)</f>
        <v>Concrete</v>
      </c>
      <c r="D37" s="3" t="str">
        <f>IF(BD!E30="","",BD!E30)</f>
        <v>Concreto_Concrete 50 MPa - 30% GGBFS</v>
      </c>
      <c r="E37" s="25"/>
      <c r="F37" s="25"/>
      <c r="G37" s="2" t="str">
        <f>IF(BD!F30="","",BD!F30)</f>
        <v>m³</v>
      </c>
      <c r="H37" s="2" t="str">
        <f>IF(BD!L30="","",BD!L30)</f>
        <v>-</v>
      </c>
      <c r="I37" s="2" t="str">
        <f>IF(BD!K30="","",BD!K30)</f>
        <v>No Aplica</v>
      </c>
    </row>
    <row r="38" spans="1:9" x14ac:dyDescent="0.35">
      <c r="A38" s="3" t="str">
        <f>IF(BD!B31="","",BD!B31)</f>
        <v>EPiC</v>
      </c>
      <c r="B38" s="3" t="str">
        <f>IF(BD!C31="","",BD!C31)</f>
        <v>Concrete and plaster products</v>
      </c>
      <c r="C38" s="3" t="str">
        <f>IF(BD!D31="","",BD!D31)</f>
        <v>Fibre cement</v>
      </c>
      <c r="D38" s="3" t="str">
        <f>IF(BD!E31="","",BD!E31)</f>
        <v>Panel de fibrocemento_FC weatherboard - 150 × 16 mm - per m² wall</v>
      </c>
      <c r="E38" s="25"/>
      <c r="F38" s="25"/>
      <c r="G38" s="2" t="str">
        <f>IF(BD!F31="","",BD!F31)</f>
        <v>m²</v>
      </c>
      <c r="H38" s="2" t="str">
        <f>IF(BD!L31="","",BD!L31)</f>
        <v>-</v>
      </c>
      <c r="I38" s="2" t="str">
        <f>IF(BD!K31="","",BD!K31)</f>
        <v>No Aplica</v>
      </c>
    </row>
    <row r="39" spans="1:9" x14ac:dyDescent="0.35">
      <c r="A39" s="3" t="str">
        <f>IF(BD!B32="","",BD!B32)</f>
        <v>EPiC</v>
      </c>
      <c r="B39" s="3" t="str">
        <f>IF(BD!C32="","",BD!C32)</f>
        <v>Concrete and plaster products</v>
      </c>
      <c r="C39" s="3" t="str">
        <f>IF(BD!D32="","",BD!D32)</f>
        <v>Fibre cement</v>
      </c>
      <c r="D39" s="3" t="str">
        <f>IF(BD!E32="","",BD!E32)</f>
        <v>Panel de fibrocemento_FC weatherboard - 180 × 16 mm - per m² wall</v>
      </c>
      <c r="E39" s="25"/>
      <c r="F39" s="25"/>
      <c r="G39" s="2" t="str">
        <f>IF(BD!F32="","",BD!F32)</f>
        <v>m²</v>
      </c>
      <c r="H39" s="2" t="str">
        <f>IF(BD!L32="","",BD!L32)</f>
        <v>-</v>
      </c>
      <c r="I39" s="2" t="str">
        <f>IF(BD!K32="","",BD!K32)</f>
        <v>No Aplica</v>
      </c>
    </row>
    <row r="40" spans="1:9" x14ac:dyDescent="0.35">
      <c r="A40" s="3" t="str">
        <f>IF(BD!B33="","",BD!B33)</f>
        <v>EPiC</v>
      </c>
      <c r="B40" s="3" t="str">
        <f>IF(BD!C33="","",BD!C33)</f>
        <v>Concrete and plaster products</v>
      </c>
      <c r="C40" s="3" t="str">
        <f>IF(BD!D33="","",BD!D33)</f>
        <v>Fibre cement</v>
      </c>
      <c r="D40" s="3" t="str">
        <f>IF(BD!E33="","",BD!E33)</f>
        <v>Panel de fibrocemento_FC weatherboard - 205 × 7.5 mm - per m² wall</v>
      </c>
      <c r="E40" s="25"/>
      <c r="F40" s="25"/>
      <c r="G40" s="2" t="str">
        <f>IF(BD!F33="","",BD!F33)</f>
        <v>m²</v>
      </c>
      <c r="H40" s="2" t="str">
        <f>IF(BD!L33="","",BD!L33)</f>
        <v>-</v>
      </c>
      <c r="I40" s="2" t="str">
        <f>IF(BD!K33="","",BD!K33)</f>
        <v>No Aplica</v>
      </c>
    </row>
    <row r="41" spans="1:9" x14ac:dyDescent="0.35">
      <c r="A41" s="3" t="str">
        <f>IF(BD!B34="","",BD!B34)</f>
        <v>EPiC</v>
      </c>
      <c r="B41" s="3" t="str">
        <f>IF(BD!C34="","",BD!C34)</f>
        <v>Concrete and plaster products</v>
      </c>
      <c r="C41" s="3" t="str">
        <f>IF(BD!D34="","",BD!D34)</f>
        <v>Fibre cement</v>
      </c>
      <c r="D41" s="3" t="str">
        <f>IF(BD!E34="","",BD!E34)</f>
        <v>Panel de fibrocemento_FC weatherboard - 230 × 7.5 mm - per m² wall</v>
      </c>
      <c r="E41" s="25"/>
      <c r="F41" s="25"/>
      <c r="G41" s="2" t="str">
        <f>IF(BD!F34="","",BD!F34)</f>
        <v>m²</v>
      </c>
      <c r="H41" s="2" t="str">
        <f>IF(BD!L34="","",BD!L34)</f>
        <v>-</v>
      </c>
      <c r="I41" s="2" t="str">
        <f>IF(BD!K34="","",BD!K34)</f>
        <v>No Aplica</v>
      </c>
    </row>
    <row r="42" spans="1:9" x14ac:dyDescent="0.35">
      <c r="A42" s="3" t="str">
        <f>IF(BD!B35="","",BD!B35)</f>
        <v>EPiC</v>
      </c>
      <c r="B42" s="3" t="str">
        <f>IF(BD!C35="","",BD!C35)</f>
        <v>Concrete and plaster products</v>
      </c>
      <c r="C42" s="3" t="str">
        <f>IF(BD!D35="","",BD!D35)</f>
        <v>Fibre cement</v>
      </c>
      <c r="D42" s="3" t="str">
        <f>IF(BD!E35="","",BD!E35)</f>
        <v>Panel de fibrocemento_FC weatherboard - 300 × 7.5 mm - per m² wall</v>
      </c>
      <c r="E42" s="25"/>
      <c r="F42" s="25"/>
      <c r="G42" s="2" t="str">
        <f>IF(BD!F35="","",BD!F35)</f>
        <v>m²</v>
      </c>
      <c r="H42" s="2" t="str">
        <f>IF(BD!L35="","",BD!L35)</f>
        <v>-</v>
      </c>
      <c r="I42" s="2" t="str">
        <f>IF(BD!K35="","",BD!K35)</f>
        <v>No Aplica</v>
      </c>
    </row>
    <row r="43" spans="1:9" x14ac:dyDescent="0.35">
      <c r="A43" s="3" t="str">
        <f>IF(BD!B36="","",BD!B36)</f>
        <v>EPiC</v>
      </c>
      <c r="B43" s="3" t="str">
        <f>IF(BD!C36="","",BD!C36)</f>
        <v>Concrete and plaster products</v>
      </c>
      <c r="C43" s="3" t="str">
        <f>IF(BD!D36="","",BD!D36)</f>
        <v>Fibre cement</v>
      </c>
      <c r="D43" s="3" t="str">
        <f>IF(BD!E36="","",BD!E36)</f>
        <v>Panel de fibrocemento_Fibre cement sheet</v>
      </c>
      <c r="E43" s="25"/>
      <c r="F43" s="25"/>
      <c r="G43" s="2" t="str">
        <f>IF(BD!F36="","",BD!F36)</f>
        <v>kg</v>
      </c>
      <c r="H43" s="2" t="str">
        <f>IF(BD!L36="","",BD!L36)</f>
        <v>-</v>
      </c>
      <c r="I43" s="2" t="str">
        <f>IF(BD!K36="","",BD!K36)</f>
        <v>No Aplica</v>
      </c>
    </row>
    <row r="44" spans="1:9" x14ac:dyDescent="0.35">
      <c r="A44" s="3" t="str">
        <f>IF(BD!B37="","",BD!B37)</f>
        <v>EPiC</v>
      </c>
      <c r="B44" s="3" t="str">
        <f>IF(BD!C37="","",BD!C37)</f>
        <v>Concrete and plaster products</v>
      </c>
      <c r="C44" s="3" t="str">
        <f>IF(BD!D37="","",BD!D37)</f>
        <v>Fibre cement</v>
      </c>
      <c r="D44" s="3" t="str">
        <f>IF(BD!E37="","",BD!E37)</f>
        <v>Panel de fibrocemento_Fibre cement sheet - 4.5 mm</v>
      </c>
      <c r="E44" s="25"/>
      <c r="F44" s="25"/>
      <c r="G44" s="2" t="str">
        <f>IF(BD!F37="","",BD!F37)</f>
        <v>m²</v>
      </c>
      <c r="H44" s="2" t="str">
        <f>IF(BD!L37="","",BD!L37)</f>
        <v>-</v>
      </c>
      <c r="I44" s="2" t="str">
        <f>IF(BD!K37="","",BD!K37)</f>
        <v>No Aplica</v>
      </c>
    </row>
    <row r="45" spans="1:9" x14ac:dyDescent="0.35">
      <c r="A45" s="3" t="str">
        <f>IF(BD!B38="","",BD!B38)</f>
        <v>EPiC</v>
      </c>
      <c r="B45" s="3" t="str">
        <f>IF(BD!C38="","",BD!C38)</f>
        <v>Concrete and plaster products</v>
      </c>
      <c r="C45" s="3" t="str">
        <f>IF(BD!D38="","",BD!D38)</f>
        <v>Fibre cement</v>
      </c>
      <c r="D45" s="3" t="str">
        <f>IF(BD!E38="","",BD!E38)</f>
        <v>Panel de fibrocemento_Fibre cement sheet - 6 mm</v>
      </c>
      <c r="E45" s="25"/>
      <c r="F45" s="25"/>
      <c r="G45" s="2" t="str">
        <f>IF(BD!F38="","",BD!F38)</f>
        <v>m²</v>
      </c>
      <c r="H45" s="2" t="str">
        <f>IF(BD!L38="","",BD!L38)</f>
        <v>-</v>
      </c>
      <c r="I45" s="2" t="str">
        <f>IF(BD!K38="","",BD!K38)</f>
        <v>No Aplica</v>
      </c>
    </row>
    <row r="46" spans="1:9" x14ac:dyDescent="0.35">
      <c r="A46" s="3" t="str">
        <f>IF(BD!B39="","",BD!B39)</f>
        <v>EPiC</v>
      </c>
      <c r="B46" s="3" t="str">
        <f>IF(BD!C39="","",BD!C39)</f>
        <v>Concrete and plaster products</v>
      </c>
      <c r="C46" s="3" t="str">
        <f>IF(BD!D39="","",BD!D39)</f>
        <v>Fibre cement</v>
      </c>
      <c r="D46" s="3" t="str">
        <f>IF(BD!E39="","",BD!E39)</f>
        <v>Panel de fibrocemento_Fibre cement sheet - 7.5 mm</v>
      </c>
      <c r="E46" s="25"/>
      <c r="F46" s="25"/>
      <c r="G46" s="2" t="str">
        <f>IF(BD!F39="","",BD!F39)</f>
        <v>m²</v>
      </c>
      <c r="H46" s="2" t="str">
        <f>IF(BD!L39="","",BD!L39)</f>
        <v>-</v>
      </c>
      <c r="I46" s="2" t="str">
        <f>IF(BD!K39="","",BD!K39)</f>
        <v>No Aplica</v>
      </c>
    </row>
    <row r="47" spans="1:9" x14ac:dyDescent="0.35">
      <c r="A47" s="3" t="str">
        <f>IF(BD!B40="","",BD!B40)</f>
        <v>EPiC</v>
      </c>
      <c r="B47" s="3" t="str">
        <f>IF(BD!C40="","",BD!C40)</f>
        <v>Concrete and plaster products</v>
      </c>
      <c r="C47" s="3" t="str">
        <f>IF(BD!D40="","",BD!D40)</f>
        <v>Fibre cement</v>
      </c>
      <c r="D47" s="3" t="str">
        <f>IF(BD!E40="","",BD!E40)</f>
        <v>Panel de fibrocemento_Fibre cement_Fibre cement sheet - 18 mm</v>
      </c>
      <c r="E47" s="25"/>
      <c r="F47" s="25"/>
      <c r="G47" s="2" t="str">
        <f>IF(BD!F40="","",BD!F40)</f>
        <v>m²</v>
      </c>
      <c r="H47" s="2" t="str">
        <f>IF(BD!L40="","",BD!L40)</f>
        <v>-</v>
      </c>
      <c r="I47" s="2" t="str">
        <f>IF(BD!K40="","",BD!K40)</f>
        <v>No Aplica</v>
      </c>
    </row>
    <row r="48" spans="1:9" x14ac:dyDescent="0.35">
      <c r="A48" s="3" t="str">
        <f>IF(BD!B41="","",BD!B41)</f>
        <v>EPiC</v>
      </c>
      <c r="B48" s="3" t="str">
        <f>IF(BD!C41="","",BD!C41)</f>
        <v>Concrete and plaster products</v>
      </c>
      <c r="C48" s="3" t="str">
        <f>IF(BD!D41="","",BD!D41)</f>
        <v>Fibre cement</v>
      </c>
      <c r="D48" s="3" t="str">
        <f>IF(BD!E41="","",BD!E41)</f>
        <v>Panel de fibrocemento_Fibre cement_Fibre cement sheet - 24 mm</v>
      </c>
      <c r="E48" s="25"/>
      <c r="F48" s="25"/>
      <c r="G48" s="2" t="str">
        <f>IF(BD!F41="","",BD!F41)</f>
        <v>m²</v>
      </c>
      <c r="H48" s="2" t="str">
        <f>IF(BD!L41="","",BD!L41)</f>
        <v>-</v>
      </c>
      <c r="I48" s="2" t="str">
        <f>IF(BD!K41="","",BD!K41)</f>
        <v>No Aplica</v>
      </c>
    </row>
    <row r="49" spans="1:9" x14ac:dyDescent="0.35">
      <c r="A49" s="3" t="str">
        <f>IF(BD!B42="","",BD!B42)</f>
        <v>EPiC</v>
      </c>
      <c r="B49" s="3" t="str">
        <f>IF(BD!C42="","",BD!C42)</f>
        <v>Concrete and plaster products</v>
      </c>
      <c r="C49" s="3" t="str">
        <f>IF(BD!D42="","",BD!D42)</f>
        <v>Fibre cement</v>
      </c>
      <c r="D49" s="3" t="str">
        <f>IF(BD!E42="","",BD!E42)</f>
        <v>Panel de fibrocemento_Fibre cement weatherboard</v>
      </c>
      <c r="E49" s="25"/>
      <c r="F49" s="25"/>
      <c r="G49" s="2" t="str">
        <f>IF(BD!F42="","",BD!F42)</f>
        <v>kg</v>
      </c>
      <c r="H49" s="2" t="str">
        <f>IF(BD!L42="","",BD!L42)</f>
        <v>-</v>
      </c>
      <c r="I49" s="2" t="str">
        <f>IF(BD!K42="","",BD!K42)</f>
        <v>No Aplica</v>
      </c>
    </row>
    <row r="50" spans="1:9" x14ac:dyDescent="0.35">
      <c r="A50" s="3" t="str">
        <f>IF(BD!B43="","",BD!B43)</f>
        <v>EPiC</v>
      </c>
      <c r="B50" s="3" t="str">
        <f>IF(BD!C43="","",BD!C43)</f>
        <v>Concrete and plaster products</v>
      </c>
      <c r="C50" s="3" t="str">
        <f>IF(BD!D43="","",BD!D43)</f>
        <v>Plaster</v>
      </c>
      <c r="D50" s="3" t="str">
        <f>IF(BD!E43="","",BD!E43)</f>
        <v>Yeso_Gypsum plaster</v>
      </c>
      <c r="E50" s="25"/>
      <c r="F50" s="25"/>
      <c r="G50" s="2" t="str">
        <f>IF(BD!F43="","",BD!F43)</f>
        <v>kg</v>
      </c>
      <c r="H50" s="2" t="str">
        <f>IF(BD!L43="","",BD!L43)</f>
        <v>-</v>
      </c>
      <c r="I50" s="2" t="str">
        <f>IF(BD!K43="","",BD!K43)</f>
        <v>No Aplica</v>
      </c>
    </row>
    <row r="51" spans="1:9" x14ac:dyDescent="0.35">
      <c r="A51" s="3" t="str">
        <f>IF(BD!B44="","",BD!B44)</f>
        <v>EPiC</v>
      </c>
      <c r="B51" s="3" t="str">
        <f>IF(BD!C44="","",BD!C44)</f>
        <v>Concrete and plaster products</v>
      </c>
      <c r="C51" s="3" t="str">
        <f>IF(BD!D44="","",BD!D44)</f>
        <v>Plaster</v>
      </c>
      <c r="D51" s="3" t="str">
        <f>IF(BD!E44="","",BD!E44)</f>
        <v>Panel de yeso_Plasterboard - 10 mm</v>
      </c>
      <c r="E51" s="25"/>
      <c r="F51" s="25"/>
      <c r="G51" s="2" t="str">
        <f>IF(BD!F44="","",BD!F44)</f>
        <v>m²</v>
      </c>
      <c r="H51" s="2" t="str">
        <f>IF(BD!L44="","",BD!L44)</f>
        <v>-</v>
      </c>
      <c r="I51" s="2" t="str">
        <f>IF(BD!K44="","",BD!K44)</f>
        <v>No Aplica</v>
      </c>
    </row>
    <row r="52" spans="1:9" x14ac:dyDescent="0.35">
      <c r="A52" s="3" t="str">
        <f>IF(BD!B45="","",BD!B45)</f>
        <v>EPiC</v>
      </c>
      <c r="B52" s="3" t="str">
        <f>IF(BD!C45="","",BD!C45)</f>
        <v>Concrete and plaster products</v>
      </c>
      <c r="C52" s="3" t="str">
        <f>IF(BD!D45="","",BD!D45)</f>
        <v>Plaster</v>
      </c>
      <c r="D52" s="3" t="str">
        <f>IF(BD!E45="","",BD!E45)</f>
        <v>Panel de yeso_Plasterboard - 13 mm</v>
      </c>
      <c r="E52" s="25"/>
      <c r="F52" s="25"/>
      <c r="G52" s="2" t="str">
        <f>IF(BD!F45="","",BD!F45)</f>
        <v>m²</v>
      </c>
      <c r="H52" s="2" t="str">
        <f>IF(BD!L45="","",BD!L45)</f>
        <v>-</v>
      </c>
      <c r="I52" s="2" t="str">
        <f>IF(BD!K45="","",BD!K45)</f>
        <v>No Aplica</v>
      </c>
    </row>
    <row r="53" spans="1:9" x14ac:dyDescent="0.35">
      <c r="A53" s="3" t="str">
        <f>IF(BD!B46="","",BD!B46)</f>
        <v>EPiC</v>
      </c>
      <c r="B53" s="3" t="str">
        <f>IF(BD!C46="","",BD!C46)</f>
        <v>Concrete and plaster products</v>
      </c>
      <c r="C53" s="3" t="str">
        <f>IF(BD!D46="","",BD!D46)</f>
        <v>Tiles</v>
      </c>
      <c r="D53" s="3" t="str">
        <f>IF(BD!E46="","",BD!E46)</f>
        <v>Teja de concreto_Concrete roof tile</v>
      </c>
      <c r="E53" s="25"/>
      <c r="F53" s="25"/>
      <c r="G53" s="2" t="str">
        <f>IF(BD!F46="","",BD!F46)</f>
        <v>kg</v>
      </c>
      <c r="H53" s="2" t="str">
        <f>IF(BD!L46="","",BD!L46)</f>
        <v>-</v>
      </c>
      <c r="I53" s="2" t="str">
        <f>IF(BD!K46="","",BD!K46)</f>
        <v>No Aplica</v>
      </c>
    </row>
    <row r="54" spans="1:9" x14ac:dyDescent="0.35">
      <c r="A54" s="3" t="str">
        <f>IF(BD!B47="","",BD!B47)</f>
        <v>EPiC</v>
      </c>
      <c r="B54" s="3" t="str">
        <f>IF(BD!C47="","",BD!C47)</f>
        <v>Glass</v>
      </c>
      <c r="C54" s="3" t="str">
        <f>IF(BD!D47="","",BD!D47)</f>
        <v>Flat glass</v>
      </c>
      <c r="D54" s="3" t="str">
        <f>IF(BD!E47="","",BD!E47)</f>
        <v>Cristal plano_Double glazing - flat glass</v>
      </c>
      <c r="E54" s="25"/>
      <c r="F54" s="25"/>
      <c r="G54" s="2" t="str">
        <f>IF(BD!F47="","",BD!F47)</f>
        <v>m²</v>
      </c>
      <c r="H54" s="2" t="str">
        <f>IF(BD!L47="","",BD!L47)</f>
        <v>-</v>
      </c>
      <c r="I54" s="2" t="str">
        <f>IF(BD!K47="","",BD!K47)</f>
        <v>No Aplica</v>
      </c>
    </row>
    <row r="55" spans="1:9" x14ac:dyDescent="0.35">
      <c r="A55" s="3" t="str">
        <f>IF(BD!B48="","",BD!B48)</f>
        <v>EPiC</v>
      </c>
      <c r="B55" s="3" t="str">
        <f>IF(BD!C48="","",BD!C48)</f>
        <v>Glass</v>
      </c>
      <c r="C55" s="3" t="str">
        <f>IF(BD!D48="","",BD!D48)</f>
        <v>Flat glass</v>
      </c>
      <c r="D55" s="3" t="str">
        <f>IF(BD!E48="","",BD!E48)</f>
        <v>Cristal plano_Double glazing - flat glass; 4:12:4</v>
      </c>
      <c r="E55" s="25"/>
      <c r="F55" s="25"/>
      <c r="G55" s="2" t="str">
        <f>IF(BD!F48="","",BD!F48)</f>
        <v>m²</v>
      </c>
      <c r="H55" s="2" t="str">
        <f>IF(BD!L48="","",BD!L48)</f>
        <v>-</v>
      </c>
      <c r="I55" s="2" t="str">
        <f>IF(BD!K48="","",BD!K48)</f>
        <v>No Aplica</v>
      </c>
    </row>
    <row r="56" spans="1:9" x14ac:dyDescent="0.35">
      <c r="A56" s="3" t="str">
        <f>IF(BD!B49="","",BD!B49)</f>
        <v>EPiC</v>
      </c>
      <c r="B56" s="3" t="str">
        <f>IF(BD!C49="","",BD!C49)</f>
        <v>Glass</v>
      </c>
      <c r="C56" s="3" t="str">
        <f>IF(BD!D49="","",BD!D49)</f>
        <v>Flat glass</v>
      </c>
      <c r="D56" s="3" t="str">
        <f>IF(BD!E49="","",BD!E49)</f>
        <v>Cristal plano_Double glazing - flat glass; 6:6:6</v>
      </c>
      <c r="E56" s="25"/>
      <c r="F56" s="25"/>
      <c r="G56" s="2" t="str">
        <f>IF(BD!F49="","",BD!F49)</f>
        <v>m²</v>
      </c>
      <c r="H56" s="2" t="str">
        <f>IF(BD!L49="","",BD!L49)</f>
        <v>-</v>
      </c>
      <c r="I56" s="2" t="str">
        <f>IF(BD!K49="","",BD!K49)</f>
        <v>No Aplica</v>
      </c>
    </row>
    <row r="57" spans="1:9" x14ac:dyDescent="0.35">
      <c r="A57" s="3" t="str">
        <f>IF(BD!B50="","",BD!B50)</f>
        <v>EPiC</v>
      </c>
      <c r="B57" s="3" t="str">
        <f>IF(BD!C50="","",BD!C50)</f>
        <v>Glass</v>
      </c>
      <c r="C57" s="3" t="str">
        <f>IF(BD!D50="","",BD!D50)</f>
        <v>Flat glass</v>
      </c>
      <c r="D57" s="3" t="str">
        <f>IF(BD!E50="","",BD!E50)</f>
        <v>Cristal plano_Double glazing - flat glass; 6:12:6</v>
      </c>
      <c r="E57" s="25"/>
      <c r="F57" s="25"/>
      <c r="G57" s="2" t="str">
        <f>IF(BD!F50="","",BD!F50)</f>
        <v>m²</v>
      </c>
      <c r="H57" s="2" t="str">
        <f>IF(BD!L50="","",BD!L50)</f>
        <v>-</v>
      </c>
      <c r="I57" s="2" t="str">
        <f>IF(BD!K50="","",BD!K50)</f>
        <v>No Aplica</v>
      </c>
    </row>
    <row r="58" spans="1:9" x14ac:dyDescent="0.35">
      <c r="A58" s="3" t="str">
        <f>IF(BD!B51="","",BD!B51)</f>
        <v>EPiC</v>
      </c>
      <c r="B58" s="3" t="str">
        <f>IF(BD!C51="","",BD!C51)</f>
        <v>Glass</v>
      </c>
      <c r="C58" s="3" t="str">
        <f>IF(BD!D51="","",BD!D51)</f>
        <v>Flat glass</v>
      </c>
      <c r="D58" s="3" t="str">
        <f>IF(BD!E51="","",BD!E51)</f>
        <v>Cristal plano_Flat glass</v>
      </c>
      <c r="E58" s="25"/>
      <c r="F58" s="25"/>
      <c r="G58" s="2" t="str">
        <f>IF(BD!F51="","",BD!F51)</f>
        <v>kg</v>
      </c>
      <c r="H58" s="2" t="str">
        <f>IF(BD!L51="","",BD!L51)</f>
        <v>-</v>
      </c>
      <c r="I58" s="2" t="str">
        <f>IF(BD!K51="","",BD!K51)</f>
        <v>No Aplica</v>
      </c>
    </row>
    <row r="59" spans="1:9" x14ac:dyDescent="0.35">
      <c r="A59" s="3" t="str">
        <f>IF(BD!B52="","",BD!B52)</f>
        <v>EPiC</v>
      </c>
      <c r="B59" s="3" t="str">
        <f>IF(BD!C52="","",BD!C52)</f>
        <v>Glass</v>
      </c>
      <c r="C59" s="3" t="str">
        <f>IF(BD!D52="","",BD!D52)</f>
        <v>Flat glass</v>
      </c>
      <c r="D59" s="3" t="str">
        <f>IF(BD!E52="","",BD!E52)</f>
        <v>Cristal plano_Flat glass sheet - 3 mm</v>
      </c>
      <c r="E59" s="25"/>
      <c r="F59" s="25"/>
      <c r="G59" s="2" t="str">
        <f>IF(BD!F52="","",BD!F52)</f>
        <v>m²</v>
      </c>
      <c r="H59" s="2" t="str">
        <f>IF(BD!L52="","",BD!L52)</f>
        <v>-</v>
      </c>
      <c r="I59" s="2" t="str">
        <f>IF(BD!K52="","",BD!K52)</f>
        <v>No Aplica</v>
      </c>
    </row>
    <row r="60" spans="1:9" x14ac:dyDescent="0.35">
      <c r="A60" s="3" t="str">
        <f>IF(BD!B53="","",BD!B53)</f>
        <v>EPiC</v>
      </c>
      <c r="B60" s="3" t="str">
        <f>IF(BD!C53="","",BD!C53)</f>
        <v>Glass</v>
      </c>
      <c r="C60" s="3" t="str">
        <f>IF(BD!D53="","",BD!D53)</f>
        <v>Flat glass</v>
      </c>
      <c r="D60" s="3" t="str">
        <f>IF(BD!E53="","",BD!E53)</f>
        <v>Cristal plano_Flat glass sheet - 4 mm</v>
      </c>
      <c r="E60" s="25"/>
      <c r="F60" s="25"/>
      <c r="G60" s="2" t="str">
        <f>IF(BD!F53="","",BD!F53)</f>
        <v>m²</v>
      </c>
      <c r="H60" s="2" t="str">
        <f>IF(BD!L53="","",BD!L53)</f>
        <v>-</v>
      </c>
      <c r="I60" s="2" t="str">
        <f>IF(BD!K53="","",BD!K53)</f>
        <v>No Aplica</v>
      </c>
    </row>
    <row r="61" spans="1:9" x14ac:dyDescent="0.35">
      <c r="A61" s="3" t="str">
        <f>IF(BD!B54="","",BD!B54)</f>
        <v>EPiC</v>
      </c>
      <c r="B61" s="3" t="str">
        <f>IF(BD!C54="","",BD!C54)</f>
        <v>Glass</v>
      </c>
      <c r="C61" s="3" t="str">
        <f>IF(BD!D54="","",BD!D54)</f>
        <v>Flat glass</v>
      </c>
      <c r="D61" s="3" t="str">
        <f>IF(BD!E54="","",BD!E54)</f>
        <v>Cristal plano_Flat glass sheet - 5 mm</v>
      </c>
      <c r="E61" s="25"/>
      <c r="F61" s="25"/>
      <c r="G61" s="2" t="str">
        <f>IF(BD!F54="","",BD!F54)</f>
        <v>m²</v>
      </c>
      <c r="H61" s="2" t="str">
        <f>IF(BD!L54="","",BD!L54)</f>
        <v>-</v>
      </c>
      <c r="I61" s="2" t="str">
        <f>IF(BD!K54="","",BD!K54)</f>
        <v>No Aplica</v>
      </c>
    </row>
    <row r="62" spans="1:9" x14ac:dyDescent="0.35">
      <c r="A62" s="3" t="str">
        <f>IF(BD!B55="","",BD!B55)</f>
        <v>EPiC</v>
      </c>
      <c r="B62" s="3" t="str">
        <f>IF(BD!C55="","",BD!C55)</f>
        <v>Glass</v>
      </c>
      <c r="C62" s="3" t="str">
        <f>IF(BD!D55="","",BD!D55)</f>
        <v>Flat glass</v>
      </c>
      <c r="D62" s="3" t="str">
        <f>IF(BD!E55="","",BD!E55)</f>
        <v>Cristal plano_Flat glass sheet - 6 mm</v>
      </c>
      <c r="E62" s="25"/>
      <c r="F62" s="25"/>
      <c r="G62" s="2" t="str">
        <f>IF(BD!F55="","",BD!F55)</f>
        <v>m²</v>
      </c>
      <c r="H62" s="2" t="str">
        <f>IF(BD!L55="","",BD!L55)</f>
        <v>-</v>
      </c>
      <c r="I62" s="2" t="str">
        <f>IF(BD!K55="","",BD!K55)</f>
        <v>No Aplica</v>
      </c>
    </row>
    <row r="63" spans="1:9" x14ac:dyDescent="0.35">
      <c r="A63" s="3" t="str">
        <f>IF(BD!B56="","",BD!B56)</f>
        <v>EPiC</v>
      </c>
      <c r="B63" s="3" t="str">
        <f>IF(BD!C56="","",BD!C56)</f>
        <v>Glass</v>
      </c>
      <c r="C63" s="3" t="str">
        <f>IF(BD!D56="","",BD!D56)</f>
        <v>Flat glass</v>
      </c>
      <c r="D63" s="3" t="str">
        <f>IF(BD!E56="","",BD!E56)</f>
        <v>Cristal plano_Flat glass sheet - 10 mm</v>
      </c>
      <c r="E63" s="25"/>
      <c r="F63" s="25"/>
      <c r="G63" s="2" t="str">
        <f>IF(BD!F56="","",BD!F56)</f>
        <v>m²</v>
      </c>
      <c r="H63" s="2" t="str">
        <f>IF(BD!L56="","",BD!L56)</f>
        <v>-</v>
      </c>
      <c r="I63" s="2" t="str">
        <f>IF(BD!K56="","",BD!K56)</f>
        <v>No Aplica</v>
      </c>
    </row>
    <row r="64" spans="1:9" x14ac:dyDescent="0.35">
      <c r="A64" s="3" t="str">
        <f>IF(BD!B57="","",BD!B57)</f>
        <v>EPiC</v>
      </c>
      <c r="B64" s="3" t="str">
        <f>IF(BD!C57="","",BD!C57)</f>
        <v>Glass</v>
      </c>
      <c r="C64" s="3" t="str">
        <f>IF(BD!D57="","",BD!D57)</f>
        <v>Flat glass</v>
      </c>
      <c r="D64" s="3" t="str">
        <f>IF(BD!E57="","",BD!E57)</f>
        <v>Cristal plano_Flat glass sheet - 12 mm</v>
      </c>
      <c r="E64" s="25"/>
      <c r="F64" s="25"/>
      <c r="G64" s="2" t="str">
        <f>IF(BD!F57="","",BD!F57)</f>
        <v>m²</v>
      </c>
      <c r="H64" s="2" t="str">
        <f>IF(BD!L57="","",BD!L57)</f>
        <v>-</v>
      </c>
      <c r="I64" s="2" t="str">
        <f>IF(BD!K57="","",BD!K57)</f>
        <v>No Aplica</v>
      </c>
    </row>
    <row r="65" spans="1:9" x14ac:dyDescent="0.35">
      <c r="A65" s="3" t="str">
        <f>IF(BD!B58="","",BD!B58)</f>
        <v>EPiC</v>
      </c>
      <c r="B65" s="3" t="str">
        <f>IF(BD!C58="","",BD!C58)</f>
        <v>Glass</v>
      </c>
      <c r="C65" s="3" t="str">
        <f>IF(BD!D58="","",BD!D58)</f>
        <v>Laminated glass</v>
      </c>
      <c r="D65" s="3" t="str">
        <f>IF(BD!E58="","",BD!E58)</f>
        <v>Cristal laminado_Laminated glass</v>
      </c>
      <c r="E65" s="25"/>
      <c r="F65" s="25"/>
      <c r="G65" s="2" t="str">
        <f>IF(BD!F58="","",BD!F58)</f>
        <v>kg</v>
      </c>
      <c r="H65" s="2" t="str">
        <f>IF(BD!L58="","",BD!L58)</f>
        <v>-</v>
      </c>
      <c r="I65" s="2" t="str">
        <f>IF(BD!K58="","",BD!K58)</f>
        <v>No Aplica</v>
      </c>
    </row>
    <row r="66" spans="1:9" x14ac:dyDescent="0.35">
      <c r="A66" s="3" t="str">
        <f>IF(BD!B59="","",BD!B59)</f>
        <v>EPiC</v>
      </c>
      <c r="B66" s="3" t="str">
        <f>IF(BD!C59="","",BD!C59)</f>
        <v>Glass</v>
      </c>
      <c r="C66" s="3" t="str">
        <f>IF(BD!D59="","",BD!D59)</f>
        <v>Laminated glass</v>
      </c>
      <c r="D66" s="3" t="str">
        <f>IF(BD!E59="","",BD!E59)</f>
        <v>Cristal laminado_Laminated glass sheet - 6.38 mm</v>
      </c>
      <c r="E66" s="25"/>
      <c r="F66" s="25"/>
      <c r="G66" s="2" t="str">
        <f>IF(BD!F59="","",BD!F59)</f>
        <v>m²</v>
      </c>
      <c r="H66" s="2" t="str">
        <f>IF(BD!L59="","",BD!L59)</f>
        <v>-</v>
      </c>
      <c r="I66" s="2" t="str">
        <f>IF(BD!K59="","",BD!K59)</f>
        <v>No Aplica</v>
      </c>
    </row>
    <row r="67" spans="1:9" x14ac:dyDescent="0.35">
      <c r="A67" s="3" t="str">
        <f>IF(BD!B60="","",BD!B60)</f>
        <v>EPiC</v>
      </c>
      <c r="B67" s="3" t="str">
        <f>IF(BD!C60="","",BD!C60)</f>
        <v>Glass</v>
      </c>
      <c r="C67" s="3" t="str">
        <f>IF(BD!D60="","",BD!D60)</f>
        <v>Laminated glass</v>
      </c>
      <c r="D67" s="3" t="str">
        <f>IF(BD!E60="","",BD!E60)</f>
        <v>Cristal laminado_Laminated glass sheet - 8.38 mm</v>
      </c>
      <c r="E67" s="25"/>
      <c r="F67" s="25"/>
      <c r="G67" s="2" t="str">
        <f>IF(BD!F60="","",BD!F60)</f>
        <v>m²</v>
      </c>
      <c r="H67" s="2" t="str">
        <f>IF(BD!L60="","",BD!L60)</f>
        <v>-</v>
      </c>
      <c r="I67" s="2" t="str">
        <f>IF(BD!K60="","",BD!K60)</f>
        <v>No Aplica</v>
      </c>
    </row>
    <row r="68" spans="1:9" x14ac:dyDescent="0.35">
      <c r="A68" s="3" t="str">
        <f>IF(BD!B61="","",BD!B61)</f>
        <v>EPiC</v>
      </c>
      <c r="B68" s="3" t="str">
        <f>IF(BD!C61="","",BD!C61)</f>
        <v>Glass</v>
      </c>
      <c r="C68" s="3" t="str">
        <f>IF(BD!D61="","",BD!D61)</f>
        <v>Laminated glass</v>
      </c>
      <c r="D68" s="3" t="str">
        <f>IF(BD!E61="","",BD!E61)</f>
        <v>Cristal laminado_Laminated glass sheet - 10.38 mm</v>
      </c>
      <c r="E68" s="25"/>
      <c r="F68" s="25"/>
      <c r="G68" s="2" t="str">
        <f>IF(BD!F61="","",BD!F61)</f>
        <v>m²</v>
      </c>
      <c r="H68" s="2" t="str">
        <f>IF(BD!L61="","",BD!L61)</f>
        <v>-</v>
      </c>
      <c r="I68" s="2" t="str">
        <f>IF(BD!K61="","",BD!K61)</f>
        <v>No Aplica</v>
      </c>
    </row>
    <row r="69" spans="1:9" x14ac:dyDescent="0.35">
      <c r="A69" s="3" t="str">
        <f>IF(BD!B62="","",BD!B62)</f>
        <v>EPiC</v>
      </c>
      <c r="B69" s="3" t="str">
        <f>IF(BD!C62="","",BD!C62)</f>
        <v>Glass</v>
      </c>
      <c r="C69" s="3" t="str">
        <f>IF(BD!D62="","",BD!D62)</f>
        <v>Laminated glass</v>
      </c>
      <c r="D69" s="3" t="str">
        <f>IF(BD!E62="","",BD!E62)</f>
        <v>Cristal laminado_Laminated glass sheet - 12.38 mm</v>
      </c>
      <c r="E69" s="25"/>
      <c r="F69" s="25"/>
      <c r="G69" s="2" t="str">
        <f>IF(BD!F62="","",BD!F62)</f>
        <v>m²</v>
      </c>
      <c r="H69" s="2" t="str">
        <f>IF(BD!L62="","",BD!L62)</f>
        <v>-</v>
      </c>
      <c r="I69" s="2" t="str">
        <f>IF(BD!K62="","",BD!K62)</f>
        <v>No Aplica</v>
      </c>
    </row>
    <row r="70" spans="1:9" x14ac:dyDescent="0.35">
      <c r="A70" s="3" t="str">
        <f>IF(BD!B63="","",BD!B63)</f>
        <v>EPiC</v>
      </c>
      <c r="B70" s="3" t="str">
        <f>IF(BD!C63="","",BD!C63)</f>
        <v>Glass</v>
      </c>
      <c r="C70" s="3" t="str">
        <f>IF(BD!D63="","",BD!D63)</f>
        <v>Toughened glass</v>
      </c>
      <c r="D70" s="3" t="str">
        <f>IF(BD!E63="","",BD!E63)</f>
        <v>Cristal templado_Double glazing - toughened glass</v>
      </c>
      <c r="E70" s="25"/>
      <c r="F70" s="25"/>
      <c r="G70" s="2" t="str">
        <f>IF(BD!F63="","",BD!F63)</f>
        <v>m²</v>
      </c>
      <c r="H70" s="2" t="str">
        <f>IF(BD!L63="","",BD!L63)</f>
        <v>-</v>
      </c>
      <c r="I70" s="2" t="str">
        <f>IF(BD!K63="","",BD!K63)</f>
        <v>No Aplica</v>
      </c>
    </row>
    <row r="71" spans="1:9" x14ac:dyDescent="0.35">
      <c r="A71" s="3" t="str">
        <f>IF(BD!B64="","",BD!B64)</f>
        <v>EPiC</v>
      </c>
      <c r="B71" s="3" t="str">
        <f>IF(BD!C64="","",BD!C64)</f>
        <v>Glass</v>
      </c>
      <c r="C71" s="3" t="str">
        <f>IF(BD!D64="","",BD!D64)</f>
        <v>Toughened glass</v>
      </c>
      <c r="D71" s="3" t="str">
        <f>IF(BD!E64="","",BD!E64)</f>
        <v>Cristal templado_Double glazing - toughened glass; 4:12:4</v>
      </c>
      <c r="E71" s="25"/>
      <c r="F71" s="25"/>
      <c r="G71" s="2" t="str">
        <f>IF(BD!F64="","",BD!F64)</f>
        <v>m²</v>
      </c>
      <c r="H71" s="2" t="str">
        <f>IF(BD!L64="","",BD!L64)</f>
        <v>-</v>
      </c>
      <c r="I71" s="2" t="str">
        <f>IF(BD!K64="","",BD!K64)</f>
        <v>No Aplica</v>
      </c>
    </row>
    <row r="72" spans="1:9" x14ac:dyDescent="0.35">
      <c r="A72" s="3" t="str">
        <f>IF(BD!B65="","",BD!B65)</f>
        <v>EPiC</v>
      </c>
      <c r="B72" s="3" t="str">
        <f>IF(BD!C65="","",BD!C65)</f>
        <v>Glass</v>
      </c>
      <c r="C72" s="3" t="str">
        <f>IF(BD!D65="","",BD!D65)</f>
        <v>Toughened glass</v>
      </c>
      <c r="D72" s="3" t="str">
        <f>IF(BD!E65="","",BD!E65)</f>
        <v>Cristal templado_Double glazing - toughened glass; 5:6:5</v>
      </c>
      <c r="E72" s="25"/>
      <c r="F72" s="25"/>
      <c r="G72" s="2" t="str">
        <f>IF(BD!F65="","",BD!F65)</f>
        <v>m²</v>
      </c>
      <c r="H72" s="2" t="str">
        <f>IF(BD!L65="","",BD!L65)</f>
        <v>-</v>
      </c>
      <c r="I72" s="2" t="str">
        <f>IF(BD!K65="","",BD!K65)</f>
        <v>No Aplica</v>
      </c>
    </row>
    <row r="73" spans="1:9" x14ac:dyDescent="0.35">
      <c r="A73" s="3" t="str">
        <f>IF(BD!B66="","",BD!B66)</f>
        <v>EPiC</v>
      </c>
      <c r="B73" s="3" t="str">
        <f>IF(BD!C66="","",BD!C66)</f>
        <v>Glass</v>
      </c>
      <c r="C73" s="3" t="str">
        <f>IF(BD!D66="","",BD!D66)</f>
        <v>Toughened glass</v>
      </c>
      <c r="D73" s="3" t="str">
        <f>IF(BD!E66="","",BD!E66)</f>
        <v>Cristal templado_Double glazing - toughened glass; 5:12:5</v>
      </c>
      <c r="E73" s="25"/>
      <c r="F73" s="25"/>
      <c r="G73" s="2" t="str">
        <f>IF(BD!F66="","",BD!F66)</f>
        <v>m²</v>
      </c>
      <c r="H73" s="2" t="str">
        <f>IF(BD!L66="","",BD!L66)</f>
        <v>-</v>
      </c>
      <c r="I73" s="2" t="str">
        <f>IF(BD!K66="","",BD!K66)</f>
        <v>No Aplica</v>
      </c>
    </row>
    <row r="74" spans="1:9" x14ac:dyDescent="0.35">
      <c r="A74" s="3" t="str">
        <f>IF(BD!B67="","",BD!B67)</f>
        <v>EPiC</v>
      </c>
      <c r="B74" s="3" t="str">
        <f>IF(BD!C67="","",BD!C67)</f>
        <v>Glass</v>
      </c>
      <c r="C74" s="3" t="str">
        <f>IF(BD!D67="","",BD!D67)</f>
        <v>Toughened glass</v>
      </c>
      <c r="D74" s="3" t="str">
        <f>IF(BD!E67="","",BD!E67)</f>
        <v>Cristal templado_Double glazing - toughened glass; 6:6:6</v>
      </c>
      <c r="E74" s="25"/>
      <c r="F74" s="25"/>
      <c r="G74" s="2" t="str">
        <f>IF(BD!F67="","",BD!F67)</f>
        <v>m²</v>
      </c>
      <c r="H74" s="2" t="str">
        <f>IF(BD!L67="","",BD!L67)</f>
        <v>-</v>
      </c>
      <c r="I74" s="2" t="str">
        <f>IF(BD!K67="","",BD!K67)</f>
        <v>No Aplica</v>
      </c>
    </row>
    <row r="75" spans="1:9" x14ac:dyDescent="0.35">
      <c r="A75" s="3" t="str">
        <f>IF(BD!B68="","",BD!B68)</f>
        <v>EPiC</v>
      </c>
      <c r="B75" s="3" t="str">
        <f>IF(BD!C68="","",BD!C68)</f>
        <v>Glass</v>
      </c>
      <c r="C75" s="3" t="str">
        <f>IF(BD!D68="","",BD!D68)</f>
        <v>Toughened glass</v>
      </c>
      <c r="D75" s="3" t="str">
        <f>IF(BD!E68="","",BD!E68)</f>
        <v>Cristal templado_Double glazing - toughened glass; 6:12:6</v>
      </c>
      <c r="E75" s="25"/>
      <c r="F75" s="25"/>
      <c r="G75" s="2" t="str">
        <f>IF(BD!F68="","",BD!F68)</f>
        <v>m²</v>
      </c>
      <c r="H75" s="2" t="str">
        <f>IF(BD!L68="","",BD!L68)</f>
        <v>-</v>
      </c>
      <c r="I75" s="2" t="str">
        <f>IF(BD!K68="","",BD!K68)</f>
        <v>No Aplica</v>
      </c>
    </row>
    <row r="76" spans="1:9" x14ac:dyDescent="0.35">
      <c r="A76" s="3" t="str">
        <f>IF(BD!B69="","",BD!B69)</f>
        <v>EPiC</v>
      </c>
      <c r="B76" s="3" t="str">
        <f>IF(BD!C69="","",BD!C69)</f>
        <v>Glass</v>
      </c>
      <c r="C76" s="3" t="str">
        <f>IF(BD!D69="","",BD!D69)</f>
        <v>Toughened glass</v>
      </c>
      <c r="D76" s="3" t="str">
        <f>IF(BD!E69="","",BD!E69)</f>
        <v>Cristal templado_Double glazing - toughened glass; 10:6:6</v>
      </c>
      <c r="E76" s="25"/>
      <c r="F76" s="25"/>
      <c r="G76" s="2" t="str">
        <f>IF(BD!F69="","",BD!F69)</f>
        <v>m²</v>
      </c>
      <c r="H76" s="2" t="str">
        <f>IF(BD!L69="","",BD!L69)</f>
        <v>-</v>
      </c>
      <c r="I76" s="2" t="str">
        <f>IF(BD!K69="","",BD!K69)</f>
        <v>No Aplica</v>
      </c>
    </row>
    <row r="77" spans="1:9" x14ac:dyDescent="0.35">
      <c r="A77" s="3" t="str">
        <f>IF(BD!B70="","",BD!B70)</f>
        <v>EPiC</v>
      </c>
      <c r="B77" s="3" t="str">
        <f>IF(BD!C70="","",BD!C70)</f>
        <v>Glass</v>
      </c>
      <c r="C77" s="3" t="str">
        <f>IF(BD!D70="","",BD!D70)</f>
        <v>Toughened glass</v>
      </c>
      <c r="D77" s="3" t="str">
        <f>IF(BD!E70="","",BD!E70)</f>
        <v>Cristal templado_Double glazing - toughened glass; 10:6:10</v>
      </c>
      <c r="E77" s="25"/>
      <c r="F77" s="25"/>
      <c r="G77" s="2" t="str">
        <f>IF(BD!F70="","",BD!F70)</f>
        <v>m²</v>
      </c>
      <c r="H77" s="2" t="str">
        <f>IF(BD!L70="","",BD!L70)</f>
        <v>-</v>
      </c>
      <c r="I77" s="2" t="str">
        <f>IF(BD!K70="","",BD!K70)</f>
        <v>No Aplica</v>
      </c>
    </row>
    <row r="78" spans="1:9" x14ac:dyDescent="0.35">
      <c r="A78" s="3" t="str">
        <f>IF(BD!B71="","",BD!B71)</f>
        <v>EPiC</v>
      </c>
      <c r="B78" s="3" t="str">
        <f>IF(BD!C71="","",BD!C71)</f>
        <v>Glass</v>
      </c>
      <c r="C78" s="3" t="str">
        <f>IF(BD!D71="","",BD!D71)</f>
        <v>Toughened glass</v>
      </c>
      <c r="D78" s="3" t="str">
        <f>IF(BD!E71="","",BD!E71)</f>
        <v>Cristal templado_Double glazing - toughened glass; 10:12:6</v>
      </c>
      <c r="E78" s="25"/>
      <c r="F78" s="25"/>
      <c r="G78" s="2" t="str">
        <f>IF(BD!F71="","",BD!F71)</f>
        <v>m²</v>
      </c>
      <c r="H78" s="2" t="str">
        <f>IF(BD!L71="","",BD!L71)</f>
        <v>-</v>
      </c>
      <c r="I78" s="2" t="str">
        <f>IF(BD!K71="","",BD!K71)</f>
        <v>No Aplica</v>
      </c>
    </row>
    <row r="79" spans="1:9" x14ac:dyDescent="0.35">
      <c r="A79" s="3" t="str">
        <f>IF(BD!B72="","",BD!B72)</f>
        <v>EPiC</v>
      </c>
      <c r="B79" s="3" t="str">
        <f>IF(BD!C72="","",BD!C72)</f>
        <v>Glass</v>
      </c>
      <c r="C79" s="3" t="str">
        <f>IF(BD!D72="","",BD!D72)</f>
        <v>Toughened glass</v>
      </c>
      <c r="D79" s="3" t="str">
        <f>IF(BD!E72="","",BD!E72)</f>
        <v>Cristal templado_Double glazing - toughened glass; 10:12:10</v>
      </c>
      <c r="E79" s="25"/>
      <c r="F79" s="25"/>
      <c r="G79" s="2" t="str">
        <f>IF(BD!F72="","",BD!F72)</f>
        <v>m²</v>
      </c>
      <c r="H79" s="2" t="str">
        <f>IF(BD!L72="","",BD!L72)</f>
        <v>-</v>
      </c>
      <c r="I79" s="2" t="str">
        <f>IF(BD!K72="","",BD!K72)</f>
        <v>No Aplica</v>
      </c>
    </row>
    <row r="80" spans="1:9" x14ac:dyDescent="0.35">
      <c r="A80" s="3" t="str">
        <f>IF(BD!B73="","",BD!B73)</f>
        <v>EPiC</v>
      </c>
      <c r="B80" s="3" t="str">
        <f>IF(BD!C73="","",BD!C73)</f>
        <v>Glass</v>
      </c>
      <c r="C80" s="3" t="str">
        <f>IF(BD!D73="","",BD!D73)</f>
        <v>Toughened glass</v>
      </c>
      <c r="D80" s="3" t="str">
        <f>IF(BD!E73="","",BD!E73)</f>
        <v>Cristal templado_Toughened glass</v>
      </c>
      <c r="E80" s="25"/>
      <c r="F80" s="25"/>
      <c r="G80" s="2" t="str">
        <f>IF(BD!F73="","",BD!F73)</f>
        <v>kg</v>
      </c>
      <c r="H80" s="2" t="str">
        <f>IF(BD!L73="","",BD!L73)</f>
        <v>-</v>
      </c>
      <c r="I80" s="2" t="str">
        <f>IF(BD!K73="","",BD!K73)</f>
        <v>No Aplica</v>
      </c>
    </row>
    <row r="81" spans="1:9" x14ac:dyDescent="0.35">
      <c r="A81" s="3" t="str">
        <f>IF(BD!B74="","",BD!B74)</f>
        <v>EPiC</v>
      </c>
      <c r="B81" s="3" t="str">
        <f>IF(BD!C74="","",BD!C74)</f>
        <v>Glass</v>
      </c>
      <c r="C81" s="3" t="str">
        <f>IF(BD!D74="","",BD!D74)</f>
        <v>Toughened glass</v>
      </c>
      <c r="D81" s="3" t="str">
        <f>IF(BD!E74="","",BD!E74)</f>
        <v>Cristal templado_Toughened glass sheet - 3 mm</v>
      </c>
      <c r="E81" s="25"/>
      <c r="F81" s="25"/>
      <c r="G81" s="2" t="str">
        <f>IF(BD!F74="","",BD!F74)</f>
        <v>m²</v>
      </c>
      <c r="H81" s="2" t="str">
        <f>IF(BD!L74="","",BD!L74)</f>
        <v>-</v>
      </c>
      <c r="I81" s="2" t="str">
        <f>IF(BD!K74="","",BD!K74)</f>
        <v>No Aplica</v>
      </c>
    </row>
    <row r="82" spans="1:9" x14ac:dyDescent="0.35">
      <c r="A82" s="3" t="str">
        <f>IF(BD!B75="","",BD!B75)</f>
        <v>EPiC</v>
      </c>
      <c r="B82" s="3" t="str">
        <f>IF(BD!C75="","",BD!C75)</f>
        <v>Glass</v>
      </c>
      <c r="C82" s="3" t="str">
        <f>IF(BD!D75="","",BD!D75)</f>
        <v>Toughened glass</v>
      </c>
      <c r="D82" s="3" t="str">
        <f>IF(BD!E75="","",BD!E75)</f>
        <v>Cristal templado_Toughened glass sheet - 4 mm</v>
      </c>
      <c r="E82" s="25"/>
      <c r="F82" s="25"/>
      <c r="G82" s="2" t="str">
        <f>IF(BD!F75="","",BD!F75)</f>
        <v>m²</v>
      </c>
      <c r="H82" s="2" t="str">
        <f>IF(BD!L75="","",BD!L75)</f>
        <v>-</v>
      </c>
      <c r="I82" s="2" t="str">
        <f>IF(BD!K75="","",BD!K75)</f>
        <v>No Aplica</v>
      </c>
    </row>
    <row r="83" spans="1:9" x14ac:dyDescent="0.35">
      <c r="A83" s="3" t="str">
        <f>IF(BD!B76="","",BD!B76)</f>
        <v>EPiC</v>
      </c>
      <c r="B83" s="3" t="str">
        <f>IF(BD!C76="","",BD!C76)</f>
        <v>Glass</v>
      </c>
      <c r="C83" s="3" t="str">
        <f>IF(BD!D76="","",BD!D76)</f>
        <v>Toughened glass</v>
      </c>
      <c r="D83" s="3" t="str">
        <f>IF(BD!E76="","",BD!E76)</f>
        <v>Cristal templado_Toughened glass sheet - 5 mm</v>
      </c>
      <c r="E83" s="25"/>
      <c r="F83" s="25"/>
      <c r="G83" s="2" t="str">
        <f>IF(BD!F76="","",BD!F76)</f>
        <v>m²</v>
      </c>
      <c r="H83" s="2" t="str">
        <f>IF(BD!L76="","",BD!L76)</f>
        <v>-</v>
      </c>
      <c r="I83" s="2" t="str">
        <f>IF(BD!K76="","",BD!K76)</f>
        <v>No Aplica</v>
      </c>
    </row>
    <row r="84" spans="1:9" x14ac:dyDescent="0.35">
      <c r="A84" s="3" t="str">
        <f>IF(BD!B77="","",BD!B77)</f>
        <v>EPiC</v>
      </c>
      <c r="B84" s="3" t="str">
        <f>IF(BD!C77="","",BD!C77)</f>
        <v>Glass</v>
      </c>
      <c r="C84" s="3" t="str">
        <f>IF(BD!D77="","",BD!D77)</f>
        <v>Toughened glass</v>
      </c>
      <c r="D84" s="3" t="str">
        <f>IF(BD!E77="","",BD!E77)</f>
        <v>Cristal templado_Toughened glass sheet - 6 mm</v>
      </c>
      <c r="E84" s="25"/>
      <c r="F84" s="25"/>
      <c r="G84" s="2" t="str">
        <f>IF(BD!F77="","",BD!F77)</f>
        <v>m²</v>
      </c>
      <c r="H84" s="2" t="str">
        <f>IF(BD!L77="","",BD!L77)</f>
        <v>-</v>
      </c>
      <c r="I84" s="2" t="str">
        <f>IF(BD!K77="","",BD!K77)</f>
        <v>No Aplica</v>
      </c>
    </row>
    <row r="85" spans="1:9" x14ac:dyDescent="0.35">
      <c r="A85" s="3" t="str">
        <f>IF(BD!B78="","",BD!B78)</f>
        <v>EPiC</v>
      </c>
      <c r="B85" s="3" t="str">
        <f>IF(BD!C78="","",BD!C78)</f>
        <v>Glass</v>
      </c>
      <c r="C85" s="3" t="str">
        <f>IF(BD!D78="","",BD!D78)</f>
        <v>Toughened glass</v>
      </c>
      <c r="D85" s="3" t="str">
        <f>IF(BD!E78="","",BD!E78)</f>
        <v>Cristal templado_Toughened glass sheet - 10 mm</v>
      </c>
      <c r="E85" s="25"/>
      <c r="F85" s="25"/>
      <c r="G85" s="2" t="str">
        <f>IF(BD!F78="","",BD!F78)</f>
        <v>m²</v>
      </c>
      <c r="H85" s="2" t="str">
        <f>IF(BD!L78="","",BD!L78)</f>
        <v>-</v>
      </c>
      <c r="I85" s="2" t="str">
        <f>IF(BD!K78="","",BD!K78)</f>
        <v>No Aplica</v>
      </c>
    </row>
    <row r="86" spans="1:9" x14ac:dyDescent="0.35">
      <c r="A86" s="3" t="str">
        <f>IF(BD!B79="","",BD!B79)</f>
        <v>EPiC</v>
      </c>
      <c r="B86" s="3" t="str">
        <f>IF(BD!C79="","",BD!C79)</f>
        <v>Glass</v>
      </c>
      <c r="C86" s="3" t="str">
        <f>IF(BD!D79="","",BD!D79)</f>
        <v>Toughened glass</v>
      </c>
      <c r="D86" s="3" t="str">
        <f>IF(BD!E79="","",BD!E79)</f>
        <v>Cristal templado_Toughened glass sheet - 12 mm</v>
      </c>
      <c r="E86" s="25"/>
      <c r="F86" s="25"/>
      <c r="G86" s="2" t="str">
        <f>IF(BD!F79="","",BD!F79)</f>
        <v>m²</v>
      </c>
      <c r="H86" s="2" t="str">
        <f>IF(BD!L79="","",BD!L79)</f>
        <v>-</v>
      </c>
      <c r="I86" s="2" t="str">
        <f>IF(BD!K79="","",BD!K79)</f>
        <v>No Aplica</v>
      </c>
    </row>
    <row r="87" spans="1:9" x14ac:dyDescent="0.35">
      <c r="A87" s="3" t="str">
        <f>IF(BD!B80="","",BD!B80)</f>
        <v>EPiC</v>
      </c>
      <c r="B87" s="3" t="str">
        <f>IF(BD!C80="","",BD!C80)</f>
        <v>Insulation</v>
      </c>
      <c r="C87" s="3" t="str">
        <f>IF(BD!D80="","",BD!D80)</f>
        <v>Cellulose</v>
      </c>
      <c r="D87" s="3" t="str">
        <f>IF(BD!E80="","",BD!E80)</f>
        <v>Aislante celulosa_Cellulose insulation</v>
      </c>
      <c r="E87" s="25"/>
      <c r="F87" s="25"/>
      <c r="G87" s="2" t="str">
        <f>IF(BD!F80="","",BD!F80)</f>
        <v>kg</v>
      </c>
      <c r="H87" s="2" t="str">
        <f>IF(BD!L80="","",BD!L80)</f>
        <v>-</v>
      </c>
      <c r="I87" s="2" t="str">
        <f>IF(BD!K80="","",BD!K80)</f>
        <v>No Aplica</v>
      </c>
    </row>
    <row r="88" spans="1:9" x14ac:dyDescent="0.35">
      <c r="A88" s="3" t="str">
        <f>IF(BD!B81="","",BD!B81)</f>
        <v>EPiC</v>
      </c>
      <c r="B88" s="3" t="str">
        <f>IF(BD!C81="","",BD!C81)</f>
        <v>Insulation</v>
      </c>
      <c r="C88" s="3" t="str">
        <f>IF(BD!D81="","",BD!D81)</f>
        <v>Cellulose</v>
      </c>
      <c r="D88" s="3" t="str">
        <f>IF(BD!E81="","",BD!E81)</f>
        <v>Aislante celulosa_Cellulose insulation - 80 mm (R2)</v>
      </c>
      <c r="E88" s="25"/>
      <c r="F88" s="25"/>
      <c r="G88" s="2" t="str">
        <f>IF(BD!F81="","",BD!F81)</f>
        <v>m²</v>
      </c>
      <c r="H88" s="2" t="str">
        <f>IF(BD!L81="","",BD!L81)</f>
        <v>-</v>
      </c>
      <c r="I88" s="2" t="str">
        <f>IF(BD!K81="","",BD!K81)</f>
        <v>No Aplica</v>
      </c>
    </row>
    <row r="89" spans="1:9" x14ac:dyDescent="0.35">
      <c r="A89" s="3" t="str">
        <f>IF(BD!B82="","",BD!B82)</f>
        <v>EPiC</v>
      </c>
      <c r="B89" s="3" t="str">
        <f>IF(BD!C82="","",BD!C82)</f>
        <v>Insulation</v>
      </c>
      <c r="C89" s="3" t="str">
        <f>IF(BD!D82="","",BD!D82)</f>
        <v>Cellulose</v>
      </c>
      <c r="D89" s="3" t="str">
        <f>IF(BD!E82="","",BD!E82)</f>
        <v>Aislante celulosa_Cellulose insulation - 100 mm (R2.5)</v>
      </c>
      <c r="E89" s="25"/>
      <c r="F89" s="25"/>
      <c r="G89" s="2" t="str">
        <f>IF(BD!F82="","",BD!F82)</f>
        <v>m²</v>
      </c>
      <c r="H89" s="2" t="str">
        <f>IF(BD!L82="","",BD!L82)</f>
        <v>-</v>
      </c>
      <c r="I89" s="2" t="str">
        <f>IF(BD!K82="","",BD!K82)</f>
        <v>No Aplica</v>
      </c>
    </row>
    <row r="90" spans="1:9" x14ac:dyDescent="0.35">
      <c r="A90" s="3" t="str">
        <f>IF(BD!B83="","",BD!B83)</f>
        <v>EPiC</v>
      </c>
      <c r="B90" s="3" t="str">
        <f>IF(BD!C83="","",BD!C83)</f>
        <v>Insulation</v>
      </c>
      <c r="C90" s="3" t="str">
        <f>IF(BD!D83="","",BD!D83)</f>
        <v>Other</v>
      </c>
      <c r="D90" s="3" t="str">
        <f>IF(BD!E83="","",BD!E83)</f>
        <v>Aislante aluminio_Aluminium foil insulation</v>
      </c>
      <c r="E90" s="25"/>
      <c r="F90" s="25"/>
      <c r="G90" s="2" t="str">
        <f>IF(BD!F83="","",BD!F83)</f>
        <v>m²</v>
      </c>
      <c r="H90" s="2" t="str">
        <f>IF(BD!L83="","",BD!L83)</f>
        <v>-</v>
      </c>
      <c r="I90" s="2" t="str">
        <f>IF(BD!K83="","",BD!K83)</f>
        <v>No Aplica</v>
      </c>
    </row>
    <row r="91" spans="1:9" x14ac:dyDescent="0.35">
      <c r="A91" s="3" t="str">
        <f>IF(BD!B84="","",BD!B84)</f>
        <v>EPiC</v>
      </c>
      <c r="B91" s="3" t="str">
        <f>IF(BD!C84="","",BD!C84)</f>
        <v>Insulation</v>
      </c>
      <c r="C91" s="3" t="str">
        <f>IF(BD!D84="","",BD!D84)</f>
        <v>Other</v>
      </c>
      <c r="D91" s="3" t="str">
        <f>IF(BD!E84="","",BD!E84)</f>
        <v>Aislante lana vidrio_Glasswool insulation</v>
      </c>
      <c r="E91" s="25"/>
      <c r="F91" s="25"/>
      <c r="G91" s="2" t="str">
        <f>IF(BD!F84="","",BD!F84)</f>
        <v>kg</v>
      </c>
      <c r="H91" s="2" t="str">
        <f>IF(BD!L84="","",BD!L84)</f>
        <v>-</v>
      </c>
      <c r="I91" s="2" t="str">
        <f>IF(BD!K84="","",BD!K84)</f>
        <v>No Aplica</v>
      </c>
    </row>
    <row r="92" spans="1:9" x14ac:dyDescent="0.35">
      <c r="A92" s="3" t="str">
        <f>IF(BD!B85="","",BD!B85)</f>
        <v>EPiC</v>
      </c>
      <c r="B92" s="3" t="str">
        <f>IF(BD!C85="","",BD!C85)</f>
        <v>Insulation</v>
      </c>
      <c r="C92" s="3" t="str">
        <f>IF(BD!D85="","",BD!D85)</f>
        <v>Other</v>
      </c>
      <c r="D92" s="3" t="str">
        <f>IF(BD!E85="","",BD!E85)</f>
        <v>Aislante lana vidrio_Glasswool insulation - 80 mm (R2)</v>
      </c>
      <c r="E92" s="25"/>
      <c r="F92" s="25"/>
      <c r="G92" s="2" t="str">
        <f>IF(BD!F85="","",BD!F85)</f>
        <v>m²</v>
      </c>
      <c r="H92" s="2" t="str">
        <f>IF(BD!L85="","",BD!L85)</f>
        <v>-</v>
      </c>
      <c r="I92" s="2" t="str">
        <f>IF(BD!K85="","",BD!K85)</f>
        <v>No Aplica</v>
      </c>
    </row>
    <row r="93" spans="1:9" x14ac:dyDescent="0.35">
      <c r="A93" s="3" t="str">
        <f>IF(BD!B86="","",BD!B86)</f>
        <v>EPiC</v>
      </c>
      <c r="B93" s="3" t="str">
        <f>IF(BD!C86="","",BD!C86)</f>
        <v>Insulation</v>
      </c>
      <c r="C93" s="3" t="str">
        <f>IF(BD!D86="","",BD!D86)</f>
        <v>Other</v>
      </c>
      <c r="D93" s="3" t="str">
        <f>IF(BD!E86="","",BD!E86)</f>
        <v>Aislante lana vidrio_Glasswool insulation - 100 mm (R2.5)</v>
      </c>
      <c r="E93" s="25"/>
      <c r="F93" s="25"/>
      <c r="G93" s="2" t="str">
        <f>IF(BD!F86="","",BD!F86)</f>
        <v>m²</v>
      </c>
      <c r="H93" s="2" t="str">
        <f>IF(BD!L86="","",BD!L86)</f>
        <v>-</v>
      </c>
      <c r="I93" s="2" t="str">
        <f>IF(BD!K86="","",BD!K86)</f>
        <v>No Aplica</v>
      </c>
    </row>
    <row r="94" spans="1:9" x14ac:dyDescent="0.35">
      <c r="A94" s="3" t="str">
        <f>IF(BD!B87="","",BD!B87)</f>
        <v>EPiC</v>
      </c>
      <c r="B94" s="3" t="str">
        <f>IF(BD!C87="","",BD!C87)</f>
        <v>Insulation</v>
      </c>
      <c r="C94" s="3" t="str">
        <f>IF(BD!D87="","",BD!D87)</f>
        <v>Other</v>
      </c>
      <c r="D94" s="3" t="str">
        <f>IF(BD!E87="","",BD!E87)</f>
        <v>Aislante lana vidrio_Rockwool insulation</v>
      </c>
      <c r="E94" s="25"/>
      <c r="F94" s="25"/>
      <c r="G94" s="2" t="str">
        <f>IF(BD!F87="","",BD!F87)</f>
        <v>kg</v>
      </c>
      <c r="H94" s="2" t="str">
        <f>IF(BD!L87="","",BD!L87)</f>
        <v>-</v>
      </c>
      <c r="I94" s="2" t="str">
        <f>IF(BD!K87="","",BD!K87)</f>
        <v>No Aplica</v>
      </c>
    </row>
    <row r="95" spans="1:9" x14ac:dyDescent="0.35">
      <c r="A95" s="3" t="str">
        <f>IF(BD!B88="","",BD!B88)</f>
        <v>EPiC</v>
      </c>
      <c r="B95" s="3" t="str">
        <f>IF(BD!C88="","",BD!C88)</f>
        <v>Insulation</v>
      </c>
      <c r="C95" s="3" t="str">
        <f>IF(BD!D88="","",BD!D88)</f>
        <v>Other</v>
      </c>
      <c r="D95" s="3" t="str">
        <f>IF(BD!E88="","",BD!E88)</f>
        <v>Aislante lana vidrio_Rockwool insulation - 80 mm (R2)</v>
      </c>
      <c r="E95" s="25"/>
      <c r="F95" s="25"/>
      <c r="G95" s="2" t="str">
        <f>IF(BD!F88="","",BD!F88)</f>
        <v>m²</v>
      </c>
      <c r="H95" s="2" t="str">
        <f>IF(BD!L88="","",BD!L88)</f>
        <v>-</v>
      </c>
      <c r="I95" s="2" t="str">
        <f>IF(BD!K88="","",BD!K88)</f>
        <v>No Aplica</v>
      </c>
    </row>
    <row r="96" spans="1:9" x14ac:dyDescent="0.35">
      <c r="A96" s="3" t="str">
        <f>IF(BD!B89="","",BD!B89)</f>
        <v>EPiC</v>
      </c>
      <c r="B96" s="3" t="str">
        <f>IF(BD!C89="","",BD!C89)</f>
        <v>Insulation</v>
      </c>
      <c r="C96" s="3" t="str">
        <f>IF(BD!D89="","",BD!D89)</f>
        <v>Other</v>
      </c>
      <c r="D96" s="3" t="str">
        <f>IF(BD!E89="","",BD!E89)</f>
        <v>Aislante lana vidrio_Rockwool insulation - 100 mm (R2.5)</v>
      </c>
      <c r="E96" s="25"/>
      <c r="F96" s="25"/>
      <c r="G96" s="2" t="str">
        <f>IF(BD!F89="","",BD!F89)</f>
        <v>m²</v>
      </c>
      <c r="H96" s="2" t="str">
        <f>IF(BD!L89="","",BD!L89)</f>
        <v>-</v>
      </c>
      <c r="I96" s="2" t="str">
        <f>IF(BD!K89="","",BD!K89)</f>
        <v>No Aplica</v>
      </c>
    </row>
    <row r="97" spans="1:9" x14ac:dyDescent="0.35">
      <c r="A97" s="3" t="str">
        <f>IF(BD!B90="","",BD!B90)</f>
        <v>EPiC</v>
      </c>
      <c r="B97" s="3" t="str">
        <f>IF(BD!C90="","",BD!C90)</f>
        <v>Insulation</v>
      </c>
      <c r="C97" s="3" t="str">
        <f>IF(BD!D90="","",BD!D90)</f>
        <v>Polystyrene</v>
      </c>
      <c r="D97" s="3" t="str">
        <f>IF(BD!E90="","",BD!E90)</f>
        <v>Aislante poliestireno_EPS/XPS insulation - 72 mm (R2)</v>
      </c>
      <c r="E97" s="25"/>
      <c r="F97" s="25"/>
      <c r="G97" s="2" t="str">
        <f>IF(BD!F90="","",BD!F90)</f>
        <v>m²</v>
      </c>
      <c r="H97" s="2" t="str">
        <f>IF(BD!L90="","",BD!L90)</f>
        <v>-</v>
      </c>
      <c r="I97" s="2" t="str">
        <f>IF(BD!K90="","",BD!K90)</f>
        <v>No Aplica</v>
      </c>
    </row>
    <row r="98" spans="1:9" x14ac:dyDescent="0.35">
      <c r="A98" s="3" t="str">
        <f>IF(BD!B91="","",BD!B91)</f>
        <v>EPiC</v>
      </c>
      <c r="B98" s="3" t="str">
        <f>IF(BD!C91="","",BD!C91)</f>
        <v>Insulation</v>
      </c>
      <c r="C98" s="3" t="str">
        <f>IF(BD!D91="","",BD!D91)</f>
        <v>Polystyrene</v>
      </c>
      <c r="D98" s="3" t="str">
        <f>IF(BD!E91="","",BD!E91)</f>
        <v>Aislante poliestireno_EPS/XPS insulation - 90 mm (R2.5)</v>
      </c>
      <c r="E98" s="25"/>
      <c r="F98" s="25"/>
      <c r="G98" s="2" t="str">
        <f>IF(BD!F91="","",BD!F91)</f>
        <v>m²</v>
      </c>
      <c r="H98" s="2" t="str">
        <f>IF(BD!L91="","",BD!L91)</f>
        <v>-</v>
      </c>
      <c r="I98" s="2" t="str">
        <f>IF(BD!K91="","",BD!K91)</f>
        <v>No Aplica</v>
      </c>
    </row>
    <row r="99" spans="1:9" x14ac:dyDescent="0.35">
      <c r="A99" s="3" t="str">
        <f>IF(BD!B92="","",BD!B92)</f>
        <v>EPiC</v>
      </c>
      <c r="B99" s="3" t="str">
        <f>IF(BD!C92="","",BD!C92)</f>
        <v>Insulation</v>
      </c>
      <c r="C99" s="3" t="str">
        <f>IF(BD!D92="","",BD!D92)</f>
        <v>Polystyrene</v>
      </c>
      <c r="D99" s="3" t="str">
        <f>IF(BD!E92="","",BD!E92)</f>
        <v>Aislante poliestireno_Polystyrene (EPS/XPS) insulation</v>
      </c>
      <c r="E99" s="25"/>
      <c r="F99" s="25"/>
      <c r="G99" s="2" t="str">
        <f>IF(BD!F92="","",BD!F92)</f>
        <v>kg</v>
      </c>
      <c r="H99" s="2" t="str">
        <f>IF(BD!L92="","",BD!L92)</f>
        <v>-</v>
      </c>
      <c r="I99" s="2" t="str">
        <f>IF(BD!K92="","",BD!K92)</f>
        <v>No Aplica</v>
      </c>
    </row>
    <row r="100" spans="1:9" x14ac:dyDescent="0.35">
      <c r="A100" s="3" t="str">
        <f>IF(BD!B93="","",BD!B93)</f>
        <v>EPiC</v>
      </c>
      <c r="B100" s="3" t="str">
        <f>IF(BD!C93="","",BD!C93)</f>
        <v>Insulation</v>
      </c>
      <c r="C100" s="3" t="str">
        <f>IF(BD!D93="","",BD!D93)</f>
        <v>Polyurethane</v>
      </c>
      <c r="D100" s="3" t="str">
        <f>IF(BD!E93="","",BD!E93)</f>
        <v>Aislante poliuretano_Polyurethane (PU) rigid foam insulation</v>
      </c>
      <c r="E100" s="25"/>
      <c r="F100" s="25"/>
      <c r="G100" s="2" t="str">
        <f>IF(BD!F93="","",BD!F93)</f>
        <v>kg</v>
      </c>
      <c r="H100" s="2" t="str">
        <f>IF(BD!L93="","",BD!L93)</f>
        <v>-</v>
      </c>
      <c r="I100" s="2" t="str">
        <f>IF(BD!K93="","",BD!K93)</f>
        <v>No Aplica</v>
      </c>
    </row>
    <row r="101" spans="1:9" x14ac:dyDescent="0.35">
      <c r="A101" s="3" t="str">
        <f>IF(BD!B94="","",BD!B94)</f>
        <v>EPiC</v>
      </c>
      <c r="B101" s="3" t="str">
        <f>IF(BD!C94="","",BD!C94)</f>
        <v>Insulation</v>
      </c>
      <c r="C101" s="3" t="str">
        <f>IF(BD!D94="","",BD!D94)</f>
        <v>Polyurethane</v>
      </c>
      <c r="D101" s="3" t="str">
        <f>IF(BD!E94="","",BD!E94)</f>
        <v>Aislante poliuretano_PU rigid foam insulation - 44 mm (R2)</v>
      </c>
      <c r="E101" s="25"/>
      <c r="F101" s="25"/>
      <c r="G101" s="2" t="str">
        <f>IF(BD!F94="","",BD!F94)</f>
        <v>m²</v>
      </c>
      <c r="H101" s="2" t="str">
        <f>IF(BD!L94="","",BD!L94)</f>
        <v>-</v>
      </c>
      <c r="I101" s="2" t="str">
        <f>IF(BD!K94="","",BD!K94)</f>
        <v>No Aplica</v>
      </c>
    </row>
    <row r="102" spans="1:9" x14ac:dyDescent="0.35">
      <c r="A102" s="3" t="str">
        <f>IF(BD!B95="","",BD!B95)</f>
        <v>EPiC</v>
      </c>
      <c r="B102" s="3" t="str">
        <f>IF(BD!C95="","",BD!C95)</f>
        <v>Insulation</v>
      </c>
      <c r="C102" s="3" t="str">
        <f>IF(BD!D95="","",BD!D95)</f>
        <v>Polyurethane</v>
      </c>
      <c r="D102" s="3" t="str">
        <f>IF(BD!E95="","",BD!E95)</f>
        <v>Aislante poliuretano_PU rigid foam insulation - 55 mm (R2.5)</v>
      </c>
      <c r="E102" s="25"/>
      <c r="F102" s="25"/>
      <c r="G102" s="2" t="str">
        <f>IF(BD!F95="","",BD!F95)</f>
        <v>m²</v>
      </c>
      <c r="H102" s="2" t="str">
        <f>IF(BD!L95="","",BD!L95)</f>
        <v>-</v>
      </c>
      <c r="I102" s="2" t="str">
        <f>IF(BD!K95="","",BD!K95)</f>
        <v>No Aplica</v>
      </c>
    </row>
    <row r="103" spans="1:9" x14ac:dyDescent="0.35">
      <c r="A103" s="3" t="str">
        <f>IF(BD!B96="","",BD!B96)</f>
        <v>EPiC</v>
      </c>
      <c r="B103" s="3" t="str">
        <f>IF(BD!C96="","",BD!C96)</f>
        <v>Metals</v>
      </c>
      <c r="C103" s="3" t="str">
        <f>IF(BD!D96="","",BD!D96)</f>
        <v>Aluminium</v>
      </c>
      <c r="D103" s="3" t="str">
        <f>IF(BD!E96="","",BD!E96)</f>
        <v>Ángulo aluminio_Aluminium angle extruded</v>
      </c>
      <c r="E103" s="25"/>
      <c r="F103" s="25"/>
      <c r="G103" s="2" t="str">
        <f>IF(BD!F96="","",BD!F96)</f>
        <v>kg</v>
      </c>
      <c r="H103" s="2" t="str">
        <f>IF(BD!L96="","",BD!L96)</f>
        <v>-</v>
      </c>
      <c r="I103" s="2" t="str">
        <f>IF(BD!K96="","",BD!K96)</f>
        <v>No Aplica</v>
      </c>
    </row>
    <row r="104" spans="1:9" x14ac:dyDescent="0.35">
      <c r="A104" s="3" t="str">
        <f>IF(BD!B97="","",BD!B97)</f>
        <v>EPiC</v>
      </c>
      <c r="B104" s="3" t="str">
        <f>IF(BD!C97="","",BD!C97)</f>
        <v>Metals</v>
      </c>
      <c r="C104" s="3" t="str">
        <f>IF(BD!D97="","",BD!D97)</f>
        <v>Aluminium</v>
      </c>
      <c r="D104" s="3" t="str">
        <f>IF(BD!E97="","",BD!E97)</f>
        <v>Barra de aluminio_Aluminium bar</v>
      </c>
      <c r="E104" s="25"/>
      <c r="F104" s="25"/>
      <c r="G104" s="2" t="str">
        <f>IF(BD!F97="","",BD!F97)</f>
        <v>kg</v>
      </c>
      <c r="H104" s="2" t="str">
        <f>IF(BD!L97="","",BD!L97)</f>
        <v>-</v>
      </c>
      <c r="I104" s="2" t="str">
        <f>IF(BD!K97="","",BD!K97)</f>
        <v>No Aplica</v>
      </c>
    </row>
    <row r="105" spans="1:9" x14ac:dyDescent="0.35">
      <c r="A105" s="3" t="str">
        <f>IF(BD!B98="","",BD!B98)</f>
        <v>EPiC</v>
      </c>
      <c r="B105" s="3" t="str">
        <f>IF(BD!C98="","",BD!C98)</f>
        <v>Metals</v>
      </c>
      <c r="C105" s="3" t="str">
        <f>IF(BD!D98="","",BD!D98)</f>
        <v>Aluminium</v>
      </c>
      <c r="D105" s="3" t="str">
        <f>IF(BD!E98="","",BD!E98)</f>
        <v>Barra de aluminio_Aluminium bar flat - 12 mm × 3mm</v>
      </c>
      <c r="E105" s="25"/>
      <c r="F105" s="25"/>
      <c r="G105" s="2" t="str">
        <f>IF(BD!F98="","",BD!F98)</f>
        <v>m</v>
      </c>
      <c r="H105" s="2" t="str">
        <f>IF(BD!L98="","",BD!L98)</f>
        <v>-</v>
      </c>
      <c r="I105" s="2" t="str">
        <f>IF(BD!K98="","",BD!K98)</f>
        <v>No Aplica</v>
      </c>
    </row>
    <row r="106" spans="1:9" x14ac:dyDescent="0.35">
      <c r="A106" s="3" t="str">
        <f>IF(BD!B99="","",BD!B99)</f>
        <v>EPiC</v>
      </c>
      <c r="B106" s="3" t="str">
        <f>IF(BD!C99="","",BD!C99)</f>
        <v>Metals</v>
      </c>
      <c r="C106" s="3" t="str">
        <f>IF(BD!D99="","",BD!D99)</f>
        <v>Aluminium</v>
      </c>
      <c r="D106" s="3" t="str">
        <f>IF(BD!E99="","",BD!E99)</f>
        <v>Barra de aluminio_Aluminium bar flat - 40 mm × 3mm</v>
      </c>
      <c r="E106" s="25"/>
      <c r="F106" s="25"/>
      <c r="G106" s="2" t="str">
        <f>IF(BD!F99="","",BD!F99)</f>
        <v>m</v>
      </c>
      <c r="H106" s="2" t="str">
        <f>IF(BD!L99="","",BD!L99)</f>
        <v>-</v>
      </c>
      <c r="I106" s="2" t="str">
        <f>IF(BD!K99="","",BD!K99)</f>
        <v>No Aplica</v>
      </c>
    </row>
    <row r="107" spans="1:9" x14ac:dyDescent="0.35">
      <c r="A107" s="3" t="str">
        <f>IF(BD!B100="","",BD!B100)</f>
        <v>EPiC</v>
      </c>
      <c r="B107" s="3" t="str">
        <f>IF(BD!C100="","",BD!C100)</f>
        <v>Metals</v>
      </c>
      <c r="C107" s="3" t="str">
        <f>IF(BD!D100="","",BD!D100)</f>
        <v>Aluminium</v>
      </c>
      <c r="D107" s="3" t="str">
        <f>IF(BD!E100="","",BD!E100)</f>
        <v>Barra de aluminio_Aluminium bar flat - 100 mm × 6mm</v>
      </c>
      <c r="E107" s="25"/>
      <c r="F107" s="25"/>
      <c r="G107" s="2" t="str">
        <f>IF(BD!F100="","",BD!F100)</f>
        <v>m</v>
      </c>
      <c r="H107" s="2" t="str">
        <f>IF(BD!L100="","",BD!L100)</f>
        <v>-</v>
      </c>
      <c r="I107" s="2" t="str">
        <f>IF(BD!K100="","",BD!K100)</f>
        <v>No Aplica</v>
      </c>
    </row>
    <row r="108" spans="1:9" x14ac:dyDescent="0.35">
      <c r="A108" s="3" t="str">
        <f>IF(BD!B101="","",BD!B101)</f>
        <v>EPiC</v>
      </c>
      <c r="B108" s="3" t="str">
        <f>IF(BD!C101="","",BD!C101)</f>
        <v>Metals</v>
      </c>
      <c r="C108" s="3" t="str">
        <f>IF(BD!D101="","",BD!D101)</f>
        <v>Aluminium</v>
      </c>
      <c r="D108" s="3" t="str">
        <f>IF(BD!E101="","",BD!E101)</f>
        <v>Barra de aluminio_Aluminium bar round - 16 mm dia.</v>
      </c>
      <c r="E108" s="25"/>
      <c r="F108" s="25"/>
      <c r="G108" s="2" t="str">
        <f>IF(BD!F101="","",BD!F101)</f>
        <v>m</v>
      </c>
      <c r="H108" s="2" t="str">
        <f>IF(BD!L101="","",BD!L101)</f>
        <v>-</v>
      </c>
      <c r="I108" s="2" t="str">
        <f>IF(BD!K101="","",BD!K101)</f>
        <v>No Aplica</v>
      </c>
    </row>
    <row r="109" spans="1:9" x14ac:dyDescent="0.35">
      <c r="A109" s="3" t="str">
        <f>IF(BD!B102="","",BD!B102)</f>
        <v>EPiC</v>
      </c>
      <c r="B109" s="3" t="str">
        <f>IF(BD!C102="","",BD!C102)</f>
        <v>Metals</v>
      </c>
      <c r="C109" s="3" t="str">
        <f>IF(BD!D102="","",BD!D102)</f>
        <v>Aluminium</v>
      </c>
      <c r="D109" s="3" t="str">
        <f>IF(BD!E102="","",BD!E102)</f>
        <v>Barra de aluminio_Aluminium bar round - 50 mm dia.</v>
      </c>
      <c r="E109" s="25"/>
      <c r="F109" s="25"/>
      <c r="G109" s="2" t="str">
        <f>IF(BD!F102="","",BD!F102)</f>
        <v>m</v>
      </c>
      <c r="H109" s="2" t="str">
        <f>IF(BD!L102="","",BD!L102)</f>
        <v>-</v>
      </c>
      <c r="I109" s="2" t="str">
        <f>IF(BD!K102="","",BD!K102)</f>
        <v>No Aplica</v>
      </c>
    </row>
    <row r="110" spans="1:9" x14ac:dyDescent="0.35">
      <c r="A110" s="3" t="str">
        <f>IF(BD!B103="","",BD!B103)</f>
        <v>EPiC</v>
      </c>
      <c r="B110" s="3" t="str">
        <f>IF(BD!C103="","",BD!C103)</f>
        <v>Metals</v>
      </c>
      <c r="C110" s="3" t="str">
        <f>IF(BD!D103="","",BD!D103)</f>
        <v>Aluminium</v>
      </c>
      <c r="D110" s="3" t="str">
        <f>IF(BD!E103="","",BD!E103)</f>
        <v>Barra de aluminio_Aluminium bar round - 150 mm dia.</v>
      </c>
      <c r="E110" s="25"/>
      <c r="F110" s="25"/>
      <c r="G110" s="2" t="str">
        <f>IF(BD!F103="","",BD!F103)</f>
        <v>m</v>
      </c>
      <c r="H110" s="2" t="str">
        <f>IF(BD!L103="","",BD!L103)</f>
        <v>-</v>
      </c>
      <c r="I110" s="2" t="str">
        <f>IF(BD!K103="","",BD!K103)</f>
        <v>No Aplica</v>
      </c>
    </row>
    <row r="111" spans="1:9" x14ac:dyDescent="0.35">
      <c r="A111" s="3" t="str">
        <f>IF(BD!B104="","",BD!B104)</f>
        <v>EPiC</v>
      </c>
      <c r="B111" s="3" t="str">
        <f>IF(BD!C104="","",BD!C104)</f>
        <v>Metals</v>
      </c>
      <c r="C111" s="3" t="str">
        <f>IF(BD!D104="","",BD!D104)</f>
        <v>Aluminium</v>
      </c>
      <c r="D111" s="3" t="str">
        <f>IF(BD!E104="","",BD!E104)</f>
        <v>Panel de aluminio_Aluminium composite panel</v>
      </c>
      <c r="E111" s="25"/>
      <c r="F111" s="25"/>
      <c r="G111" s="2" t="str">
        <f>IF(BD!F104="","",BD!F104)</f>
        <v>m²</v>
      </c>
      <c r="H111" s="2" t="str">
        <f>IF(BD!L104="","",BD!L104)</f>
        <v>-</v>
      </c>
      <c r="I111" s="2" t="str">
        <f>IF(BD!K104="","",BD!K104)</f>
        <v>No Aplica</v>
      </c>
    </row>
    <row r="112" spans="1:9" x14ac:dyDescent="0.35">
      <c r="A112" s="3" t="str">
        <f>IF(BD!B105="","",BD!B105)</f>
        <v>EPiC</v>
      </c>
      <c r="B112" s="3" t="str">
        <f>IF(BD!C105="","",BD!C105)</f>
        <v>Metals</v>
      </c>
      <c r="C112" s="3" t="str">
        <f>IF(BD!D105="","",BD!D105)</f>
        <v>Aluminium</v>
      </c>
      <c r="D112" s="3" t="str">
        <f>IF(BD!E105="","",BD!E105)</f>
        <v>Aluminio extruido_Aluminium extruded</v>
      </c>
      <c r="E112" s="25"/>
      <c r="F112" s="25"/>
      <c r="G112" s="2" t="str">
        <f>IF(BD!F105="","",BD!F105)</f>
        <v>kg</v>
      </c>
      <c r="H112" s="2" t="str">
        <f>IF(BD!L105="","",BD!L105)</f>
        <v>-</v>
      </c>
      <c r="I112" s="2" t="str">
        <f>IF(BD!K105="","",BD!K105)</f>
        <v>No Aplica</v>
      </c>
    </row>
    <row r="113" spans="1:9" x14ac:dyDescent="0.35">
      <c r="A113" s="3" t="str">
        <f>IF(BD!B106="","",BD!B106)</f>
        <v>EPiC</v>
      </c>
      <c r="B113" s="3" t="str">
        <f>IF(BD!C106="","",BD!C106)</f>
        <v>Metals</v>
      </c>
      <c r="C113" s="3" t="str">
        <f>IF(BD!D106="","",BD!D106)</f>
        <v>Aluminium</v>
      </c>
      <c r="D113" s="3" t="str">
        <f>IF(BD!E106="","",BD!E106)</f>
        <v>Aluminio extruido_Aluminium extruded powdercoated</v>
      </c>
      <c r="E113" s="25"/>
      <c r="F113" s="25"/>
      <c r="G113" s="2" t="str">
        <f>IF(BD!F106="","",BD!F106)</f>
        <v>kg</v>
      </c>
      <c r="H113" s="2" t="str">
        <f>IF(BD!L106="","",BD!L106)</f>
        <v>-</v>
      </c>
      <c r="I113" s="2" t="str">
        <f>IF(BD!K106="","",BD!K106)</f>
        <v>No Aplica</v>
      </c>
    </row>
    <row r="114" spans="1:9" x14ac:dyDescent="0.35">
      <c r="A114" s="3" t="str">
        <f>IF(BD!B107="","",BD!B107)</f>
        <v>EPiC</v>
      </c>
      <c r="B114" s="3" t="str">
        <f>IF(BD!C107="","",BD!C107)</f>
        <v>Metals</v>
      </c>
      <c r="C114" s="3" t="str">
        <f>IF(BD!D107="","",BD!D107)</f>
        <v>Aluminium</v>
      </c>
      <c r="D114" s="3" t="str">
        <f>IF(BD!E107="","",BD!E107)</f>
        <v>Tubo de aluminio_Aluminium round tube - 25 mm dia.; 3.2 mm thick</v>
      </c>
      <c r="E114" s="25"/>
      <c r="F114" s="25"/>
      <c r="G114" s="2" t="str">
        <f>IF(BD!F107="","",BD!F107)</f>
        <v>m</v>
      </c>
      <c r="H114" s="2" t="str">
        <f>IF(BD!L107="","",BD!L107)</f>
        <v>-</v>
      </c>
      <c r="I114" s="2" t="str">
        <f>IF(BD!K107="","",BD!K107)</f>
        <v>No Aplica</v>
      </c>
    </row>
    <row r="115" spans="1:9" x14ac:dyDescent="0.35">
      <c r="A115" s="3" t="str">
        <f>IF(BD!B108="","",BD!B108)</f>
        <v>EPiC</v>
      </c>
      <c r="B115" s="3" t="str">
        <f>IF(BD!C108="","",BD!C108)</f>
        <v>Metals</v>
      </c>
      <c r="C115" s="3" t="str">
        <f>IF(BD!D108="","",BD!D108)</f>
        <v>Aluminium</v>
      </c>
      <c r="D115" s="3" t="str">
        <f>IF(BD!E108="","",BD!E108)</f>
        <v>Tubo de aluminio_Aluminium round tube - 60 mm dia.; 10 mm thick</v>
      </c>
      <c r="E115" s="25"/>
      <c r="F115" s="25"/>
      <c r="G115" s="2" t="str">
        <f>IF(BD!F108="","",BD!F108)</f>
        <v>m</v>
      </c>
      <c r="H115" s="2" t="str">
        <f>IF(BD!L108="","",BD!L108)</f>
        <v>-</v>
      </c>
      <c r="I115" s="2" t="str">
        <f>IF(BD!K108="","",BD!K108)</f>
        <v>No Aplica</v>
      </c>
    </row>
    <row r="116" spans="1:9" x14ac:dyDescent="0.35">
      <c r="A116" s="3" t="str">
        <f>IF(BD!B109="","",BD!B109)</f>
        <v>EPiC</v>
      </c>
      <c r="B116" s="3" t="str">
        <f>IF(BD!C109="","",BD!C109)</f>
        <v>Metals</v>
      </c>
      <c r="C116" s="3" t="str">
        <f>IF(BD!D109="","",BD!D109)</f>
        <v>Aluminium</v>
      </c>
      <c r="D116" s="3" t="str">
        <f>IF(BD!E109="","",BD!E109)</f>
        <v>Tubo de aluminio_Aluminium round tube - 80 mm dia.; 6 mm thick</v>
      </c>
      <c r="E116" s="25"/>
      <c r="F116" s="25"/>
      <c r="G116" s="2" t="str">
        <f>IF(BD!F109="","",BD!F109)</f>
        <v>m</v>
      </c>
      <c r="H116" s="2" t="str">
        <f>IF(BD!L109="","",BD!L109)</f>
        <v>-</v>
      </c>
      <c r="I116" s="2" t="str">
        <f>IF(BD!K109="","",BD!K109)</f>
        <v>No Aplica</v>
      </c>
    </row>
    <row r="117" spans="1:9" x14ac:dyDescent="0.35">
      <c r="A117" s="3" t="str">
        <f>IF(BD!B110="","",BD!B110)</f>
        <v>EPiC</v>
      </c>
      <c r="B117" s="3" t="str">
        <f>IF(BD!C110="","",BD!C110)</f>
        <v>Metals</v>
      </c>
      <c r="C117" s="3" t="str">
        <f>IF(BD!D110="","",BD!D110)</f>
        <v>Aluminium</v>
      </c>
      <c r="D117" s="3" t="str">
        <f>IF(BD!E110="","",BD!E110)</f>
        <v>Hoja de aluminio_Aluminium sheet</v>
      </c>
      <c r="E117" s="25"/>
      <c r="F117" s="25"/>
      <c r="G117" s="2" t="str">
        <f>IF(BD!F110="","",BD!F110)</f>
        <v>kg</v>
      </c>
      <c r="H117" s="2" t="str">
        <f>IF(BD!L110="","",BD!L110)</f>
        <v>-</v>
      </c>
      <c r="I117" s="2" t="str">
        <f>IF(BD!K110="","",BD!K110)</f>
        <v>No Aplica</v>
      </c>
    </row>
    <row r="118" spans="1:9" x14ac:dyDescent="0.35">
      <c r="A118" s="3" t="str">
        <f>IF(BD!B111="","",BD!B111)</f>
        <v>EPiC</v>
      </c>
      <c r="B118" s="3" t="str">
        <f>IF(BD!C111="","",BD!C111)</f>
        <v>Metals</v>
      </c>
      <c r="C118" s="3" t="str">
        <f>IF(BD!D111="","",BD!D111)</f>
        <v>Aluminium</v>
      </c>
      <c r="D118" s="3" t="str">
        <f>IF(BD!E111="","",BD!E111)</f>
        <v>Hoja de aluminio_Aluminium sheet - 1.6 mm</v>
      </c>
      <c r="E118" s="25"/>
      <c r="F118" s="25"/>
      <c r="G118" s="2" t="str">
        <f>IF(BD!F111="","",BD!F111)</f>
        <v>m²</v>
      </c>
      <c r="H118" s="2" t="str">
        <f>IF(BD!L111="","",BD!L111)</f>
        <v>-</v>
      </c>
      <c r="I118" s="2" t="str">
        <f>IF(BD!K111="","",BD!K111)</f>
        <v>No Aplica</v>
      </c>
    </row>
    <row r="119" spans="1:9" x14ac:dyDescent="0.35">
      <c r="A119" s="3" t="str">
        <f>IF(BD!B112="","",BD!B112)</f>
        <v>EPiC</v>
      </c>
      <c r="B119" s="3" t="str">
        <f>IF(BD!C112="","",BD!C112)</f>
        <v>Metals</v>
      </c>
      <c r="C119" s="3" t="str">
        <f>IF(BD!D112="","",BD!D112)</f>
        <v>Aluminium</v>
      </c>
      <c r="D119" s="3" t="str">
        <f>IF(BD!E112="","",BD!E112)</f>
        <v>Hoja de aluminio_Aluminium sheet - 3 mm</v>
      </c>
      <c r="E119" s="25"/>
      <c r="F119" s="25"/>
      <c r="G119" s="2" t="str">
        <f>IF(BD!F112="","",BD!F112)</f>
        <v>m²</v>
      </c>
      <c r="H119" s="2" t="str">
        <f>IF(BD!L112="","",BD!L112)</f>
        <v>-</v>
      </c>
      <c r="I119" s="2" t="str">
        <f>IF(BD!K112="","",BD!K112)</f>
        <v>No Aplica</v>
      </c>
    </row>
    <row r="120" spans="1:9" x14ac:dyDescent="0.35">
      <c r="A120" s="3" t="str">
        <f>IF(BD!B113="","",BD!B113)</f>
        <v>EPiC</v>
      </c>
      <c r="B120" s="3" t="str">
        <f>IF(BD!C113="","",BD!C113)</f>
        <v>Metals</v>
      </c>
      <c r="C120" s="3" t="str">
        <f>IF(BD!D113="","",BD!D113)</f>
        <v>Aluminium</v>
      </c>
      <c r="D120" s="3" t="str">
        <f>IF(BD!E113="","",BD!E113)</f>
        <v>Hoja de aluminio_Aluminium sheet - 6 mm</v>
      </c>
      <c r="E120" s="25"/>
      <c r="F120" s="25"/>
      <c r="G120" s="2" t="str">
        <f>IF(BD!F113="","",BD!F113)</f>
        <v>m²</v>
      </c>
      <c r="H120" s="2" t="str">
        <f>IF(BD!L113="","",BD!L113)</f>
        <v>-</v>
      </c>
      <c r="I120" s="2" t="str">
        <f>IF(BD!K113="","",BD!K113)</f>
        <v>No Aplica</v>
      </c>
    </row>
    <row r="121" spans="1:9" x14ac:dyDescent="0.35">
      <c r="A121" s="3" t="str">
        <f>IF(BD!B114="","",BD!B114)</f>
        <v>EPiC</v>
      </c>
      <c r="B121" s="3" t="str">
        <f>IF(BD!C114="","",BD!C114)</f>
        <v>Metals</v>
      </c>
      <c r="C121" s="3" t="str">
        <f>IF(BD!D114="","",BD!D114)</f>
        <v>Aluminium</v>
      </c>
      <c r="D121" s="3" t="str">
        <f>IF(BD!E114="","",BD!E114)</f>
        <v>Tubo de aluminio cuadrado_Aluminium square tube - 20 × 20 mm; 1.6 mm thick</v>
      </c>
      <c r="E121" s="25"/>
      <c r="F121" s="25"/>
      <c r="G121" s="2" t="str">
        <f>IF(BD!F114="","",BD!F114)</f>
        <v>m</v>
      </c>
      <c r="H121" s="2" t="str">
        <f>IF(BD!L114="","",BD!L114)</f>
        <v>-</v>
      </c>
      <c r="I121" s="2" t="str">
        <f>IF(BD!K114="","",BD!K114)</f>
        <v>No Aplica</v>
      </c>
    </row>
    <row r="122" spans="1:9" x14ac:dyDescent="0.35">
      <c r="A122" s="3" t="str">
        <f>IF(BD!B115="","",BD!B115)</f>
        <v>EPiC</v>
      </c>
      <c r="B122" s="3" t="str">
        <f>IF(BD!C115="","",BD!C115)</f>
        <v>Metals</v>
      </c>
      <c r="C122" s="3" t="str">
        <f>IF(BD!D115="","",BD!D115)</f>
        <v>Aluminium</v>
      </c>
      <c r="D122" s="3" t="str">
        <f>IF(BD!E115="","",BD!E115)</f>
        <v>Tubo de aluminio cuadrado_Aluminium square tube - 40 × 40 mm; 2 mm thick</v>
      </c>
      <c r="E122" s="25"/>
      <c r="F122" s="25"/>
      <c r="G122" s="2" t="str">
        <f>IF(BD!F115="","",BD!F115)</f>
        <v>m</v>
      </c>
      <c r="H122" s="2" t="str">
        <f>IF(BD!L115="","",BD!L115)</f>
        <v>-</v>
      </c>
      <c r="I122" s="2" t="str">
        <f>IF(BD!K115="","",BD!K115)</f>
        <v>No Aplica</v>
      </c>
    </row>
    <row r="123" spans="1:9" x14ac:dyDescent="0.35">
      <c r="A123" s="3" t="str">
        <f>IF(BD!B116="","",BD!B116)</f>
        <v>EPiC</v>
      </c>
      <c r="B123" s="3" t="str">
        <f>IF(BD!C116="","",BD!C116)</f>
        <v>Metals</v>
      </c>
      <c r="C123" s="3" t="str">
        <f>IF(BD!D116="","",BD!D116)</f>
        <v>Aluminium</v>
      </c>
      <c r="D123" s="3" t="str">
        <f>IF(BD!E116="","",BD!E116)</f>
        <v>Tubo de aluminio cuadrado_Aluminium square tube - 100 × 100 mm; 3 mm thick</v>
      </c>
      <c r="E123" s="25"/>
      <c r="F123" s="25"/>
      <c r="G123" s="2" t="str">
        <f>IF(BD!F116="","",BD!F116)</f>
        <v>m</v>
      </c>
      <c r="H123" s="2" t="str">
        <f>IF(BD!L116="","",BD!L116)</f>
        <v>-</v>
      </c>
      <c r="I123" s="2" t="str">
        <f>IF(BD!K116="","",BD!K116)</f>
        <v>No Aplica</v>
      </c>
    </row>
    <row r="124" spans="1:9" x14ac:dyDescent="0.35">
      <c r="A124" s="3" t="str">
        <f>IF(BD!B117="","",BD!B117)</f>
        <v>EPiC</v>
      </c>
      <c r="B124" s="3" t="str">
        <f>IF(BD!C117="","",BD!C117)</f>
        <v>Metals</v>
      </c>
      <c r="C124" s="3" t="str">
        <f>IF(BD!D117="","",BD!D117)</f>
        <v>Copper</v>
      </c>
      <c r="D124" s="3" t="str">
        <f>IF(BD!E117="","",BD!E117)</f>
        <v>Tubo de cobre_Copper pipe</v>
      </c>
      <c r="E124" s="25"/>
      <c r="F124" s="25"/>
      <c r="G124" s="2" t="str">
        <f>IF(BD!F117="","",BD!F117)</f>
        <v>kg</v>
      </c>
      <c r="H124" s="2" t="str">
        <f>IF(BD!L117="","",BD!L117)</f>
        <v>-</v>
      </c>
      <c r="I124" s="2" t="str">
        <f>IF(BD!K117="","",BD!K117)</f>
        <v>No Aplica</v>
      </c>
    </row>
    <row r="125" spans="1:9" x14ac:dyDescent="0.35">
      <c r="A125" s="3" t="str">
        <f>IF(BD!B118="","",BD!B118)</f>
        <v>EPiC</v>
      </c>
      <c r="B125" s="3" t="str">
        <f>IF(BD!C118="","",BD!C118)</f>
        <v>Metals</v>
      </c>
      <c r="C125" s="3" t="str">
        <f>IF(BD!D118="","",BD!D118)</f>
        <v>Copper</v>
      </c>
      <c r="D125" s="3" t="str">
        <f>IF(BD!E118="","",BD!E118)</f>
        <v>Tubo de cobre_Copper pipe - 12.7 mm outer dia.; 0.91 mm thick</v>
      </c>
      <c r="E125" s="25"/>
      <c r="F125" s="25"/>
      <c r="G125" s="2" t="str">
        <f>IF(BD!F118="","",BD!F118)</f>
        <v>m</v>
      </c>
      <c r="H125" s="2" t="str">
        <f>IF(BD!L118="","",BD!L118)</f>
        <v>-</v>
      </c>
      <c r="I125" s="2" t="str">
        <f>IF(BD!K118="","",BD!K118)</f>
        <v>No Aplica</v>
      </c>
    </row>
    <row r="126" spans="1:9" x14ac:dyDescent="0.35">
      <c r="A126" s="3" t="str">
        <f>IF(BD!B119="","",BD!B119)</f>
        <v>EPiC</v>
      </c>
      <c r="B126" s="3" t="str">
        <f>IF(BD!C119="","",BD!C119)</f>
        <v>Metals</v>
      </c>
      <c r="C126" s="3" t="str">
        <f>IF(BD!D119="","",BD!D119)</f>
        <v>Copper</v>
      </c>
      <c r="D126" s="3" t="str">
        <f>IF(BD!E119="","",BD!E119)</f>
        <v>Tubo de cobre_Copper pipe - 19.05 mm outer dia.; 1.02 mm thick</v>
      </c>
      <c r="E126" s="25"/>
      <c r="F126" s="25"/>
      <c r="G126" s="2" t="str">
        <f>IF(BD!F119="","",BD!F119)</f>
        <v>m</v>
      </c>
      <c r="H126" s="2" t="str">
        <f>IF(BD!L119="","",BD!L119)</f>
        <v>-</v>
      </c>
      <c r="I126" s="2" t="str">
        <f>IF(BD!K119="","",BD!K119)</f>
        <v>No Aplica</v>
      </c>
    </row>
    <row r="127" spans="1:9" x14ac:dyDescent="0.35">
      <c r="A127" s="3" t="str">
        <f>IF(BD!B120="","",BD!B120)</f>
        <v>EPiC</v>
      </c>
      <c r="B127" s="3" t="str">
        <f>IF(BD!C120="","",BD!C120)</f>
        <v>Metals</v>
      </c>
      <c r="C127" s="3" t="str">
        <f>IF(BD!D120="","",BD!D120)</f>
        <v>Copper</v>
      </c>
      <c r="D127" s="3" t="str">
        <f>IF(BD!E120="","",BD!E120)</f>
        <v>Tubo de cobre_Copper pipe - 40 mm outer dia.; 1.22 mm thick</v>
      </c>
      <c r="E127" s="25"/>
      <c r="F127" s="25"/>
      <c r="G127" s="2" t="str">
        <f>IF(BD!F120="","",BD!F120)</f>
        <v>m</v>
      </c>
      <c r="H127" s="2" t="str">
        <f>IF(BD!L120="","",BD!L120)</f>
        <v>-</v>
      </c>
      <c r="I127" s="2" t="str">
        <f>IF(BD!K120="","",BD!K120)</f>
        <v>No Aplica</v>
      </c>
    </row>
    <row r="128" spans="1:9" x14ac:dyDescent="0.35">
      <c r="A128" s="3" t="str">
        <f>IF(BD!B121="","",BD!B121)</f>
        <v>EPiC</v>
      </c>
      <c r="B128" s="3" t="str">
        <f>IF(BD!C121="","",BD!C121)</f>
        <v>Metals</v>
      </c>
      <c r="C128" s="3" t="str">
        <f>IF(BD!D121="","",BD!D121)</f>
        <v>Copper</v>
      </c>
      <c r="D128" s="3" t="str">
        <f>IF(BD!E121="","",BD!E121)</f>
        <v>Lámina de cobre_Copper sheet</v>
      </c>
      <c r="E128" s="25"/>
      <c r="F128" s="25"/>
      <c r="G128" s="2" t="str">
        <f>IF(BD!F121="","",BD!F121)</f>
        <v>kg</v>
      </c>
      <c r="H128" s="2" t="str">
        <f>IF(BD!L121="","",BD!L121)</f>
        <v>-</v>
      </c>
      <c r="I128" s="2" t="str">
        <f>IF(BD!K121="","",BD!K121)</f>
        <v>No Aplica</v>
      </c>
    </row>
    <row r="129" spans="1:9" x14ac:dyDescent="0.35">
      <c r="A129" s="3" t="str">
        <f>IF(BD!B122="","",BD!B122)</f>
        <v>EPiC</v>
      </c>
      <c r="B129" s="3" t="str">
        <f>IF(BD!C122="","",BD!C122)</f>
        <v>Metals</v>
      </c>
      <c r="C129" s="3" t="str">
        <f>IF(BD!D122="","",BD!D122)</f>
        <v>Copper</v>
      </c>
      <c r="D129" s="3" t="str">
        <f>IF(BD!E122="","",BD!E122)</f>
        <v>Lámina de cobre_Copper sheet - 0.9 mm</v>
      </c>
      <c r="E129" s="25"/>
      <c r="F129" s="25"/>
      <c r="G129" s="2" t="str">
        <f>IF(BD!F122="","",BD!F122)</f>
        <v>m²</v>
      </c>
      <c r="H129" s="2" t="str">
        <f>IF(BD!L122="","",BD!L122)</f>
        <v>-</v>
      </c>
      <c r="I129" s="2" t="str">
        <f>IF(BD!K122="","",BD!K122)</f>
        <v>No Aplica</v>
      </c>
    </row>
    <row r="130" spans="1:9" x14ac:dyDescent="0.35">
      <c r="A130" s="3" t="str">
        <f>IF(BD!B123="","",BD!B123)</f>
        <v>EPiC</v>
      </c>
      <c r="B130" s="3" t="str">
        <f>IF(BD!C123="","",BD!C123)</f>
        <v>Metals</v>
      </c>
      <c r="C130" s="3" t="str">
        <f>IF(BD!D123="","",BD!D123)</f>
        <v>Copper</v>
      </c>
      <c r="D130" s="3" t="str">
        <f>IF(BD!E123="","",BD!E123)</f>
        <v>Lámina de cobre_Copper sheet - 1.2 mm</v>
      </c>
      <c r="E130" s="25"/>
      <c r="F130" s="25"/>
      <c r="G130" s="2" t="str">
        <f>IF(BD!F123="","",BD!F123)</f>
        <v>m²</v>
      </c>
      <c r="H130" s="2" t="str">
        <f>IF(BD!L123="","",BD!L123)</f>
        <v>-</v>
      </c>
      <c r="I130" s="2" t="str">
        <f>IF(BD!K123="","",BD!K123)</f>
        <v>No Aplica</v>
      </c>
    </row>
    <row r="131" spans="1:9" x14ac:dyDescent="0.35">
      <c r="A131" s="3" t="str">
        <f>IF(BD!B124="","",BD!B124)</f>
        <v>EPiC</v>
      </c>
      <c r="B131" s="3" t="str">
        <f>IF(BD!C124="","",BD!C124)</f>
        <v>Metals</v>
      </c>
      <c r="C131" s="3" t="str">
        <f>IF(BD!D124="","",BD!D124)</f>
        <v>Copper</v>
      </c>
      <c r="D131" s="3" t="str">
        <f>IF(BD!E124="","",BD!E124)</f>
        <v>Lámina de cobre_Copper sheet - 2 mm</v>
      </c>
      <c r="E131" s="25"/>
      <c r="F131" s="25"/>
      <c r="G131" s="2" t="str">
        <f>IF(BD!F124="","",BD!F124)</f>
        <v>m²</v>
      </c>
      <c r="H131" s="2" t="str">
        <f>IF(BD!L124="","",BD!L124)</f>
        <v>-</v>
      </c>
      <c r="I131" s="2" t="str">
        <f>IF(BD!K124="","",BD!K124)</f>
        <v>No Aplica</v>
      </c>
    </row>
    <row r="132" spans="1:9" x14ac:dyDescent="0.35">
      <c r="A132" s="3" t="str">
        <f>IF(BD!B125="","",BD!B125)</f>
        <v>EPiC</v>
      </c>
      <c r="B132" s="3" t="str">
        <f>IF(BD!C125="","",BD!C125)</f>
        <v>Metals</v>
      </c>
      <c r="C132" s="3" t="str">
        <f>IF(BD!D125="","",BD!D125)</f>
        <v>Copper</v>
      </c>
      <c r="D132" s="3" t="str">
        <f>IF(BD!E125="","",BD!E125)</f>
        <v>Lámina de cobre_Copper sheet - 3 mm</v>
      </c>
      <c r="E132" s="25"/>
      <c r="F132" s="25"/>
      <c r="G132" s="2" t="str">
        <f>IF(BD!F125="","",BD!F125)</f>
        <v>m²</v>
      </c>
      <c r="H132" s="2" t="str">
        <f>IF(BD!L125="","",BD!L125)</f>
        <v>-</v>
      </c>
      <c r="I132" s="2" t="str">
        <f>IF(BD!K125="","",BD!K125)</f>
        <v>No Aplica</v>
      </c>
    </row>
    <row r="133" spans="1:9" x14ac:dyDescent="0.35">
      <c r="A133" s="3" t="str">
        <f>IF(BD!B126="","",BD!B126)</f>
        <v>EPiC</v>
      </c>
      <c r="B133" s="3" t="str">
        <f>IF(BD!C126="","",BD!C126)</f>
        <v>Metals</v>
      </c>
      <c r="C133" s="3" t="str">
        <f>IF(BD!D126="","",BD!D126)</f>
        <v>Copper</v>
      </c>
      <c r="D133" s="3" t="str">
        <f>IF(BD!E126="","",BD!E126)</f>
        <v>Alambre de cobre_Copper wire</v>
      </c>
      <c r="E133" s="25"/>
      <c r="F133" s="25"/>
      <c r="G133" s="2" t="str">
        <f>IF(BD!F126="","",BD!F126)</f>
        <v>kg</v>
      </c>
      <c r="H133" s="2" t="str">
        <f>IF(BD!L126="","",BD!L126)</f>
        <v>-</v>
      </c>
      <c r="I133" s="2" t="str">
        <f>IF(BD!K126="","",BD!K126)</f>
        <v>No Aplica</v>
      </c>
    </row>
    <row r="134" spans="1:9" x14ac:dyDescent="0.35">
      <c r="A134" s="3" t="str">
        <f>IF(BD!B127="","",BD!B127)</f>
        <v>EPiC</v>
      </c>
      <c r="B134" s="3" t="str">
        <f>IF(BD!C127="","",BD!C127)</f>
        <v>Metals</v>
      </c>
      <c r="C134" s="3" t="str">
        <f>IF(BD!D127="","",BD!D127)</f>
        <v>Stainless steel</v>
      </c>
      <c r="D134" s="3" t="str">
        <f>IF(BD!E127="","",BD!E127)</f>
        <v>Alambre de cobre_Bare wire - 2 mm dia.</v>
      </c>
      <c r="E134" s="25"/>
      <c r="F134" s="25"/>
      <c r="G134" s="2" t="str">
        <f>IF(BD!F127="","",BD!F127)</f>
        <v>m</v>
      </c>
      <c r="H134" s="2" t="str">
        <f>IF(BD!L127="","",BD!L127)</f>
        <v>-</v>
      </c>
      <c r="I134" s="2" t="str">
        <f>IF(BD!K127="","",BD!K127)</f>
        <v>No Aplica</v>
      </c>
    </row>
    <row r="135" spans="1:9" x14ac:dyDescent="0.35">
      <c r="A135" s="3" t="str">
        <f>IF(BD!B128="","",BD!B128)</f>
        <v>EPiC</v>
      </c>
      <c r="B135" s="3" t="str">
        <f>IF(BD!C128="","",BD!C128)</f>
        <v>Metals</v>
      </c>
      <c r="C135" s="3" t="str">
        <f>IF(BD!D128="","",BD!D128)</f>
        <v>Stainless steel</v>
      </c>
      <c r="D135" s="3" t="str">
        <f>IF(BD!E128="","",BD!E128)</f>
        <v>Alambre de cobre_Bare wire - 3.2 mm dia.</v>
      </c>
      <c r="E135" s="25"/>
      <c r="F135" s="25"/>
      <c r="G135" s="2" t="str">
        <f>IF(BD!F128="","",BD!F128)</f>
        <v>m</v>
      </c>
      <c r="H135" s="2" t="str">
        <f>IF(BD!L128="","",BD!L128)</f>
        <v>-</v>
      </c>
      <c r="I135" s="2" t="str">
        <f>IF(BD!K128="","",BD!K128)</f>
        <v>No Aplica</v>
      </c>
    </row>
    <row r="136" spans="1:9" x14ac:dyDescent="0.35">
      <c r="A136" s="3" t="str">
        <f>IF(BD!B129="","",BD!B129)</f>
        <v>EPiC</v>
      </c>
      <c r="B136" s="3" t="str">
        <f>IF(BD!C129="","",BD!C129)</f>
        <v>Metals</v>
      </c>
      <c r="C136" s="3" t="str">
        <f>IF(BD!D129="","",BD!D129)</f>
        <v>Stainless steel</v>
      </c>
      <c r="D136" s="3" t="str">
        <f>IF(BD!E129="","",BD!E129)</f>
        <v>Acero inoxidable_Cold rolled stainless steel</v>
      </c>
      <c r="E136" s="25"/>
      <c r="F136" s="25"/>
      <c r="G136" s="2" t="str">
        <f>IF(BD!F129="","",BD!F129)</f>
        <v>kg</v>
      </c>
      <c r="H136" s="2" t="str">
        <f>IF(BD!L129="","",BD!L129)</f>
        <v>-</v>
      </c>
      <c r="I136" s="2" t="str">
        <f>IF(BD!K129="","",BD!K129)</f>
        <v>No Aplica</v>
      </c>
    </row>
    <row r="137" spans="1:9" x14ac:dyDescent="0.35">
      <c r="A137" s="3" t="str">
        <f>IF(BD!B130="","",BD!B130)</f>
        <v>EPiC</v>
      </c>
      <c r="B137" s="3" t="str">
        <f>IF(BD!C130="","",BD!C130)</f>
        <v>Metals</v>
      </c>
      <c r="C137" s="3" t="str">
        <f>IF(BD!D130="","",BD!D130)</f>
        <v>Stainless steel</v>
      </c>
      <c r="D137" s="3" t="str">
        <f>IF(BD!E130="","",BD!E130)</f>
        <v>Acero inoxidable_Stainless steel extruded</v>
      </c>
      <c r="E137" s="25"/>
      <c r="F137" s="25"/>
      <c r="G137" s="2" t="str">
        <f>IF(BD!F130="","",BD!F130)</f>
        <v>kg</v>
      </c>
      <c r="H137" s="2" t="str">
        <f>IF(BD!L130="","",BD!L130)</f>
        <v>-</v>
      </c>
      <c r="I137" s="2" t="str">
        <f>IF(BD!K130="","",BD!K130)</f>
        <v>No Aplica</v>
      </c>
    </row>
    <row r="138" spans="1:9" x14ac:dyDescent="0.35">
      <c r="A138" s="3" t="str">
        <f>IF(BD!B131="","",BD!B131)</f>
        <v>EPiC</v>
      </c>
      <c r="B138" s="3" t="str">
        <f>IF(BD!C131="","",BD!C131)</f>
        <v>Metals</v>
      </c>
      <c r="C138" s="3" t="str">
        <f>IF(BD!D131="","",BD!D131)</f>
        <v>Stainless steel</v>
      </c>
      <c r="D138" s="3" t="str">
        <f>IF(BD!E131="","",BD!E131)</f>
        <v>Acero inoxidable_Stainless steel sheet</v>
      </c>
      <c r="E138" s="25"/>
      <c r="F138" s="25"/>
      <c r="G138" s="2" t="str">
        <f>IF(BD!F131="","",BD!F131)</f>
        <v>kg</v>
      </c>
      <c r="H138" s="2" t="str">
        <f>IF(BD!L131="","",BD!L131)</f>
        <v>-</v>
      </c>
      <c r="I138" s="2" t="str">
        <f>IF(BD!K131="","",BD!K131)</f>
        <v>No Aplica</v>
      </c>
    </row>
    <row r="139" spans="1:9" x14ac:dyDescent="0.35">
      <c r="A139" s="3" t="str">
        <f>IF(BD!B132="","",BD!B132)</f>
        <v>EPiC</v>
      </c>
      <c r="B139" s="3" t="str">
        <f>IF(BD!C132="","",BD!C132)</f>
        <v>Metals</v>
      </c>
      <c r="C139" s="3" t="str">
        <f>IF(BD!D132="","",BD!D132)</f>
        <v>Stainless steel</v>
      </c>
      <c r="D139" s="3" t="str">
        <f>IF(BD!E132="","",BD!E132)</f>
        <v>Acero inoxidable_Stainless steel sheet products</v>
      </c>
      <c r="E139" s="25"/>
      <c r="F139" s="25"/>
      <c r="G139" s="2" t="str">
        <f>IF(BD!F132="","",BD!F132)</f>
        <v>kg</v>
      </c>
      <c r="H139" s="2" t="str">
        <f>IF(BD!L132="","",BD!L132)</f>
        <v>-</v>
      </c>
      <c r="I139" s="2" t="str">
        <f>IF(BD!K132="","",BD!K132)</f>
        <v>No Aplica</v>
      </c>
    </row>
    <row r="140" spans="1:9" x14ac:dyDescent="0.35">
      <c r="A140" s="3" t="str">
        <f>IF(BD!B133="","",BD!B133)</f>
        <v>EPiC</v>
      </c>
      <c r="B140" s="3" t="str">
        <f>IF(BD!C133="","",BD!C133)</f>
        <v>Metals</v>
      </c>
      <c r="C140" s="3" t="str">
        <f>IF(BD!D133="","",BD!D133)</f>
        <v>Stainless steel</v>
      </c>
      <c r="D140" s="3" t="str">
        <f>IF(BD!E133="","",BD!E133)</f>
        <v>Acero inoxidable_Stainless steel wire</v>
      </c>
      <c r="E140" s="25"/>
      <c r="F140" s="25"/>
      <c r="G140" s="2" t="str">
        <f>IF(BD!F133="","",BD!F133)</f>
        <v>kg</v>
      </c>
      <c r="H140" s="2" t="str">
        <f>IF(BD!L133="","",BD!L133)</f>
        <v>-</v>
      </c>
      <c r="I140" s="2" t="str">
        <f>IF(BD!K133="","",BD!K133)</f>
        <v>No Aplica</v>
      </c>
    </row>
    <row r="141" spans="1:9" x14ac:dyDescent="0.35">
      <c r="A141" s="3" t="str">
        <f>IF(BD!B134="","",BD!B134)</f>
        <v>EPiC</v>
      </c>
      <c r="B141" s="3" t="str">
        <f>IF(BD!C134="","",BD!C134)</f>
        <v>Metals</v>
      </c>
      <c r="C141" s="3" t="str">
        <f>IF(BD!D134="","",BD!D134)</f>
        <v>Stainless steel</v>
      </c>
      <c r="D141" s="3" t="str">
        <f>IF(BD!E134="","",BD!E134)</f>
        <v>Cable de acero_Wire Rope - 1.6 mm dia.</v>
      </c>
      <c r="E141" s="25"/>
      <c r="F141" s="25"/>
      <c r="G141" s="2" t="str">
        <f>IF(BD!F134="","",BD!F134)</f>
        <v>m</v>
      </c>
      <c r="H141" s="2" t="str">
        <f>IF(BD!L134="","",BD!L134)</f>
        <v>-</v>
      </c>
      <c r="I141" s="2" t="str">
        <f>IF(BD!K134="","",BD!K134)</f>
        <v>No Aplica</v>
      </c>
    </row>
    <row r="142" spans="1:9" x14ac:dyDescent="0.35">
      <c r="A142" s="3" t="str">
        <f>IF(BD!B135="","",BD!B135)</f>
        <v>EPiC</v>
      </c>
      <c r="B142" s="3" t="str">
        <f>IF(BD!C135="","",BD!C135)</f>
        <v>Metals</v>
      </c>
      <c r="C142" s="3" t="str">
        <f>IF(BD!D135="","",BD!D135)</f>
        <v>Stainless steel</v>
      </c>
      <c r="D142" s="3" t="str">
        <f>IF(BD!E135="","",BD!E135)</f>
        <v>Cable de acero_Wire Rope - 4 mm dia.</v>
      </c>
      <c r="E142" s="25"/>
      <c r="F142" s="25"/>
      <c r="G142" s="2" t="str">
        <f>IF(BD!F135="","",BD!F135)</f>
        <v>m</v>
      </c>
      <c r="H142" s="2" t="str">
        <f>IF(BD!L135="","",BD!L135)</f>
        <v>-</v>
      </c>
      <c r="I142" s="2" t="str">
        <f>IF(BD!K135="","",BD!K135)</f>
        <v>No Aplica</v>
      </c>
    </row>
    <row r="143" spans="1:9" x14ac:dyDescent="0.35">
      <c r="A143" s="3" t="str">
        <f>IF(BD!B136="","",BD!B136)</f>
        <v>EPiC</v>
      </c>
      <c r="B143" s="3" t="str">
        <f>IF(BD!C136="","",BD!C136)</f>
        <v>Metals</v>
      </c>
      <c r="C143" s="3" t="str">
        <f>IF(BD!D136="","",BD!D136)</f>
        <v>Stainless steel</v>
      </c>
      <c r="D143" s="3" t="str">
        <f>IF(BD!E136="","",BD!E136)</f>
        <v>Cable de acero_Wire Rope - 8 mm dia.</v>
      </c>
      <c r="E143" s="25"/>
      <c r="F143" s="25"/>
      <c r="G143" s="2" t="str">
        <f>IF(BD!F136="","",BD!F136)</f>
        <v>m</v>
      </c>
      <c r="H143" s="2" t="str">
        <f>IF(BD!L136="","",BD!L136)</f>
        <v>-</v>
      </c>
      <c r="I143" s="2" t="str">
        <f>IF(BD!K136="","",BD!K136)</f>
        <v>No Aplica</v>
      </c>
    </row>
    <row r="144" spans="1:9" x14ac:dyDescent="0.35">
      <c r="A144" s="3" t="str">
        <f>IF(BD!B137="","",BD!B137)</f>
        <v>EPiC</v>
      </c>
      <c r="B144" s="3" t="str">
        <f>IF(BD!C137="","",BD!C137)</f>
        <v>Metals</v>
      </c>
      <c r="C144" s="3" t="str">
        <f>IF(BD!D137="","",BD!D137)</f>
        <v>Stainless steel</v>
      </c>
      <c r="D144" s="3" t="str">
        <f>IF(BD!E137="","",BD!E137)</f>
        <v>Cable de acero_Wire Rope - 12 mm dia.</v>
      </c>
      <c r="E144" s="25"/>
      <c r="F144" s="25"/>
      <c r="G144" s="2" t="str">
        <f>IF(BD!F137="","",BD!F137)</f>
        <v>m</v>
      </c>
      <c r="H144" s="2" t="str">
        <f>IF(BD!L137="","",BD!L137)</f>
        <v>-</v>
      </c>
      <c r="I144" s="2" t="str">
        <f>IF(BD!K137="","",BD!K137)</f>
        <v>No Aplica</v>
      </c>
    </row>
    <row r="145" spans="1:9" x14ac:dyDescent="0.35">
      <c r="A145" s="3" t="str">
        <f>IF(BD!B138="","",BD!B138)</f>
        <v>EPiC</v>
      </c>
      <c r="B145" s="3" t="str">
        <f>IF(BD!C138="","",BD!C138)</f>
        <v>Metals</v>
      </c>
      <c r="C145" s="3" t="str">
        <f>IF(BD!D138="","",BD!D138)</f>
        <v>Steel</v>
      </c>
      <c r="D145" s="3" t="str">
        <f>IF(BD!E138="","",BD!E138)</f>
        <v>Acero laminado_Cold rolled steel</v>
      </c>
      <c r="E145" s="25"/>
      <c r="F145" s="25"/>
      <c r="G145" s="2" t="str">
        <f>IF(BD!F138="","",BD!F138)</f>
        <v>kg</v>
      </c>
      <c r="H145" s="2" t="str">
        <f>IF(BD!L138="","",BD!L138)</f>
        <v>-</v>
      </c>
      <c r="I145" s="2" t="str">
        <f>IF(BD!K138="","",BD!K138)</f>
        <v>No Aplica</v>
      </c>
    </row>
    <row r="146" spans="1:9" x14ac:dyDescent="0.35">
      <c r="A146" s="3" t="str">
        <f>IF(BD!B139="","",BD!B139)</f>
        <v>EPiC</v>
      </c>
      <c r="B146" s="3" t="str">
        <f>IF(BD!C139="","",BD!C139)</f>
        <v>Metals</v>
      </c>
      <c r="C146" s="3" t="str">
        <f>IF(BD!D139="","",BD!D139)</f>
        <v>Steel</v>
      </c>
      <c r="D146" s="3" t="str">
        <f>IF(BD!E139="","",BD!E139)</f>
        <v>Acero estructural galvanizado_Hot rolled galvanised structural steel</v>
      </c>
      <c r="E146" s="25"/>
      <c r="F146" s="25"/>
      <c r="G146" s="2" t="str">
        <f>IF(BD!F139="","",BD!F139)</f>
        <v>kg</v>
      </c>
      <c r="H146" s="2" t="str">
        <f>IF(BD!L139="","",BD!L139)</f>
        <v>-</v>
      </c>
      <c r="I146" s="2" t="str">
        <f>IF(BD!K139="","",BD!K139)</f>
        <v>No Aplica</v>
      </c>
    </row>
    <row r="147" spans="1:9" x14ac:dyDescent="0.35">
      <c r="A147" s="3" t="str">
        <f>IF(BD!B140="","",BD!B140)</f>
        <v>EPiC</v>
      </c>
      <c r="B147" s="3" t="str">
        <f>IF(BD!C140="","",BD!C140)</f>
        <v>Metals</v>
      </c>
      <c r="C147" s="3" t="str">
        <f>IF(BD!D140="","",BD!D140)</f>
        <v>Steel</v>
      </c>
      <c r="D147" s="3" t="str">
        <f>IF(BD!E140="","",BD!E140)</f>
        <v>Acero estructural laminado_Hot rolled structural steel</v>
      </c>
      <c r="E147" s="25"/>
      <c r="F147" s="25"/>
      <c r="G147" s="2" t="str">
        <f>IF(BD!F140="","",BD!F140)</f>
        <v>kg</v>
      </c>
      <c r="H147" s="2" t="str">
        <f>IF(BD!L140="","",BD!L140)</f>
        <v>-</v>
      </c>
      <c r="I147" s="2" t="str">
        <f>IF(BD!K140="","",BD!K140)</f>
        <v>No Aplica</v>
      </c>
    </row>
    <row r="148" spans="1:9" x14ac:dyDescent="0.35">
      <c r="A148" s="3" t="str">
        <f>IF(BD!B141="","",BD!B141)</f>
        <v>EPiC</v>
      </c>
      <c r="B148" s="3" t="str">
        <f>IF(BD!C141="","",BD!C141)</f>
        <v>Metals</v>
      </c>
      <c r="C148" s="3" t="str">
        <f>IF(BD!D141="","",BD!D141)</f>
        <v>Steel</v>
      </c>
      <c r="D148" s="3" t="str">
        <f>IF(BD!E141="","",BD!E141)</f>
        <v>Tubo cuadrado de acero_Square tube - 20 × 20 mm; 1.6 mm thick</v>
      </c>
      <c r="E148" s="25"/>
      <c r="F148" s="25"/>
      <c r="G148" s="2" t="str">
        <f>IF(BD!F141="","",BD!F141)</f>
        <v>m</v>
      </c>
      <c r="H148" s="2" t="str">
        <f>IF(BD!L141="","",BD!L141)</f>
        <v>-</v>
      </c>
      <c r="I148" s="2" t="str">
        <f>IF(BD!K141="","",BD!K141)</f>
        <v>No Aplica</v>
      </c>
    </row>
    <row r="149" spans="1:9" x14ac:dyDescent="0.35">
      <c r="A149" s="3" t="str">
        <f>IF(BD!B142="","",BD!B142)</f>
        <v>EPiC</v>
      </c>
      <c r="B149" s="3" t="str">
        <f>IF(BD!C142="","",BD!C142)</f>
        <v>Metals</v>
      </c>
      <c r="C149" s="3" t="str">
        <f>IF(BD!D142="","",BD!D142)</f>
        <v>Steel</v>
      </c>
      <c r="D149" s="3" t="str">
        <f>IF(BD!E142="","",BD!E142)</f>
        <v>Tubo cuadrado de acero_Square tube - 50 × 50 mm; 2 mm thick</v>
      </c>
      <c r="E149" s="25"/>
      <c r="F149" s="25"/>
      <c r="G149" s="2" t="str">
        <f>IF(BD!F142="","",BD!F142)</f>
        <v>m</v>
      </c>
      <c r="H149" s="2" t="str">
        <f>IF(BD!L142="","",BD!L142)</f>
        <v>-</v>
      </c>
      <c r="I149" s="2" t="str">
        <f>IF(BD!K142="","",BD!K142)</f>
        <v>No Aplica</v>
      </c>
    </row>
    <row r="150" spans="1:9" x14ac:dyDescent="0.35">
      <c r="A150" s="3" t="str">
        <f>IF(BD!B143="","",BD!B143)</f>
        <v>EPiC</v>
      </c>
      <c r="B150" s="3" t="str">
        <f>IF(BD!C143="","",BD!C143)</f>
        <v>Metals</v>
      </c>
      <c r="C150" s="3" t="str">
        <f>IF(BD!D143="","",BD!D143)</f>
        <v>Steel</v>
      </c>
      <c r="D150" s="3" t="str">
        <f>IF(BD!E143="","",BD!E143)</f>
        <v>Tubo cuadrado de acero_Square tube - 100 × 100 mm; 4 mm thick</v>
      </c>
      <c r="E150" s="25"/>
      <c r="F150" s="25"/>
      <c r="G150" s="2" t="str">
        <f>IF(BD!F143="","",BD!F143)</f>
        <v>m</v>
      </c>
      <c r="H150" s="2" t="str">
        <f>IF(BD!L143="","",BD!L143)</f>
        <v>-</v>
      </c>
      <c r="I150" s="2" t="str">
        <f>IF(BD!K143="","",BD!K143)</f>
        <v>No Aplica</v>
      </c>
    </row>
    <row r="151" spans="1:9" x14ac:dyDescent="0.35">
      <c r="A151" s="3" t="str">
        <f>IF(BD!B144="","",BD!B144)</f>
        <v>EPiC</v>
      </c>
      <c r="B151" s="3" t="str">
        <f>IF(BD!C144="","",BD!C144)</f>
        <v>Metals</v>
      </c>
      <c r="C151" s="3" t="str">
        <f>IF(BD!D144="","",BD!D144)</f>
        <v>Steel</v>
      </c>
      <c r="D151" s="3" t="str">
        <f>IF(BD!E144="","",BD!E144)</f>
        <v>Barra de acero_Steel bar</v>
      </c>
      <c r="E151" s="25"/>
      <c r="F151" s="25"/>
      <c r="G151" s="2" t="str">
        <f>IF(BD!F144="","",BD!F144)</f>
        <v>kg</v>
      </c>
      <c r="H151" s="2" t="str">
        <f>IF(BD!L144="","",BD!L144)</f>
        <v>-</v>
      </c>
      <c r="I151" s="2" t="str">
        <f>IF(BD!K144="","",BD!K144)</f>
        <v>No Aplica</v>
      </c>
    </row>
    <row r="152" spans="1:9" x14ac:dyDescent="0.35">
      <c r="A152" s="3" t="str">
        <f>IF(BD!B145="","",BD!B145)</f>
        <v>EPiC</v>
      </c>
      <c r="B152" s="3" t="str">
        <f>IF(BD!C145="","",BD!C145)</f>
        <v>Metals</v>
      </c>
      <c r="C152" s="3" t="str">
        <f>IF(BD!D145="","",BD!D145)</f>
        <v>Steel</v>
      </c>
      <c r="D152" s="3" t="str">
        <f>IF(BD!E145="","",BD!E145)</f>
        <v>Perfil de acero_Steel hollow section extruded</v>
      </c>
      <c r="E152" s="25"/>
      <c r="F152" s="25"/>
      <c r="G152" s="2" t="str">
        <f>IF(BD!F145="","",BD!F145)</f>
        <v>kg</v>
      </c>
      <c r="H152" s="2" t="str">
        <f>IF(BD!L145="","",BD!L145)</f>
        <v>-</v>
      </c>
      <c r="I152" s="2" t="str">
        <f>IF(BD!K145="","",BD!K145)</f>
        <v>No Aplica</v>
      </c>
    </row>
    <row r="153" spans="1:9" x14ac:dyDescent="0.35">
      <c r="A153" s="3" t="str">
        <f>IF(BD!B146="","",BD!B146)</f>
        <v>EPiC</v>
      </c>
      <c r="B153" s="3" t="str">
        <f>IF(BD!C146="","",BD!C146)</f>
        <v>Metals</v>
      </c>
      <c r="C153" s="3" t="str">
        <f>IF(BD!D146="","",BD!D146)</f>
        <v>Steel</v>
      </c>
      <c r="D153" s="3" t="str">
        <f>IF(BD!E146="","",BD!E146)</f>
        <v>Tubo de acero_Steel pipe</v>
      </c>
      <c r="E153" s="25"/>
      <c r="F153" s="25"/>
      <c r="G153" s="2" t="str">
        <f>IF(BD!F146="","",BD!F146)</f>
        <v>kg</v>
      </c>
      <c r="H153" s="2" t="str">
        <f>IF(BD!L146="","",BD!L146)</f>
        <v>-</v>
      </c>
      <c r="I153" s="2" t="str">
        <f>IF(BD!K146="","",BD!K146)</f>
        <v>No Aplica</v>
      </c>
    </row>
    <row r="154" spans="1:9" x14ac:dyDescent="0.35">
      <c r="A154" s="3" t="str">
        <f>IF(BD!B147="","",BD!B147)</f>
        <v>EPiC</v>
      </c>
      <c r="B154" s="3" t="str">
        <f>IF(BD!C147="","",BD!C147)</f>
        <v>Metals</v>
      </c>
      <c r="C154" s="3" t="str">
        <f>IF(BD!D147="","",BD!D147)</f>
        <v>Steel</v>
      </c>
      <c r="D154" s="3" t="str">
        <f>IF(BD!E147="","",BD!E147)</f>
        <v>Tubo de acero_Steel pipe - 21.3 mm outer dia.; 2.6 mm thick</v>
      </c>
      <c r="E154" s="25"/>
      <c r="F154" s="25"/>
      <c r="G154" s="2" t="str">
        <f>IF(BD!F147="","",BD!F147)</f>
        <v>m</v>
      </c>
      <c r="H154" s="2" t="str">
        <f>IF(BD!L147="","",BD!L147)</f>
        <v>-</v>
      </c>
      <c r="I154" s="2" t="str">
        <f>IF(BD!K147="","",BD!K147)</f>
        <v>No Aplica</v>
      </c>
    </row>
    <row r="155" spans="1:9" x14ac:dyDescent="0.35">
      <c r="A155" s="3" t="str">
        <f>IF(BD!B148="","",BD!B148)</f>
        <v>EPiC</v>
      </c>
      <c r="B155" s="3" t="str">
        <f>IF(BD!C148="","",BD!C148)</f>
        <v>Metals</v>
      </c>
      <c r="C155" s="3" t="str">
        <f>IF(BD!D148="","",BD!D148)</f>
        <v>Steel</v>
      </c>
      <c r="D155" s="3" t="str">
        <f>IF(BD!E148="","",BD!E148)</f>
        <v>Tubo de acero_Steel pipe - 42.4 mm outer dia.; 2.6 mm thick</v>
      </c>
      <c r="E155" s="25"/>
      <c r="F155" s="25"/>
      <c r="G155" s="2" t="str">
        <f>IF(BD!F148="","",BD!F148)</f>
        <v>m</v>
      </c>
      <c r="H155" s="2" t="str">
        <f>IF(BD!L148="","",BD!L148)</f>
        <v>-</v>
      </c>
      <c r="I155" s="2" t="str">
        <f>IF(BD!K148="","",BD!K148)</f>
        <v>No Aplica</v>
      </c>
    </row>
    <row r="156" spans="1:9" x14ac:dyDescent="0.35">
      <c r="A156" s="3" t="str">
        <f>IF(BD!B149="","",BD!B149)</f>
        <v>EPiC</v>
      </c>
      <c r="B156" s="3" t="str">
        <f>IF(BD!C149="","",BD!C149)</f>
        <v>Metals</v>
      </c>
      <c r="C156" s="3" t="str">
        <f>IF(BD!D149="","",BD!D149)</f>
        <v>Steel</v>
      </c>
      <c r="D156" s="3" t="str">
        <f>IF(BD!E149="","",BD!E149)</f>
        <v>Tubo de acero_Steel pipe - 88.9 mm outer dia.; 4 mm thick</v>
      </c>
      <c r="E156" s="25"/>
      <c r="F156" s="25"/>
      <c r="G156" s="2" t="str">
        <f>IF(BD!F149="","",BD!F149)</f>
        <v>m</v>
      </c>
      <c r="H156" s="2" t="str">
        <f>IF(BD!L149="","",BD!L149)</f>
        <v>-</v>
      </c>
      <c r="I156" s="2" t="str">
        <f>IF(BD!K149="","",BD!K149)</f>
        <v>No Aplica</v>
      </c>
    </row>
    <row r="157" spans="1:9" x14ac:dyDescent="0.35">
      <c r="A157" s="3" t="str">
        <f>IF(BD!B150="","",BD!B150)</f>
        <v>EPiC</v>
      </c>
      <c r="B157" s="3" t="str">
        <f>IF(BD!C150="","",BD!C150)</f>
        <v>Metals</v>
      </c>
      <c r="C157" s="3" t="str">
        <f>IF(BD!D150="","",BD!D150)</f>
        <v>Steel</v>
      </c>
      <c r="D157" s="3" t="str">
        <f>IF(BD!E150="","",BD!E150)</f>
        <v>Tubo de acero_Steel pipe - 165.1 mm outer dia.; 4.9 mm thick</v>
      </c>
      <c r="E157" s="25"/>
      <c r="F157" s="25"/>
      <c r="G157" s="2" t="str">
        <f>IF(BD!F150="","",BD!F150)</f>
        <v>m</v>
      </c>
      <c r="H157" s="2" t="str">
        <f>IF(BD!L150="","",BD!L150)</f>
        <v>-</v>
      </c>
      <c r="I157" s="2" t="str">
        <f>IF(BD!K150="","",BD!K150)</f>
        <v>No Aplica</v>
      </c>
    </row>
    <row r="158" spans="1:9" x14ac:dyDescent="0.35">
      <c r="A158" s="3" t="str">
        <f>IF(BD!B151="","",BD!B151)</f>
        <v>EPiC</v>
      </c>
      <c r="B158" s="3" t="str">
        <f>IF(BD!C151="","",BD!C151)</f>
        <v>Metals</v>
      </c>
      <c r="C158" s="3" t="str">
        <f>IF(BD!D151="","",BD!D151)</f>
        <v>Steel</v>
      </c>
      <c r="D158" s="3" t="str">
        <f>IF(BD!E151="","",BD!E151)</f>
        <v>Varilla_Steel reinforcement bar - 6 mm dia.</v>
      </c>
      <c r="E158" s="25"/>
      <c r="F158" s="25"/>
      <c r="G158" s="2" t="str">
        <f>IF(BD!F151="","",BD!F151)</f>
        <v>m</v>
      </c>
      <c r="H158" s="2" t="str">
        <f>IF(BD!L151="","",BD!L151)</f>
        <v>-</v>
      </c>
      <c r="I158" s="2" t="str">
        <f>IF(BD!K151="","",BD!K151)</f>
        <v>No Aplica</v>
      </c>
    </row>
    <row r="159" spans="1:9" x14ac:dyDescent="0.35">
      <c r="A159" s="3" t="str">
        <f>IF(BD!B152="","",BD!B152)</f>
        <v>EPiC</v>
      </c>
      <c r="B159" s="3" t="str">
        <f>IF(BD!C152="","",BD!C152)</f>
        <v>Metals</v>
      </c>
      <c r="C159" s="3" t="str">
        <f>IF(BD!D152="","",BD!D152)</f>
        <v>Steel</v>
      </c>
      <c r="D159" s="3" t="str">
        <f>IF(BD!E152="","",BD!E152)</f>
        <v>Varilla_Steel reinforcement bar - 8 mm dia.</v>
      </c>
      <c r="E159" s="25"/>
      <c r="F159" s="25"/>
      <c r="G159" s="2" t="str">
        <f>IF(BD!F152="","",BD!F152)</f>
        <v>m</v>
      </c>
      <c r="H159" s="2" t="str">
        <f>IF(BD!L152="","",BD!L152)</f>
        <v>-</v>
      </c>
      <c r="I159" s="2" t="str">
        <f>IF(BD!K152="","",BD!K152)</f>
        <v>No Aplica</v>
      </c>
    </row>
    <row r="160" spans="1:9" x14ac:dyDescent="0.35">
      <c r="A160" s="3" t="str">
        <f>IF(BD!B153="","",BD!B153)</f>
        <v>EPiC</v>
      </c>
      <c r="B160" s="3" t="str">
        <f>IF(BD!C153="","",BD!C153)</f>
        <v>Metals</v>
      </c>
      <c r="C160" s="3" t="str">
        <f>IF(BD!D153="","",BD!D153)</f>
        <v>Steel</v>
      </c>
      <c r="D160" s="3" t="str">
        <f>IF(BD!E153="","",BD!E153)</f>
        <v>Varilla_Steel reinforcement bar - 12 mm dia.</v>
      </c>
      <c r="E160" s="25"/>
      <c r="F160" s="25"/>
      <c r="G160" s="2" t="str">
        <f>IF(BD!F153="","",BD!F153)</f>
        <v>m</v>
      </c>
      <c r="H160" s="2" t="str">
        <f>IF(BD!L153="","",BD!L153)</f>
        <v>-</v>
      </c>
      <c r="I160" s="2" t="str">
        <f>IF(BD!K153="","",BD!K153)</f>
        <v>No Aplica</v>
      </c>
    </row>
    <row r="161" spans="1:9" x14ac:dyDescent="0.35">
      <c r="A161" s="3" t="str">
        <f>IF(BD!B154="","",BD!B154)</f>
        <v>EPiC</v>
      </c>
      <c r="B161" s="3" t="str">
        <f>IF(BD!C154="","",BD!C154)</f>
        <v>Metals</v>
      </c>
      <c r="C161" s="3" t="str">
        <f>IF(BD!D154="","",BD!D154)</f>
        <v>Steel</v>
      </c>
      <c r="D161" s="3" t="str">
        <f>IF(BD!E154="","",BD!E154)</f>
        <v>Lámina corrugada_Steel sheet corrugated</v>
      </c>
      <c r="E161" s="25"/>
      <c r="F161" s="25"/>
      <c r="G161" s="2" t="str">
        <f>IF(BD!F154="","",BD!F154)</f>
        <v>kg</v>
      </c>
      <c r="H161" s="2" t="str">
        <f>IF(BD!L154="","",BD!L154)</f>
        <v>-</v>
      </c>
      <c r="I161" s="2" t="str">
        <f>IF(BD!K154="","",BD!K154)</f>
        <v>No Aplica</v>
      </c>
    </row>
    <row r="162" spans="1:9" x14ac:dyDescent="0.35">
      <c r="A162" s="3" t="str">
        <f>IF(BD!B155="","",BD!B155)</f>
        <v>EPiC</v>
      </c>
      <c r="B162" s="3" t="str">
        <f>IF(BD!C155="","",BD!C155)</f>
        <v>Metals</v>
      </c>
      <c r="C162" s="3" t="str">
        <f>IF(BD!D155="","",BD!D155)</f>
        <v>Steel</v>
      </c>
      <c r="D162" s="3" t="str">
        <f>IF(BD!E155="","",BD!E155)</f>
        <v>Lámina corrugada_Steel sheet corrugated colorbond</v>
      </c>
      <c r="E162" s="25"/>
      <c r="F162" s="25"/>
      <c r="G162" s="2" t="str">
        <f>IF(BD!F155="","",BD!F155)</f>
        <v>m²</v>
      </c>
      <c r="H162" s="2" t="str">
        <f>IF(BD!L155="","",BD!L155)</f>
        <v>-</v>
      </c>
      <c r="I162" s="2" t="str">
        <f>IF(BD!K155="","",BD!K155)</f>
        <v>No Aplica</v>
      </c>
    </row>
    <row r="163" spans="1:9" x14ac:dyDescent="0.35">
      <c r="A163" s="3" t="str">
        <f>IF(BD!B156="","",BD!B156)</f>
        <v>EPiC</v>
      </c>
      <c r="B163" s="3" t="str">
        <f>IF(BD!C156="","",BD!C156)</f>
        <v>Metals</v>
      </c>
      <c r="C163" s="3" t="str">
        <f>IF(BD!D156="","",BD!D156)</f>
        <v>Steel</v>
      </c>
      <c r="D163" s="3" t="str">
        <f>IF(BD!E156="","",BD!E156)</f>
        <v>Lámina corrugada_Steel sheet corrugated - per square metre</v>
      </c>
      <c r="E163" s="25"/>
      <c r="F163" s="25"/>
      <c r="G163" s="2" t="str">
        <f>IF(BD!F156="","",BD!F156)</f>
        <v>m²</v>
      </c>
      <c r="H163" s="2" t="str">
        <f>IF(BD!L156="","",BD!L156)</f>
        <v>-</v>
      </c>
      <c r="I163" s="2" t="str">
        <f>IF(BD!K156="","",BD!K156)</f>
        <v>No Aplica</v>
      </c>
    </row>
    <row r="164" spans="1:9" x14ac:dyDescent="0.35">
      <c r="A164" s="3" t="str">
        <f>IF(BD!B157="","",BD!B157)</f>
        <v>EPiC</v>
      </c>
      <c r="B164" s="3" t="str">
        <f>IF(BD!C157="","",BD!C157)</f>
        <v>Miscellaneous</v>
      </c>
      <c r="C164" s="3" t="str">
        <f>IF(BD!D157="","",BD!D157)</f>
        <v>Asphalt</v>
      </c>
      <c r="D164" s="3" t="str">
        <f>IF(BD!E157="","",BD!E157)</f>
        <v>Asfalto_Asphalt</v>
      </c>
      <c r="E164" s="25"/>
      <c r="F164" s="25"/>
      <c r="G164" s="2" t="str">
        <f>IF(BD!F157="","",BD!F157)</f>
        <v>kg</v>
      </c>
      <c r="H164" s="2" t="str">
        <f>IF(BD!L157="","",BD!L157)</f>
        <v>-</v>
      </c>
      <c r="I164" s="2" t="str">
        <f>IF(BD!K157="","",BD!K157)</f>
        <v>No Aplica</v>
      </c>
    </row>
    <row r="165" spans="1:9" x14ac:dyDescent="0.35">
      <c r="A165" s="3" t="str">
        <f>IF(BD!B158="","",BD!B158)</f>
        <v>EPiC</v>
      </c>
      <c r="B165" s="3" t="str">
        <f>IF(BD!C158="","",BD!C158)</f>
        <v>Miscellaneous</v>
      </c>
      <c r="C165" s="3" t="str">
        <f>IF(BD!D158="","",BD!D158)</f>
        <v>Carpet</v>
      </c>
      <c r="D165" s="3" t="str">
        <f>IF(BD!E158="","",BD!E158)</f>
        <v>Alfombra_Nylon carpet</v>
      </c>
      <c r="E165" s="25"/>
      <c r="F165" s="25"/>
      <c r="G165" s="2" t="str">
        <f>IF(BD!F158="","",BD!F158)</f>
        <v>m²</v>
      </c>
      <c r="H165" s="2" t="str">
        <f>IF(BD!L158="","",BD!L158)</f>
        <v>-</v>
      </c>
      <c r="I165" s="2" t="str">
        <f>IF(BD!K158="","",BD!K158)</f>
        <v>No Aplica</v>
      </c>
    </row>
    <row r="166" spans="1:9" x14ac:dyDescent="0.35">
      <c r="A166" s="3" t="str">
        <f>IF(BD!B159="","",BD!B159)</f>
        <v>EPiC</v>
      </c>
      <c r="B166" s="3" t="str">
        <f>IF(BD!C159="","",BD!C159)</f>
        <v>Miscellaneous</v>
      </c>
      <c r="C166" s="3" t="str">
        <f>IF(BD!D159="","",BD!D159)</f>
        <v>Carpet</v>
      </c>
      <c r="D166" s="3" t="str">
        <f>IF(BD!E159="","",BD!E159)</f>
        <v>Alfombra_Tufted carpet; nylon - prestige</v>
      </c>
      <c r="E166" s="25"/>
      <c r="F166" s="25"/>
      <c r="G166" s="2" t="str">
        <f>IF(BD!F159="","",BD!F159)</f>
        <v>m²</v>
      </c>
      <c r="H166" s="2" t="str">
        <f>IF(BD!L159="","",BD!L159)</f>
        <v>-</v>
      </c>
      <c r="I166" s="2" t="str">
        <f>IF(BD!K159="","",BD!K159)</f>
        <v>No Aplica</v>
      </c>
    </row>
    <row r="167" spans="1:9" x14ac:dyDescent="0.35">
      <c r="A167" s="3" t="str">
        <f>IF(BD!B160="","",BD!B160)</f>
        <v>EPiC</v>
      </c>
      <c r="B167" s="3" t="str">
        <f>IF(BD!C160="","",BD!C160)</f>
        <v>Miscellaneous</v>
      </c>
      <c r="C167" s="3" t="str">
        <f>IF(BD!D160="","",BD!D160)</f>
        <v>Carpet</v>
      </c>
      <c r="D167" s="3" t="str">
        <f>IF(BD!E160="","",BD!E160)</f>
        <v>Alfombra_Tufted carpet; nylon - quality</v>
      </c>
      <c r="E167" s="25"/>
      <c r="F167" s="25"/>
      <c r="G167" s="2" t="str">
        <f>IF(BD!F160="","",BD!F160)</f>
        <v>m²</v>
      </c>
      <c r="H167" s="2" t="str">
        <f>IF(BD!L160="","",BD!L160)</f>
        <v>-</v>
      </c>
      <c r="I167" s="2" t="str">
        <f>IF(BD!K160="","",BD!K160)</f>
        <v>No Aplica</v>
      </c>
    </row>
    <row r="168" spans="1:9" x14ac:dyDescent="0.35">
      <c r="A168" s="3" t="str">
        <f>IF(BD!B161="","",BD!B161)</f>
        <v>EPiC</v>
      </c>
      <c r="B168" s="3" t="str">
        <f>IF(BD!C161="","",BD!C161)</f>
        <v>Miscellaneous</v>
      </c>
      <c r="C168" s="3" t="str">
        <f>IF(BD!D161="","",BD!D161)</f>
        <v>Carpet</v>
      </c>
      <c r="D168" s="3" t="str">
        <f>IF(BD!E161="","",BD!E161)</f>
        <v>Alfombra_Tufted carpet; wool - prestige</v>
      </c>
      <c r="E168" s="25"/>
      <c r="F168" s="25"/>
      <c r="G168" s="2" t="str">
        <f>IF(BD!F161="","",BD!F161)</f>
        <v>m²</v>
      </c>
      <c r="H168" s="2" t="str">
        <f>IF(BD!L161="","",BD!L161)</f>
        <v>-</v>
      </c>
      <c r="I168" s="2" t="str">
        <f>IF(BD!K161="","",BD!K161)</f>
        <v>No Aplica</v>
      </c>
    </row>
    <row r="169" spans="1:9" x14ac:dyDescent="0.35">
      <c r="A169" s="3" t="str">
        <f>IF(BD!B162="","",BD!B162)</f>
        <v>EPiC</v>
      </c>
      <c r="B169" s="3" t="str">
        <f>IF(BD!C162="","",BD!C162)</f>
        <v>Miscellaneous</v>
      </c>
      <c r="C169" s="3" t="str">
        <f>IF(BD!D162="","",BD!D162)</f>
        <v>Carpet</v>
      </c>
      <c r="D169" s="3" t="str">
        <f>IF(BD!E162="","",BD!E162)</f>
        <v>Alfombra_Tufted carpet; wool - quality</v>
      </c>
      <c r="E169" s="25"/>
      <c r="F169" s="25"/>
      <c r="G169" s="2" t="str">
        <f>IF(BD!F162="","",BD!F162)</f>
        <v>m²</v>
      </c>
      <c r="H169" s="2" t="str">
        <f>IF(BD!L162="","",BD!L162)</f>
        <v>-</v>
      </c>
      <c r="I169" s="2" t="str">
        <f>IF(BD!K162="","",BD!K162)</f>
        <v>No Aplica</v>
      </c>
    </row>
    <row r="170" spans="1:9" x14ac:dyDescent="0.35">
      <c r="A170" s="3" t="str">
        <f>IF(BD!B163="","",BD!B163)</f>
        <v>EPiC</v>
      </c>
      <c r="B170" s="3" t="str">
        <f>IF(BD!C163="","",BD!C163)</f>
        <v>Miscellaneous</v>
      </c>
      <c r="C170" s="3" t="str">
        <f>IF(BD!D163="","",BD!D163)</f>
        <v>Carpet</v>
      </c>
      <c r="D170" s="3" t="str">
        <f>IF(BD!E163="","",BD!E163)</f>
        <v>Alfombra_Wool carpet</v>
      </c>
      <c r="E170" s="25"/>
      <c r="F170" s="25"/>
      <c r="G170" s="2" t="str">
        <f>IF(BD!F163="","",BD!F163)</f>
        <v>m²</v>
      </c>
      <c r="H170" s="2" t="str">
        <f>IF(BD!L163="","",BD!L163)</f>
        <v>-</v>
      </c>
      <c r="I170" s="2" t="str">
        <f>IF(BD!K163="","",BD!K163)</f>
        <v>No Aplica</v>
      </c>
    </row>
    <row r="171" spans="1:9" x14ac:dyDescent="0.35">
      <c r="A171" s="3" t="str">
        <f>IF(BD!B164="","",BD!B164)</f>
        <v>EPiC</v>
      </c>
      <c r="B171" s="3" t="str">
        <f>IF(BD!C164="","",BD!C164)</f>
        <v>Miscellaneous</v>
      </c>
      <c r="C171" s="3" t="str">
        <f>IF(BD!D164="","",BD!D164)</f>
        <v>Carpet</v>
      </c>
      <c r="D171" s="3" t="str">
        <f>IF(BD!E164="","",BD!E164)</f>
        <v>Alfombra_Woven carpet; nylon - average</v>
      </c>
      <c r="E171" s="25"/>
      <c r="F171" s="25"/>
      <c r="G171" s="2" t="str">
        <f>IF(BD!F164="","",BD!F164)</f>
        <v>m²</v>
      </c>
      <c r="H171" s="2" t="str">
        <f>IF(BD!L164="","",BD!L164)</f>
        <v>-</v>
      </c>
      <c r="I171" s="2" t="str">
        <f>IF(BD!K164="","",BD!K164)</f>
        <v>No Aplica</v>
      </c>
    </row>
    <row r="172" spans="1:9" x14ac:dyDescent="0.35">
      <c r="A172" s="3" t="str">
        <f>IF(BD!B165="","",BD!B165)</f>
        <v>EPiC</v>
      </c>
      <c r="B172" s="3" t="str">
        <f>IF(BD!C165="","",BD!C165)</f>
        <v>Miscellaneous</v>
      </c>
      <c r="C172" s="3" t="str">
        <f>IF(BD!D165="","",BD!D165)</f>
        <v>Carpet</v>
      </c>
      <c r="D172" s="3" t="str">
        <f>IF(BD!E165="","",BD!E165)</f>
        <v>Alfombra_Woven carpet; nylon - quality</v>
      </c>
      <c r="E172" s="25"/>
      <c r="F172" s="25"/>
      <c r="G172" s="2" t="str">
        <f>IF(BD!F165="","",BD!F165)</f>
        <v>m²</v>
      </c>
      <c r="H172" s="2" t="str">
        <f>IF(BD!L165="","",BD!L165)</f>
        <v>-</v>
      </c>
      <c r="I172" s="2" t="str">
        <f>IF(BD!K165="","",BD!K165)</f>
        <v>No Aplica</v>
      </c>
    </row>
    <row r="173" spans="1:9" x14ac:dyDescent="0.35">
      <c r="A173" s="3" t="str">
        <f>IF(BD!B166="","",BD!B166)</f>
        <v>EPiC</v>
      </c>
      <c r="B173" s="3" t="str">
        <f>IF(BD!C166="","",BD!C166)</f>
        <v>Miscellaneous</v>
      </c>
      <c r="C173" s="3" t="str">
        <f>IF(BD!D166="","",BD!D166)</f>
        <v>Other</v>
      </c>
      <c r="D173" s="3" t="str">
        <f>IF(BD!E166="","",BD!E166)</f>
        <v>Silicón_Silicone</v>
      </c>
      <c r="E173" s="25"/>
      <c r="F173" s="25"/>
      <c r="G173" s="2" t="str">
        <f>IF(BD!F166="","",BD!F166)</f>
        <v>kg</v>
      </c>
      <c r="H173" s="2" t="str">
        <f>IF(BD!L166="","",BD!L166)</f>
        <v>-</v>
      </c>
      <c r="I173" s="2" t="str">
        <f>IF(BD!K166="","",BD!K166)</f>
        <v>No Aplica</v>
      </c>
    </row>
    <row r="174" spans="1:9" x14ac:dyDescent="0.35">
      <c r="A174" s="3" t="str">
        <f>IF(BD!B167="","",BD!B167)</f>
        <v>EPiC</v>
      </c>
      <c r="B174" s="3" t="str">
        <f>IF(BD!C167="","",BD!C167)</f>
        <v>Miscellaneous</v>
      </c>
      <c r="C174" s="3" t="str">
        <f>IF(BD!D167="","",BD!D167)</f>
        <v>Other</v>
      </c>
      <c r="D174" s="3" t="str">
        <f>IF(BD!E167="","",BD!E167)</f>
        <v>Calentador solar de agua_Solar hot water system</v>
      </c>
      <c r="E174" s="25"/>
      <c r="F174" s="25"/>
      <c r="G174" s="2" t="str">
        <f>IF(BD!F167="","",BD!F167)</f>
        <v>Pza</v>
      </c>
      <c r="H174" s="2" t="str">
        <f>IF(BD!L167="","",BD!L167)</f>
        <v>-</v>
      </c>
      <c r="I174" s="2" t="str">
        <f>IF(BD!K167="","",BD!K167)</f>
        <v>No Aplica</v>
      </c>
    </row>
    <row r="175" spans="1:9" x14ac:dyDescent="0.35">
      <c r="A175" s="3" t="str">
        <f>IF(BD!B168="","",BD!B168)</f>
        <v>EPiC</v>
      </c>
      <c r="B175" s="3" t="str">
        <f>IF(BD!C168="","",BD!C168)</f>
        <v>Miscellaneous</v>
      </c>
      <c r="C175" s="3" t="str">
        <f>IF(BD!D168="","",BD!D168)</f>
        <v>Other</v>
      </c>
      <c r="D175" s="3" t="str">
        <f>IF(BD!E168="","",BD!E168)</f>
        <v>Agua_Water</v>
      </c>
      <c r="E175" s="25"/>
      <c r="F175" s="25"/>
      <c r="G175" s="2" t="str">
        <f>IF(BD!F168="","",BD!F168)</f>
        <v>kg</v>
      </c>
      <c r="H175" s="2" t="str">
        <f>IF(BD!L168="","",BD!L168)</f>
        <v>-</v>
      </c>
      <c r="I175" s="2" t="str">
        <f>IF(BD!K168="","",BD!K168)</f>
        <v>No Aplica</v>
      </c>
    </row>
    <row r="176" spans="1:9" x14ac:dyDescent="0.35">
      <c r="A176" s="3" t="str">
        <f>IF(BD!B169="","",BD!B169)</f>
        <v>EPiC</v>
      </c>
      <c r="B176" s="3" t="str">
        <f>IF(BD!C169="","",BD!C169)</f>
        <v>Miscellaneous</v>
      </c>
      <c r="C176" s="3" t="str">
        <f>IF(BD!D169="","",BD!D169)</f>
        <v>Other</v>
      </c>
      <c r="D176" s="3" t="str">
        <f>IF(BD!E169="","",BD!E169)</f>
        <v>Pegamento para madera_Wood glue (PVA)</v>
      </c>
      <c r="E176" s="25"/>
      <c r="F176" s="25"/>
      <c r="G176" s="2" t="str">
        <f>IF(BD!F169="","",BD!F169)</f>
        <v>kg</v>
      </c>
      <c r="H176" s="2" t="str">
        <f>IF(BD!L169="","",BD!L169)</f>
        <v>-</v>
      </c>
      <c r="I176" s="2" t="str">
        <f>IF(BD!K169="","",BD!K169)</f>
        <v>No Aplica</v>
      </c>
    </row>
    <row r="177" spans="1:9" x14ac:dyDescent="0.35">
      <c r="A177" s="3" t="str">
        <f>IF(BD!B170="","",BD!B170)</f>
        <v>EPiC</v>
      </c>
      <c r="B177" s="3" t="str">
        <f>IF(BD!C170="","",BD!C170)</f>
        <v>Miscellaneous</v>
      </c>
      <c r="C177" s="3" t="str">
        <f>IF(BD!D170="","",BD!D170)</f>
        <v>Paint</v>
      </c>
      <c r="D177" s="3" t="str">
        <f>IF(BD!E170="","",BD!E170)</f>
        <v>Pintura acrilica_Solvent-based paint</v>
      </c>
      <c r="E177" s="25"/>
      <c r="F177" s="25"/>
      <c r="G177" s="2" t="str">
        <f>IF(BD!F170="","",BD!F170)</f>
        <v>kg</v>
      </c>
      <c r="H177" s="2" t="str">
        <f>IF(BD!L170="","",BD!L170)</f>
        <v>-</v>
      </c>
      <c r="I177" s="2" t="str">
        <f>IF(BD!K170="","",BD!K170)</f>
        <v>No Aplica</v>
      </c>
    </row>
    <row r="178" spans="1:9" x14ac:dyDescent="0.35">
      <c r="A178" s="3" t="str">
        <f>IF(BD!B171="","",BD!B171)</f>
        <v>EPiC</v>
      </c>
      <c r="B178" s="3" t="str">
        <f>IF(BD!C171="","",BD!C171)</f>
        <v>Miscellaneous</v>
      </c>
      <c r="C178" s="3" t="str">
        <f>IF(BD!D171="","",BD!D171)</f>
        <v>Paint</v>
      </c>
      <c r="D178" s="3" t="str">
        <f>IF(BD!E171="","",BD!E171)</f>
        <v>Pintura acrilica_Solvent-based paint - per m²</v>
      </c>
      <c r="E178" s="25"/>
      <c r="F178" s="25"/>
      <c r="G178" s="2" t="str">
        <f>IF(BD!F171="","",BD!F171)</f>
        <v>m²</v>
      </c>
      <c r="H178" s="2" t="str">
        <f>IF(BD!L171="","",BD!L171)</f>
        <v>-</v>
      </c>
      <c r="I178" s="2" t="str">
        <f>IF(BD!K171="","",BD!K171)</f>
        <v>No Aplica</v>
      </c>
    </row>
    <row r="179" spans="1:9" x14ac:dyDescent="0.35">
      <c r="A179" s="3" t="str">
        <f>IF(BD!B172="","",BD!B172)</f>
        <v>EPiC</v>
      </c>
      <c r="B179" s="3" t="str">
        <f>IF(BD!C172="","",BD!C172)</f>
        <v>Miscellaneous</v>
      </c>
      <c r="C179" s="3" t="str">
        <f>IF(BD!D172="","",BD!D172)</f>
        <v>Paint</v>
      </c>
      <c r="D179" s="3" t="str">
        <f>IF(BD!E172="","",BD!E172)</f>
        <v>Pintura vinílica_Water-based paint</v>
      </c>
      <c r="E179" s="25"/>
      <c r="F179" s="25"/>
      <c r="G179" s="2" t="str">
        <f>IF(BD!F172="","",BD!F172)</f>
        <v>kg</v>
      </c>
      <c r="H179" s="2" t="str">
        <f>IF(BD!L172="","",BD!L172)</f>
        <v>-</v>
      </c>
      <c r="I179" s="2" t="str">
        <f>IF(BD!K172="","",BD!K172)</f>
        <v>No Aplica</v>
      </c>
    </row>
    <row r="180" spans="1:9" x14ac:dyDescent="0.35">
      <c r="A180" s="3" t="str">
        <f>IF(BD!B173="","",BD!B173)</f>
        <v>EPiC</v>
      </c>
      <c r="B180" s="3" t="str">
        <f>IF(BD!C173="","",BD!C173)</f>
        <v>Miscellaneous</v>
      </c>
      <c r="C180" s="3" t="str">
        <f>IF(BD!D173="","",BD!D173)</f>
        <v>Paint</v>
      </c>
      <c r="D180" s="3" t="str">
        <f>IF(BD!E173="","",BD!E173)</f>
        <v>Pintura vinílica_Water-based paint - per m²</v>
      </c>
      <c r="E180" s="25"/>
      <c r="F180" s="25"/>
      <c r="G180" s="2" t="str">
        <f>IF(BD!F173="","",BD!F173)</f>
        <v>m²</v>
      </c>
      <c r="H180" s="2" t="str">
        <f>IF(BD!L173="","",BD!L173)</f>
        <v>-</v>
      </c>
      <c r="I180" s="2" t="str">
        <f>IF(BD!K173="","",BD!K173)</f>
        <v>No Aplica</v>
      </c>
    </row>
    <row r="181" spans="1:9" x14ac:dyDescent="0.35">
      <c r="A181" s="3" t="str">
        <f>IF(BD!B174="","",BD!B174)</f>
        <v>EPiC</v>
      </c>
      <c r="B181" s="3" t="str">
        <f>IF(BD!C174="","",BD!C174)</f>
        <v>Miscellaneous</v>
      </c>
      <c r="C181" s="3" t="str">
        <f>IF(BD!D174="","",BD!D174)</f>
        <v>Paper</v>
      </c>
      <c r="D181" s="3" t="str">
        <f>IF(BD!E174="","",BD!E174)</f>
        <v>Papel tapiz_Wallpaper</v>
      </c>
      <c r="E181" s="25"/>
      <c r="F181" s="25"/>
      <c r="G181" s="2" t="str">
        <f>IF(BD!F174="","",BD!F174)</f>
        <v>kg</v>
      </c>
      <c r="H181" s="2" t="str">
        <f>IF(BD!L174="","",BD!L174)</f>
        <v>-</v>
      </c>
      <c r="I181" s="2" t="str">
        <f>IF(BD!K174="","",BD!K174)</f>
        <v>No Aplica</v>
      </c>
    </row>
    <row r="182" spans="1:9" x14ac:dyDescent="0.35">
      <c r="A182" s="3" t="str">
        <f>IF(BD!B175="","",BD!B175)</f>
        <v>EPiC</v>
      </c>
      <c r="B182" s="3" t="str">
        <f>IF(BD!C175="","",BD!C175)</f>
        <v>Miscellaneous</v>
      </c>
      <c r="C182" s="3" t="str">
        <f>IF(BD!D175="","",BD!D175)</f>
        <v>Paper</v>
      </c>
      <c r="D182" s="3" t="str">
        <f>IF(BD!E175="","",BD!E175)</f>
        <v>Papel tapiz_Wallpaper - per m²</v>
      </c>
      <c r="E182" s="25"/>
      <c r="F182" s="25"/>
      <c r="G182" s="2" t="str">
        <f>IF(BD!F175="","",BD!F175)</f>
        <v>m²</v>
      </c>
      <c r="H182" s="2" t="str">
        <f>IF(BD!L175="","",BD!L175)</f>
        <v>-</v>
      </c>
      <c r="I182" s="2" t="str">
        <f>IF(BD!K175="","",BD!K175)</f>
        <v>No Aplica</v>
      </c>
    </row>
    <row r="183" spans="1:9" x14ac:dyDescent="0.35">
      <c r="A183" s="3" t="str">
        <f>IF(BD!B176="","",BD!B176)</f>
        <v>EPiC</v>
      </c>
      <c r="B183" s="3" t="str">
        <f>IF(BD!C176="","",BD!C176)</f>
        <v>Miscellaneous</v>
      </c>
      <c r="C183" s="3" t="str">
        <f>IF(BD!D176="","",BD!D176)</f>
        <v>Rubber</v>
      </c>
      <c r="D183" s="3" t="str">
        <f>IF(BD!E176="","",BD!E176)</f>
        <v>Caucho natural_Natural rubber</v>
      </c>
      <c r="E183" s="25"/>
      <c r="F183" s="25"/>
      <c r="G183" s="2" t="str">
        <f>IF(BD!F176="","",BD!F176)</f>
        <v>kg</v>
      </c>
      <c r="H183" s="2" t="str">
        <f>IF(BD!L176="","",BD!L176)</f>
        <v>-</v>
      </c>
      <c r="I183" s="2" t="str">
        <f>IF(BD!K176="","",BD!K176)</f>
        <v>No Aplica</v>
      </c>
    </row>
    <row r="184" spans="1:9" x14ac:dyDescent="0.35">
      <c r="A184" s="3" t="str">
        <f>IF(BD!B177="","",BD!B177)</f>
        <v>EPiC</v>
      </c>
      <c r="B184" s="3" t="str">
        <f>IF(BD!C177="","",BD!C177)</f>
        <v>Miscellaneous</v>
      </c>
      <c r="C184" s="3" t="str">
        <f>IF(BD!D177="","",BD!D177)</f>
        <v>Rubber</v>
      </c>
      <c r="D184" s="3" t="str">
        <f>IF(BD!E177="","",BD!E177)</f>
        <v>Caucho sintético_Synthetic rubber</v>
      </c>
      <c r="E184" s="25"/>
      <c r="F184" s="25"/>
      <c r="G184" s="2" t="str">
        <f>IF(BD!F177="","",BD!F177)</f>
        <v>kg</v>
      </c>
      <c r="H184" s="2" t="str">
        <f>IF(BD!L177="","",BD!L177)</f>
        <v>-</v>
      </c>
      <c r="I184" s="2" t="str">
        <f>IF(BD!K177="","",BD!K177)</f>
        <v>No Aplica</v>
      </c>
    </row>
    <row r="185" spans="1:9" x14ac:dyDescent="0.35">
      <c r="A185" s="3" t="str">
        <f>IF(BD!B178="","",BD!B178)</f>
        <v>EPiC</v>
      </c>
      <c r="B185" s="3" t="str">
        <f>IF(BD!C178="","",BD!C178)</f>
        <v>Plastics</v>
      </c>
      <c r="C185" s="3" t="str">
        <f>IF(BD!D178="","",BD!D178)</f>
        <v>High density polyethylene (HDPE)</v>
      </c>
      <c r="D185" s="3" t="str">
        <f>IF(BD!E178="","",BD!E178)</f>
        <v>Película_HDPE film - 100 μm</v>
      </c>
      <c r="E185" s="25"/>
      <c r="F185" s="25"/>
      <c r="G185" s="2" t="str">
        <f>IF(BD!F178="","",BD!F178)</f>
        <v>m²</v>
      </c>
      <c r="H185" s="2" t="str">
        <f>IF(BD!L178="","",BD!L178)</f>
        <v>-</v>
      </c>
      <c r="I185" s="2" t="str">
        <f>IF(BD!K178="","",BD!K178)</f>
        <v>No Aplica</v>
      </c>
    </row>
    <row r="186" spans="1:9" x14ac:dyDescent="0.35">
      <c r="A186" s="3" t="str">
        <f>IF(BD!B179="","",BD!B179)</f>
        <v>EPiC</v>
      </c>
      <c r="B186" s="3" t="str">
        <f>IF(BD!C179="","",BD!C179)</f>
        <v>Plastics</v>
      </c>
      <c r="C186" s="3" t="str">
        <f>IF(BD!D179="","",BD!D179)</f>
        <v>High density polyethylene (HDPE)</v>
      </c>
      <c r="D186" s="3" t="str">
        <f>IF(BD!E179="","",BD!E179)</f>
        <v>Película_HDPE film - 200 μm</v>
      </c>
      <c r="E186" s="25"/>
      <c r="F186" s="25"/>
      <c r="G186" s="2" t="str">
        <f>IF(BD!F179="","",BD!F179)</f>
        <v>m²</v>
      </c>
      <c r="H186" s="2" t="str">
        <f>IF(BD!L179="","",BD!L179)</f>
        <v>-</v>
      </c>
      <c r="I186" s="2" t="str">
        <f>IF(BD!K179="","",BD!K179)</f>
        <v>No Aplica</v>
      </c>
    </row>
    <row r="187" spans="1:9" x14ac:dyDescent="0.35">
      <c r="A187" s="3" t="str">
        <f>IF(BD!B180="","",BD!B180)</f>
        <v>EPiC</v>
      </c>
      <c r="B187" s="3" t="str">
        <f>IF(BD!C180="","",BD!C180)</f>
        <v>Plastics</v>
      </c>
      <c r="C187" s="3" t="str">
        <f>IF(BD!D180="","",BD!D180)</f>
        <v>High density polyethylene (HDPE)</v>
      </c>
      <c r="D187" s="3" t="str">
        <f>IF(BD!E180="","",BD!E180)</f>
        <v>Tubo de plástico_HDPE pipe - 32 mm inner dia.; 1.88 mm thickness</v>
      </c>
      <c r="E187" s="25"/>
      <c r="F187" s="25"/>
      <c r="G187" s="2" t="str">
        <f>IF(BD!F180="","",BD!F180)</f>
        <v>m</v>
      </c>
      <c r="H187" s="2" t="str">
        <f>IF(BD!L180="","",BD!L180)</f>
        <v>-</v>
      </c>
      <c r="I187" s="2" t="str">
        <f>IF(BD!K180="","",BD!K180)</f>
        <v>No Aplica</v>
      </c>
    </row>
    <row r="188" spans="1:9" x14ac:dyDescent="0.35">
      <c r="A188" s="3" t="str">
        <f>IF(BD!B181="","",BD!B181)</f>
        <v>EPiC</v>
      </c>
      <c r="B188" s="3" t="str">
        <f>IF(BD!C181="","",BD!C181)</f>
        <v>Plastics</v>
      </c>
      <c r="C188" s="3" t="str">
        <f>IF(BD!D181="","",BD!D181)</f>
        <v>High density polyethylene (HDPE)</v>
      </c>
      <c r="D188" s="3" t="str">
        <f>IF(BD!E181="","",BD!E181)</f>
        <v>Tubo de plástico_HDPE pipe - 63 mm inner dia.; 3.75 mm thickness</v>
      </c>
      <c r="E188" s="25"/>
      <c r="F188" s="25"/>
      <c r="G188" s="2" t="str">
        <f>IF(BD!F181="","",BD!F181)</f>
        <v>m</v>
      </c>
      <c r="H188" s="2" t="str">
        <f>IF(BD!L181="","",BD!L181)</f>
        <v>-</v>
      </c>
      <c r="I188" s="2" t="str">
        <f>IF(BD!K181="","",BD!K181)</f>
        <v>No Aplica</v>
      </c>
    </row>
    <row r="189" spans="1:9" x14ac:dyDescent="0.35">
      <c r="A189" s="3" t="str">
        <f>IF(BD!B182="","",BD!B182)</f>
        <v>EPiC</v>
      </c>
      <c r="B189" s="3" t="str">
        <f>IF(BD!C182="","",BD!C182)</f>
        <v>Plastics</v>
      </c>
      <c r="C189" s="3" t="str">
        <f>IF(BD!D182="","",BD!D182)</f>
        <v>High density polyethylene (HDPE)</v>
      </c>
      <c r="D189" s="3" t="str">
        <f>IF(BD!E182="","",BD!E182)</f>
        <v>Tubo de plástico_HDPE pipe - 125 mm inner dia.; 7.35 mm thickness</v>
      </c>
      <c r="E189" s="25"/>
      <c r="F189" s="25"/>
      <c r="G189" s="2" t="str">
        <f>IF(BD!F182="","",BD!F182)</f>
        <v>m</v>
      </c>
      <c r="H189" s="2" t="str">
        <f>IF(BD!L182="","",BD!L182)</f>
        <v>-</v>
      </c>
      <c r="I189" s="2" t="str">
        <f>IF(BD!K182="","",BD!K182)</f>
        <v>No Aplica</v>
      </c>
    </row>
    <row r="190" spans="1:9" x14ac:dyDescent="0.35">
      <c r="A190" s="3" t="str">
        <f>IF(BD!B183="","",BD!B183)</f>
        <v>EPiC</v>
      </c>
      <c r="B190" s="3" t="str">
        <f>IF(BD!C183="","",BD!C183)</f>
        <v>Plastics</v>
      </c>
      <c r="C190" s="3" t="str">
        <f>IF(BD!D183="","",BD!D183)</f>
        <v>High density polyethylene (HDPE)</v>
      </c>
      <c r="D190" s="3" t="str">
        <f>IF(BD!E183="","",BD!E183)</f>
        <v>Tubo de plástico_HDPE pipe - 250 mm inner dia.; 14.71 mm thickness</v>
      </c>
      <c r="E190" s="25"/>
      <c r="F190" s="25"/>
      <c r="G190" s="2" t="str">
        <f>IF(BD!F183="","",BD!F183)</f>
        <v>m</v>
      </c>
      <c r="H190" s="2" t="str">
        <f>IF(BD!L183="","",BD!L183)</f>
        <v>-</v>
      </c>
      <c r="I190" s="2" t="str">
        <f>IF(BD!K183="","",BD!K183)</f>
        <v>No Aplica</v>
      </c>
    </row>
    <row r="191" spans="1:9" x14ac:dyDescent="0.35">
      <c r="A191" s="3" t="str">
        <f>IF(BD!B184="","",BD!B184)</f>
        <v>EPiC</v>
      </c>
      <c r="B191" s="3" t="str">
        <f>IF(BD!C184="","",BD!C184)</f>
        <v>Plastics</v>
      </c>
      <c r="C191" s="3" t="str">
        <f>IF(BD!D184="","",BD!D184)</f>
        <v>High density polyethylene (HDPE)</v>
      </c>
      <c r="D191" s="3" t="str">
        <f>IF(BD!E184="","",BD!E184)</f>
        <v>Tubo de plástico_HDPE pipe - 500 mm inner dia.; 29.41 mm thickness</v>
      </c>
      <c r="E191" s="25"/>
      <c r="F191" s="25"/>
      <c r="G191" s="2" t="str">
        <f>IF(BD!F184="","",BD!F184)</f>
        <v>m</v>
      </c>
      <c r="H191" s="2" t="str">
        <f>IF(BD!L184="","",BD!L184)</f>
        <v>-</v>
      </c>
      <c r="I191" s="2" t="str">
        <f>IF(BD!K184="","",BD!K184)</f>
        <v>No Aplica</v>
      </c>
    </row>
    <row r="192" spans="1:9" x14ac:dyDescent="0.35">
      <c r="A192" s="3" t="str">
        <f>IF(BD!B185="","",BD!B185)</f>
        <v>EPiC</v>
      </c>
      <c r="B192" s="3" t="str">
        <f>IF(BD!C185="","",BD!C185)</f>
        <v>Plastics</v>
      </c>
      <c r="C192" s="3" t="str">
        <f>IF(BD!D185="","",BD!D185)</f>
        <v>High density polyethylene (HDPE)</v>
      </c>
      <c r="D192" s="3" t="str">
        <f>IF(BD!E185="","",BD!E185)</f>
        <v>Tubo de plástico_HDPE pipe - 800 mm inner dia.; 47.06 mm thickness</v>
      </c>
      <c r="E192" s="25"/>
      <c r="F192" s="25"/>
      <c r="G192" s="2" t="str">
        <f>IF(BD!F185="","",BD!F185)</f>
        <v>m</v>
      </c>
      <c r="H192" s="2" t="str">
        <f>IF(BD!L185="","",BD!L185)</f>
        <v>-</v>
      </c>
      <c r="I192" s="2" t="str">
        <f>IF(BD!K185="","",BD!K185)</f>
        <v>No Aplica</v>
      </c>
    </row>
    <row r="193" spans="1:9" x14ac:dyDescent="0.35">
      <c r="A193" s="3" t="str">
        <f>IF(BD!B186="","",BD!B186)</f>
        <v>EPiC</v>
      </c>
      <c r="B193" s="3" t="str">
        <f>IF(BD!C186="","",BD!C186)</f>
        <v>Plastics</v>
      </c>
      <c r="C193" s="3" t="str">
        <f>IF(BD!D186="","",BD!D186)</f>
        <v>High density polyethylene (HDPE)</v>
      </c>
      <c r="D193" s="3" t="str">
        <f>IF(BD!E186="","",BD!E186)</f>
        <v>Película de polietileno_High-density polyethylene (HDPE) film</v>
      </c>
      <c r="E193" s="25"/>
      <c r="F193" s="25"/>
      <c r="G193" s="2" t="str">
        <f>IF(BD!F186="","",BD!F186)</f>
        <v>kg</v>
      </c>
      <c r="H193" s="2" t="str">
        <f>IF(BD!L186="","",BD!L186)</f>
        <v>-</v>
      </c>
      <c r="I193" s="2" t="str">
        <f>IF(BD!K186="","",BD!K186)</f>
        <v>No Aplica</v>
      </c>
    </row>
    <row r="194" spans="1:9" x14ac:dyDescent="0.35">
      <c r="A194" s="3" t="str">
        <f>IF(BD!B187="","",BD!B187)</f>
        <v>EPiC</v>
      </c>
      <c r="B194" s="3" t="str">
        <f>IF(BD!C187="","",BD!C187)</f>
        <v>Plastics</v>
      </c>
      <c r="C194" s="3" t="str">
        <f>IF(BD!D187="","",BD!D187)</f>
        <v>High density polyethylene (HDPE)</v>
      </c>
      <c r="D194" s="3" t="str">
        <f>IF(BD!E187="","",BD!E187)</f>
        <v>Tubo de polietileno_High-density polyethylene (HDPE) pipe</v>
      </c>
      <c r="E194" s="25"/>
      <c r="F194" s="25"/>
      <c r="G194" s="2" t="str">
        <f>IF(BD!F187="","",BD!F187)</f>
        <v>kg</v>
      </c>
      <c r="H194" s="2" t="str">
        <f>IF(BD!L187="","",BD!L187)</f>
        <v>-</v>
      </c>
      <c r="I194" s="2" t="str">
        <f>IF(BD!K187="","",BD!K187)</f>
        <v>No Aplica</v>
      </c>
    </row>
    <row r="195" spans="1:9" x14ac:dyDescent="0.35">
      <c r="A195" s="3" t="str">
        <f>IF(BD!B188="","",BD!B188)</f>
        <v>EPiC</v>
      </c>
      <c r="B195" s="3" t="str">
        <f>IF(BD!C188="","",BD!C188)</f>
        <v>Plastics</v>
      </c>
      <c r="C195" s="3" t="str">
        <f>IF(BD!D188="","",BD!D188)</f>
        <v>Low density polyethylene (LDPE)</v>
      </c>
      <c r="D195" s="3" t="str">
        <f>IF(BD!E188="","",BD!E188)</f>
        <v>Película_LDPE film - 100 μm</v>
      </c>
      <c r="E195" s="25"/>
      <c r="F195" s="25"/>
      <c r="G195" s="2" t="str">
        <f>IF(BD!F188="","",BD!F188)</f>
        <v>m²</v>
      </c>
      <c r="H195" s="2" t="str">
        <f>IF(BD!L188="","",BD!L188)</f>
        <v>-</v>
      </c>
      <c r="I195" s="2" t="str">
        <f>IF(BD!K188="","",BD!K188)</f>
        <v>No Aplica</v>
      </c>
    </row>
    <row r="196" spans="1:9" x14ac:dyDescent="0.35">
      <c r="A196" s="3" t="str">
        <f>IF(BD!B189="","",BD!B189)</f>
        <v>EPiC</v>
      </c>
      <c r="B196" s="3" t="str">
        <f>IF(BD!C189="","",BD!C189)</f>
        <v>Plastics</v>
      </c>
      <c r="C196" s="3" t="str">
        <f>IF(BD!D189="","",BD!D189)</f>
        <v>Low density polyethylene (LDPE)</v>
      </c>
      <c r="D196" s="3" t="str">
        <f>IF(BD!E189="","",BD!E189)</f>
        <v>Película_LDPE film - 200 μm</v>
      </c>
      <c r="E196" s="25"/>
      <c r="F196" s="25"/>
      <c r="G196" s="2" t="str">
        <f>IF(BD!F189="","",BD!F189)</f>
        <v>m²</v>
      </c>
      <c r="H196" s="2" t="str">
        <f>IF(BD!L189="","",BD!L189)</f>
        <v>-</v>
      </c>
      <c r="I196" s="2" t="str">
        <f>IF(BD!K189="","",BD!K189)</f>
        <v>No Aplica</v>
      </c>
    </row>
    <row r="197" spans="1:9" x14ac:dyDescent="0.35">
      <c r="A197" s="3" t="str">
        <f>IF(BD!B190="","",BD!B190)</f>
        <v>EPiC</v>
      </c>
      <c r="B197" s="3" t="str">
        <f>IF(BD!C190="","",BD!C190)</f>
        <v>Plastics</v>
      </c>
      <c r="C197" s="3" t="str">
        <f>IF(BD!D190="","",BD!D190)</f>
        <v>Low density polyethylene (LDPE)</v>
      </c>
      <c r="D197" s="3" t="str">
        <f>IF(BD!E190="","",BD!E190)</f>
        <v>Manguera de polietileno_LDPE pipe - 13 mm inner dia.; 3.95 mm thickness</v>
      </c>
      <c r="E197" s="25"/>
      <c r="F197" s="25"/>
      <c r="G197" s="2" t="str">
        <f>IF(BD!F190="","",BD!F190)</f>
        <v>m</v>
      </c>
      <c r="H197" s="2" t="str">
        <f>IF(BD!L190="","",BD!L190)</f>
        <v>-</v>
      </c>
      <c r="I197" s="2" t="str">
        <f>IF(BD!K190="","",BD!K190)</f>
        <v>No Aplica</v>
      </c>
    </row>
    <row r="198" spans="1:9" x14ac:dyDescent="0.35">
      <c r="A198" s="3" t="str">
        <f>IF(BD!B191="","",BD!B191)</f>
        <v>EPiC</v>
      </c>
      <c r="B198" s="3" t="str">
        <f>IF(BD!C191="","",BD!C191)</f>
        <v>Plastics</v>
      </c>
      <c r="C198" s="3" t="str">
        <f>IF(BD!D191="","",BD!D191)</f>
        <v>Low density polyethylene (LDPE)</v>
      </c>
      <c r="D198" s="3" t="str">
        <f>IF(BD!E191="","",BD!E191)</f>
        <v>Manguera de polietileno_LDPE pipe - 19 mm inner dia.; 4.4 mm thickness</v>
      </c>
      <c r="E198" s="25"/>
      <c r="F198" s="25"/>
      <c r="G198" s="2" t="str">
        <f>IF(BD!F191="","",BD!F191)</f>
        <v>m</v>
      </c>
      <c r="H198" s="2" t="str">
        <f>IF(BD!L191="","",BD!L191)</f>
        <v>-</v>
      </c>
      <c r="I198" s="2" t="str">
        <f>IF(BD!K191="","",BD!K191)</f>
        <v>No Aplica</v>
      </c>
    </row>
    <row r="199" spans="1:9" x14ac:dyDescent="0.35">
      <c r="A199" s="3" t="str">
        <f>IF(BD!B192="","",BD!B192)</f>
        <v>EPiC</v>
      </c>
      <c r="B199" s="3" t="str">
        <f>IF(BD!C192="","",BD!C192)</f>
        <v>Plastics</v>
      </c>
      <c r="C199" s="3" t="str">
        <f>IF(BD!D192="","",BD!D192)</f>
        <v>Low density polyethylene (LDPE)</v>
      </c>
      <c r="D199" s="3" t="str">
        <f>IF(BD!E192="","",BD!E192)</f>
        <v>Manguera de polietileno_LDPE pipe - 25 mm inner dia.; 5.2 mm thickness</v>
      </c>
      <c r="E199" s="25"/>
      <c r="F199" s="25"/>
      <c r="G199" s="2" t="str">
        <f>IF(BD!F192="","",BD!F192)</f>
        <v>m</v>
      </c>
      <c r="H199" s="2" t="str">
        <f>IF(BD!L192="","",BD!L192)</f>
        <v>-</v>
      </c>
      <c r="I199" s="2" t="str">
        <f>IF(BD!K192="","",BD!K192)</f>
        <v>No Aplica</v>
      </c>
    </row>
    <row r="200" spans="1:9" x14ac:dyDescent="0.35">
      <c r="A200" s="3" t="str">
        <f>IF(BD!B193="","",BD!B193)</f>
        <v>EPiC</v>
      </c>
      <c r="B200" s="3" t="str">
        <f>IF(BD!C193="","",BD!C193)</f>
        <v>Plastics</v>
      </c>
      <c r="C200" s="3" t="str">
        <f>IF(BD!D193="","",BD!D193)</f>
        <v>Low density polyethylene (LDPE)</v>
      </c>
      <c r="D200" s="3" t="str">
        <f>IF(BD!E193="","",BD!E193)</f>
        <v>Manguera de polietileno_LDPE pipe - 32 mm inner dia.; 6.7 mm thickness</v>
      </c>
      <c r="E200" s="25"/>
      <c r="F200" s="25"/>
      <c r="G200" s="2" t="str">
        <f>IF(BD!F193="","",BD!F193)</f>
        <v>m</v>
      </c>
      <c r="H200" s="2" t="str">
        <f>IF(BD!L193="","",BD!L193)</f>
        <v>-</v>
      </c>
      <c r="I200" s="2" t="str">
        <f>IF(BD!K193="","",BD!K193)</f>
        <v>No Aplica</v>
      </c>
    </row>
    <row r="201" spans="1:9" x14ac:dyDescent="0.35">
      <c r="A201" s="3" t="str">
        <f>IF(BD!B194="","",BD!B194)</f>
        <v>EPiC</v>
      </c>
      <c r="B201" s="3" t="str">
        <f>IF(BD!C194="","",BD!C194)</f>
        <v>Plastics</v>
      </c>
      <c r="C201" s="3" t="str">
        <f>IF(BD!D194="","",BD!D194)</f>
        <v>Low density polyethylene (LDPE)</v>
      </c>
      <c r="D201" s="3" t="str">
        <f>IF(BD!E194="","",BD!E194)</f>
        <v>Película de polietileno_Low-density polyethylene (LDPE) film</v>
      </c>
      <c r="E201" s="25"/>
      <c r="F201" s="25"/>
      <c r="G201" s="2" t="str">
        <f>IF(BD!F194="","",BD!F194)</f>
        <v>kg</v>
      </c>
      <c r="H201" s="2" t="str">
        <f>IF(BD!L194="","",BD!L194)</f>
        <v>-</v>
      </c>
      <c r="I201" s="2" t="str">
        <f>IF(BD!K194="","",BD!K194)</f>
        <v>No Aplica</v>
      </c>
    </row>
    <row r="202" spans="1:9" x14ac:dyDescent="0.35">
      <c r="A202" s="3" t="str">
        <f>IF(BD!B195="","",BD!B195)</f>
        <v>EPiC</v>
      </c>
      <c r="B202" s="3" t="str">
        <f>IF(BD!C195="","",BD!C195)</f>
        <v>Plastics</v>
      </c>
      <c r="C202" s="3" t="str">
        <f>IF(BD!D195="","",BD!D195)</f>
        <v>Low density polyethylene (LDPE)</v>
      </c>
      <c r="D202" s="3" t="str">
        <f>IF(BD!E195="","",BD!E195)</f>
        <v>Tubo de polietileno_Low-density polyethylene (LDPE) pipe</v>
      </c>
      <c r="E202" s="25"/>
      <c r="F202" s="25"/>
      <c r="G202" s="2" t="str">
        <f>IF(BD!F195="","",BD!F195)</f>
        <v>kg</v>
      </c>
      <c r="H202" s="2" t="str">
        <f>IF(BD!L195="","",BD!L195)</f>
        <v>-</v>
      </c>
      <c r="I202" s="2" t="str">
        <f>IF(BD!K195="","",BD!K195)</f>
        <v>No Aplica</v>
      </c>
    </row>
    <row r="203" spans="1:9" x14ac:dyDescent="0.35">
      <c r="A203" s="3" t="str">
        <f>IF(BD!B196="","",BD!B196)</f>
        <v>EPiC</v>
      </c>
      <c r="B203" s="3" t="str">
        <f>IF(BD!C196="","",BD!C196)</f>
        <v>Plastics</v>
      </c>
      <c r="C203" s="3" t="str">
        <f>IF(BD!D196="","",BD!D196)</f>
        <v>Nylon</v>
      </c>
      <c r="D203" s="3" t="str">
        <f>IF(BD!E196="","",BD!E196)</f>
        <v>Nylon 66</v>
      </c>
      <c r="E203" s="25"/>
      <c r="F203" s="25"/>
      <c r="G203" s="2" t="str">
        <f>IF(BD!F196="","",BD!F196)</f>
        <v>kg</v>
      </c>
      <c r="H203" s="2" t="str">
        <f>IF(BD!L196="","",BD!L196)</f>
        <v>-</v>
      </c>
      <c r="I203" s="2" t="str">
        <f>IF(BD!K196="","",BD!K196)</f>
        <v>No Aplica</v>
      </c>
    </row>
    <row r="204" spans="1:9" x14ac:dyDescent="0.35">
      <c r="A204" s="3" t="str">
        <f>IF(BD!B197="","",BD!B197)</f>
        <v>EPiC</v>
      </c>
      <c r="B204" s="3" t="str">
        <f>IF(BD!C197="","",BD!C197)</f>
        <v>Plastics</v>
      </c>
      <c r="C204" s="3" t="str">
        <f>IF(BD!D197="","",BD!D197)</f>
        <v>Nylon</v>
      </c>
      <c r="D204" s="3" t="str">
        <f>IF(BD!E197="","",BD!E197)</f>
        <v>Nylon 66 sheet - 1.5 mm</v>
      </c>
      <c r="E204" s="25"/>
      <c r="F204" s="25"/>
      <c r="G204" s="2" t="str">
        <f>IF(BD!F197="","",BD!F197)</f>
        <v>m²</v>
      </c>
      <c r="H204" s="2" t="str">
        <f>IF(BD!L197="","",BD!L197)</f>
        <v>-</v>
      </c>
      <c r="I204" s="2" t="str">
        <f>IF(BD!K197="","",BD!K197)</f>
        <v>No Aplica</v>
      </c>
    </row>
    <row r="205" spans="1:9" x14ac:dyDescent="0.35">
      <c r="A205" s="3" t="str">
        <f>IF(BD!B198="","",BD!B198)</f>
        <v>EPiC</v>
      </c>
      <c r="B205" s="3" t="str">
        <f>IF(BD!C198="","",BD!C198)</f>
        <v>Plastics</v>
      </c>
      <c r="C205" s="3" t="str">
        <f>IF(BD!D198="","",BD!D198)</f>
        <v>Nylon</v>
      </c>
      <c r="D205" s="3" t="str">
        <f>IF(BD!E198="","",BD!E198)</f>
        <v>Nylon 66 sheet - 3 mm</v>
      </c>
      <c r="E205" s="25"/>
      <c r="F205" s="25"/>
      <c r="G205" s="2" t="str">
        <f>IF(BD!F198="","",BD!F198)</f>
        <v>m²</v>
      </c>
      <c r="H205" s="2" t="str">
        <f>IF(BD!L198="","",BD!L198)</f>
        <v>-</v>
      </c>
      <c r="I205" s="2" t="str">
        <f>IF(BD!K198="","",BD!K198)</f>
        <v>No Aplica</v>
      </c>
    </row>
    <row r="206" spans="1:9" x14ac:dyDescent="0.35">
      <c r="A206" s="3" t="str">
        <f>IF(BD!B199="","",BD!B199)</f>
        <v>EPiC</v>
      </c>
      <c r="B206" s="3" t="str">
        <f>IF(BD!C199="","",BD!C199)</f>
        <v>Plastics</v>
      </c>
      <c r="C206" s="3" t="str">
        <f>IF(BD!D199="","",BD!D199)</f>
        <v>Nylon</v>
      </c>
      <c r="D206" s="3" t="str">
        <f>IF(BD!E199="","",BD!E199)</f>
        <v>Nylon 66 sheet - 5 mm</v>
      </c>
      <c r="E206" s="25"/>
      <c r="F206" s="25"/>
      <c r="G206" s="2" t="str">
        <f>IF(BD!F199="","",BD!F199)</f>
        <v>m²</v>
      </c>
      <c r="H206" s="2" t="str">
        <f>IF(BD!L199="","",BD!L199)</f>
        <v>-</v>
      </c>
      <c r="I206" s="2" t="str">
        <f>IF(BD!K199="","",BD!K199)</f>
        <v>No Aplica</v>
      </c>
    </row>
    <row r="207" spans="1:9" x14ac:dyDescent="0.35">
      <c r="A207" s="3" t="str">
        <f>IF(BD!B200="","",BD!B200)</f>
        <v>EPiC</v>
      </c>
      <c r="B207" s="3" t="str">
        <f>IF(BD!C200="","",BD!C200)</f>
        <v>Plastics</v>
      </c>
      <c r="C207" s="3" t="str">
        <f>IF(BD!D200="","",BD!D200)</f>
        <v>Other</v>
      </c>
      <c r="D207" s="3" t="str">
        <f>IF(BD!E200="","",BD!E200)</f>
        <v>Panel plástico_ABS panel - 2mm</v>
      </c>
      <c r="E207" s="25"/>
      <c r="F207" s="25"/>
      <c r="G207" s="2" t="str">
        <f>IF(BD!F200="","",BD!F200)</f>
        <v>m²</v>
      </c>
      <c r="H207" s="2" t="str">
        <f>IF(BD!L200="","",BD!L200)</f>
        <v>-</v>
      </c>
      <c r="I207" s="2" t="str">
        <f>IF(BD!K200="","",BD!K200)</f>
        <v>No Aplica</v>
      </c>
    </row>
    <row r="208" spans="1:9" x14ac:dyDescent="0.35">
      <c r="A208" s="3" t="str">
        <f>IF(BD!B201="","",BD!B201)</f>
        <v>EPiC</v>
      </c>
      <c r="B208" s="3" t="str">
        <f>IF(BD!C201="","",BD!C201)</f>
        <v>Plastics</v>
      </c>
      <c r="C208" s="3" t="str">
        <f>IF(BD!D201="","",BD!D201)</f>
        <v>Other</v>
      </c>
      <c r="D208" s="3" t="str">
        <f>IF(BD!E201="","",BD!E201)</f>
        <v>Panel plástico_ABS panel - 3mm</v>
      </c>
      <c r="E208" s="25"/>
      <c r="F208" s="25"/>
      <c r="G208" s="2" t="str">
        <f>IF(BD!F201="","",BD!F201)</f>
        <v>m²</v>
      </c>
      <c r="H208" s="2" t="str">
        <f>IF(BD!L201="","",BD!L201)</f>
        <v>-</v>
      </c>
      <c r="I208" s="2" t="str">
        <f>IF(BD!K201="","",BD!K201)</f>
        <v>No Aplica</v>
      </c>
    </row>
    <row r="209" spans="1:9" x14ac:dyDescent="0.35">
      <c r="A209" s="3" t="str">
        <f>IF(BD!B202="","",BD!B202)</f>
        <v>EPiC</v>
      </c>
      <c r="B209" s="3" t="str">
        <f>IF(BD!C202="","",BD!C202)</f>
        <v>Plastics</v>
      </c>
      <c r="C209" s="3" t="str">
        <f>IF(BD!D202="","",BD!D202)</f>
        <v>Other</v>
      </c>
      <c r="D209" s="3" t="str">
        <f>IF(BD!E202="","",BD!E202)</f>
        <v>Tubo de plástico_ABS pipe - 21.4 mm outer dia.; 2.1 mm thick</v>
      </c>
      <c r="E209" s="25"/>
      <c r="F209" s="25"/>
      <c r="G209" s="2" t="str">
        <f>IF(BD!F202="","",BD!F202)</f>
        <v>m</v>
      </c>
      <c r="H209" s="2" t="str">
        <f>IF(BD!L202="","",BD!L202)</f>
        <v>-</v>
      </c>
      <c r="I209" s="2" t="str">
        <f>IF(BD!K202="","",BD!K202)</f>
        <v>No Aplica</v>
      </c>
    </row>
    <row r="210" spans="1:9" x14ac:dyDescent="0.35">
      <c r="A210" s="3" t="str">
        <f>IF(BD!B203="","",BD!B203)</f>
        <v>EPiC</v>
      </c>
      <c r="B210" s="3" t="str">
        <f>IF(BD!C203="","",BD!C203)</f>
        <v>Plastics</v>
      </c>
      <c r="C210" s="3" t="str">
        <f>IF(BD!D203="","",BD!D203)</f>
        <v>Other</v>
      </c>
      <c r="D210" s="3" t="str">
        <f>IF(BD!E203="","",BD!E203)</f>
        <v>Tubo de plástico_ABS pipe - 48.3 mm outer dia.; 3.6 mm thick</v>
      </c>
      <c r="E210" s="25"/>
      <c r="F210" s="25"/>
      <c r="G210" s="2" t="str">
        <f>IF(BD!F203="","",BD!F203)</f>
        <v>m</v>
      </c>
      <c r="H210" s="2" t="str">
        <f>IF(BD!L203="","",BD!L203)</f>
        <v>-</v>
      </c>
      <c r="I210" s="2" t="str">
        <f>IF(BD!K203="","",BD!K203)</f>
        <v>No Aplica</v>
      </c>
    </row>
    <row r="211" spans="1:9" x14ac:dyDescent="0.35">
      <c r="A211" s="3" t="str">
        <f>IF(BD!B204="","",BD!B204)</f>
        <v>EPiC</v>
      </c>
      <c r="B211" s="3" t="str">
        <f>IF(BD!C204="","",BD!C204)</f>
        <v>Plastics</v>
      </c>
      <c r="C211" s="3" t="str">
        <f>IF(BD!D204="","",BD!D204)</f>
        <v>Other</v>
      </c>
      <c r="D211" s="3" t="str">
        <f>IF(BD!E204="","",BD!E204)</f>
        <v>Tubo de plástico_ABS pipe - 168.3 mm outer dia.; 7.7 mm thick</v>
      </c>
      <c r="E211" s="25"/>
      <c r="F211" s="25"/>
      <c r="G211" s="2" t="str">
        <f>IF(BD!F204="","",BD!F204)</f>
        <v>m</v>
      </c>
      <c r="H211" s="2" t="str">
        <f>IF(BD!L204="","",BD!L204)</f>
        <v>-</v>
      </c>
      <c r="I211" s="2" t="str">
        <f>IF(BD!K204="","",BD!K204)</f>
        <v>No Aplica</v>
      </c>
    </row>
    <row r="212" spans="1:9" x14ac:dyDescent="0.35">
      <c r="A212" s="3" t="str">
        <f>IF(BD!B205="","",BD!B205)</f>
        <v>EPiC</v>
      </c>
      <c r="B212" s="3" t="str">
        <f>IF(BD!C205="","",BD!C205)</f>
        <v>Plastics</v>
      </c>
      <c r="C212" s="3" t="str">
        <f>IF(BD!D205="","",BD!D205)</f>
        <v>Other</v>
      </c>
      <c r="D212" s="3" t="str">
        <f>IF(BD!E205="","",BD!E205)</f>
        <v>Plástico_Acrylonitrile butadiene styrene (ABS)</v>
      </c>
      <c r="E212" s="25"/>
      <c r="F212" s="25"/>
      <c r="G212" s="2" t="str">
        <f>IF(BD!F205="","",BD!F205)</f>
        <v>kg</v>
      </c>
      <c r="H212" s="2" t="str">
        <f>IF(BD!L205="","",BD!L205)</f>
        <v>-</v>
      </c>
      <c r="I212" s="2" t="str">
        <f>IF(BD!K205="","",BD!K205)</f>
        <v>No Aplica</v>
      </c>
    </row>
    <row r="213" spans="1:9" x14ac:dyDescent="0.35">
      <c r="A213" s="3" t="str">
        <f>IF(BD!B206="","",BD!B206)</f>
        <v>EPiC</v>
      </c>
      <c r="B213" s="3" t="str">
        <f>IF(BD!C206="","",BD!C206)</f>
        <v>Plastics</v>
      </c>
      <c r="C213" s="3" t="str">
        <f>IF(BD!D206="","",BD!D206)</f>
        <v>Other</v>
      </c>
      <c r="D213" s="3" t="str">
        <f>IF(BD!E206="","",BD!E206)</f>
        <v>Película_ETFE film - 25.4 μm (0.001”)</v>
      </c>
      <c r="E213" s="25"/>
      <c r="F213" s="25"/>
      <c r="G213" s="2" t="str">
        <f>IF(BD!F206="","",BD!F206)</f>
        <v>m²</v>
      </c>
      <c r="H213" s="2" t="str">
        <f>IF(BD!L206="","",BD!L206)</f>
        <v>-</v>
      </c>
      <c r="I213" s="2" t="str">
        <f>IF(BD!K206="","",BD!K206)</f>
        <v>No Aplica</v>
      </c>
    </row>
    <row r="214" spans="1:9" x14ac:dyDescent="0.35">
      <c r="A214" s="3" t="str">
        <f>IF(BD!B207="","",BD!B207)</f>
        <v>EPiC</v>
      </c>
      <c r="B214" s="3" t="str">
        <f>IF(BD!C207="","",BD!C207)</f>
        <v>Plastics</v>
      </c>
      <c r="C214" s="3" t="str">
        <f>IF(BD!D207="","",BD!D207)</f>
        <v>Other</v>
      </c>
      <c r="D214" s="3" t="str">
        <f>IF(BD!E207="","",BD!E207)</f>
        <v>Película_ETFE film - 50.8 μm (0.002”)</v>
      </c>
      <c r="E214" s="25"/>
      <c r="F214" s="25"/>
      <c r="G214" s="2" t="str">
        <f>IF(BD!F207="","",BD!F207)</f>
        <v>m²</v>
      </c>
      <c r="H214" s="2" t="str">
        <f>IF(BD!L207="","",BD!L207)</f>
        <v>-</v>
      </c>
      <c r="I214" s="2" t="str">
        <f>IF(BD!K207="","",BD!K207)</f>
        <v>No Aplica</v>
      </c>
    </row>
    <row r="215" spans="1:9" x14ac:dyDescent="0.35">
      <c r="A215" s="3" t="str">
        <f>IF(BD!B208="","",BD!B208)</f>
        <v>EPiC</v>
      </c>
      <c r="B215" s="3" t="str">
        <f>IF(BD!C208="","",BD!C208)</f>
        <v>Plastics</v>
      </c>
      <c r="C215" s="3" t="str">
        <f>IF(BD!D208="","",BD!D208)</f>
        <v>Other</v>
      </c>
      <c r="D215" s="3" t="str">
        <f>IF(BD!E208="","",BD!E208)</f>
        <v>Película_ETFE film - 127 μm (0.005”)</v>
      </c>
      <c r="E215" s="25"/>
      <c r="F215" s="25"/>
      <c r="G215" s="2" t="str">
        <f>IF(BD!F208="","",BD!F208)</f>
        <v>m²</v>
      </c>
      <c r="H215" s="2" t="str">
        <f>IF(BD!L208="","",BD!L208)</f>
        <v>-</v>
      </c>
      <c r="I215" s="2" t="str">
        <f>IF(BD!K208="","",BD!K208)</f>
        <v>No Aplica</v>
      </c>
    </row>
    <row r="216" spans="1:9" x14ac:dyDescent="0.35">
      <c r="A216" s="3" t="str">
        <f>IF(BD!B209="","",BD!B209)</f>
        <v>EPiC</v>
      </c>
      <c r="B216" s="3" t="str">
        <f>IF(BD!C209="","",BD!C209)</f>
        <v>Plastics</v>
      </c>
      <c r="C216" s="3" t="str">
        <f>IF(BD!D209="","",BD!D209)</f>
        <v>Other</v>
      </c>
      <c r="D216" s="3" t="str">
        <f>IF(BD!E209="","",BD!E209)</f>
        <v>Plástico_Ethylene tetrafluoroethylene (ETFE)</v>
      </c>
      <c r="E216" s="25"/>
      <c r="F216" s="25"/>
      <c r="G216" s="2" t="str">
        <f>IF(BD!F209="","",BD!F209)</f>
        <v>kg</v>
      </c>
      <c r="H216" s="2" t="str">
        <f>IF(BD!L209="","",BD!L209)</f>
        <v>-</v>
      </c>
      <c r="I216" s="2" t="str">
        <f>IF(BD!K209="","",BD!K209)</f>
        <v>No Aplica</v>
      </c>
    </row>
    <row r="217" spans="1:9" x14ac:dyDescent="0.35">
      <c r="A217" s="3" t="str">
        <f>IF(BD!B210="","",BD!B210)</f>
        <v>EPiC</v>
      </c>
      <c r="B217" s="3" t="str">
        <f>IF(BD!C210="","",BD!C210)</f>
        <v>Plastics</v>
      </c>
      <c r="C217" s="3" t="str">
        <f>IF(BD!D210="","",BD!D210)</f>
        <v>Other</v>
      </c>
      <c r="D217" s="3" t="str">
        <f>IF(BD!E210="","",BD!E210)</f>
        <v>Cristal reforzado con plástico_Glass reinforced plastic (GRP)</v>
      </c>
      <c r="E217" s="25"/>
      <c r="F217" s="25"/>
      <c r="G217" s="2" t="str">
        <f>IF(BD!F210="","",BD!F210)</f>
        <v>kg</v>
      </c>
      <c r="H217" s="2" t="str">
        <f>IF(BD!L210="","",BD!L210)</f>
        <v>-</v>
      </c>
      <c r="I217" s="2" t="str">
        <f>IF(BD!K210="","",BD!K210)</f>
        <v>No Aplica</v>
      </c>
    </row>
    <row r="218" spans="1:9" x14ac:dyDescent="0.35">
      <c r="A218" s="3" t="str">
        <f>IF(BD!B211="","",BD!B211)</f>
        <v>EPiC</v>
      </c>
      <c r="B218" s="3" t="str">
        <f>IF(BD!C211="","",BD!C211)</f>
        <v>Plastics</v>
      </c>
      <c r="C218" s="3" t="str">
        <f>IF(BD!D211="","",BD!D211)</f>
        <v>Other</v>
      </c>
      <c r="D218" s="3" t="str">
        <f>IF(BD!E211="","",BD!E211)</f>
        <v>Panel de plástico_GRP panel - 10 mm</v>
      </c>
      <c r="E218" s="25"/>
      <c r="F218" s="25"/>
      <c r="G218" s="2" t="str">
        <f>IF(BD!F211="","",BD!F211)</f>
        <v>m²</v>
      </c>
      <c r="H218" s="2" t="str">
        <f>IF(BD!L211="","",BD!L211)</f>
        <v>-</v>
      </c>
      <c r="I218" s="2" t="str">
        <f>IF(BD!K211="","",BD!K211)</f>
        <v>No Aplica</v>
      </c>
    </row>
    <row r="219" spans="1:9" x14ac:dyDescent="0.35">
      <c r="A219" s="3" t="str">
        <f>IF(BD!B212="","",BD!B212)</f>
        <v>EPiC</v>
      </c>
      <c r="B219" s="3" t="str">
        <f>IF(BD!C212="","",BD!C212)</f>
        <v>Plastics</v>
      </c>
      <c r="C219" s="3" t="str">
        <f>IF(BD!D212="","",BD!D212)</f>
        <v>Other</v>
      </c>
      <c r="D219" s="3" t="str">
        <f>IF(BD!E212="","",BD!E212)</f>
        <v>Panel de plástico_GRP panel - 20 mm</v>
      </c>
      <c r="E219" s="25"/>
      <c r="F219" s="25"/>
      <c r="G219" s="2" t="str">
        <f>IF(BD!F212="","",BD!F212)</f>
        <v>m²</v>
      </c>
      <c r="H219" s="2" t="str">
        <f>IF(BD!L212="","",BD!L212)</f>
        <v>-</v>
      </c>
      <c r="I219" s="2" t="str">
        <f>IF(BD!K212="","",BD!K212)</f>
        <v>No Aplica</v>
      </c>
    </row>
    <row r="220" spans="1:9" x14ac:dyDescent="0.35">
      <c r="A220" s="3" t="str">
        <f>IF(BD!B213="","",BD!B213)</f>
        <v>EPiC</v>
      </c>
      <c r="B220" s="3" t="str">
        <f>IF(BD!C213="","",BD!C213)</f>
        <v>Plastics</v>
      </c>
      <c r="C220" s="3" t="str">
        <f>IF(BD!D213="","",BD!D213)</f>
        <v>Other</v>
      </c>
      <c r="D220" s="3" t="str">
        <f>IF(BD!E213="","",BD!E213)</f>
        <v>Panel de plástico_GRP panel - 50 mm</v>
      </c>
      <c r="E220" s="25"/>
      <c r="F220" s="25"/>
      <c r="G220" s="2" t="str">
        <f>IF(BD!F213="","",BD!F213)</f>
        <v>m²</v>
      </c>
      <c r="H220" s="2" t="str">
        <f>IF(BD!L213="","",BD!L213)</f>
        <v>-</v>
      </c>
      <c r="I220" s="2" t="str">
        <f>IF(BD!K213="","",BD!K213)</f>
        <v>No Aplica</v>
      </c>
    </row>
    <row r="221" spans="1:9" x14ac:dyDescent="0.35">
      <c r="A221" s="3" t="str">
        <f>IF(BD!B214="","",BD!B214)</f>
        <v>EPiC</v>
      </c>
      <c r="B221" s="3" t="str">
        <f>IF(BD!C214="","",BD!C214)</f>
        <v>Plastics</v>
      </c>
      <c r="C221" s="3" t="str">
        <f>IF(BD!D214="","",BD!D214)</f>
        <v>Other</v>
      </c>
      <c r="D221" s="3" t="str">
        <f>IF(BD!E214="","",BD!E214)</f>
        <v>Linóleo_Linoleum</v>
      </c>
      <c r="E221" s="25"/>
      <c r="F221" s="25"/>
      <c r="G221" s="2" t="str">
        <f>IF(BD!F214="","",BD!F214)</f>
        <v>kg</v>
      </c>
      <c r="H221" s="2" t="str">
        <f>IF(BD!L214="","",BD!L214)</f>
        <v>-</v>
      </c>
      <c r="I221" s="2" t="str">
        <f>IF(BD!K214="","",BD!K214)</f>
        <v>No Aplica</v>
      </c>
    </row>
    <row r="222" spans="1:9" x14ac:dyDescent="0.35">
      <c r="A222" s="3" t="str">
        <f>IF(BD!B215="","",BD!B215)</f>
        <v>EPiC</v>
      </c>
      <c r="B222" s="3" t="str">
        <f>IF(BD!C215="","",BD!C215)</f>
        <v>Plastics</v>
      </c>
      <c r="C222" s="3" t="str">
        <f>IF(BD!D215="","",BD!D215)</f>
        <v>Other</v>
      </c>
      <c r="D222" s="3" t="str">
        <f>IF(BD!E215="","",BD!E215)</f>
        <v>Hoja de linóleo_Linoleum sheet - 2 mm</v>
      </c>
      <c r="E222" s="25"/>
      <c r="F222" s="25"/>
      <c r="G222" s="2" t="str">
        <f>IF(BD!F215="","",BD!F215)</f>
        <v>m²</v>
      </c>
      <c r="H222" s="2" t="str">
        <f>IF(BD!L215="","",BD!L215)</f>
        <v>-</v>
      </c>
      <c r="I222" s="2" t="str">
        <f>IF(BD!K215="","",BD!K215)</f>
        <v>No Aplica</v>
      </c>
    </row>
    <row r="223" spans="1:9" x14ac:dyDescent="0.35">
      <c r="A223" s="3" t="str">
        <f>IF(BD!B216="","",BD!B216)</f>
        <v>EPiC</v>
      </c>
      <c r="B223" s="3" t="str">
        <f>IF(BD!C216="","",BD!C216)</f>
        <v>Plastics</v>
      </c>
      <c r="C223" s="3" t="str">
        <f>IF(BD!D216="","",BD!D216)</f>
        <v>Other</v>
      </c>
      <c r="D223" s="3" t="str">
        <f>IF(BD!E216="","",BD!E216)</f>
        <v>Hoja de linóleo_Linoleum sheet - 2.5 mm</v>
      </c>
      <c r="E223" s="25"/>
      <c r="F223" s="25"/>
      <c r="G223" s="2" t="str">
        <f>IF(BD!F216="","",BD!F216)</f>
        <v>m²</v>
      </c>
      <c r="H223" s="2" t="str">
        <f>IF(BD!L216="","",BD!L216)</f>
        <v>-</v>
      </c>
      <c r="I223" s="2" t="str">
        <f>IF(BD!K216="","",BD!K216)</f>
        <v>No Aplica</v>
      </c>
    </row>
    <row r="224" spans="1:9" x14ac:dyDescent="0.35">
      <c r="A224" s="3" t="str">
        <f>IF(BD!B217="","",BD!B217)</f>
        <v>EPiC</v>
      </c>
      <c r="B224" s="3" t="str">
        <f>IF(BD!C217="","",BD!C217)</f>
        <v>Plastics</v>
      </c>
      <c r="C224" s="3" t="str">
        <f>IF(BD!D217="","",BD!D217)</f>
        <v>Other</v>
      </c>
      <c r="D224" s="3" t="str">
        <f>IF(BD!E217="","",BD!E217)</f>
        <v>Hoja de linóleo_Linoleum sheet - 3.2 mm</v>
      </c>
      <c r="E224" s="25"/>
      <c r="F224" s="25"/>
      <c r="G224" s="2" t="str">
        <f>IF(BD!F217="","",BD!F217)</f>
        <v>m²</v>
      </c>
      <c r="H224" s="2" t="str">
        <f>IF(BD!L217="","",BD!L217)</f>
        <v>-</v>
      </c>
      <c r="I224" s="2" t="str">
        <f>IF(BD!K217="","",BD!K217)</f>
        <v>No Aplica</v>
      </c>
    </row>
    <row r="225" spans="1:9" x14ac:dyDescent="0.35">
      <c r="A225" s="3" t="str">
        <f>IF(BD!B218="","",BD!B218)</f>
        <v>EPiC</v>
      </c>
      <c r="B225" s="3" t="str">
        <f>IF(BD!C218="","",BD!C218)</f>
        <v>Plastics</v>
      </c>
      <c r="C225" s="3" t="str">
        <f>IF(BD!D218="","",BD!D218)</f>
        <v>Other</v>
      </c>
      <c r="D225" s="3" t="str">
        <f>IF(BD!E218="","",BD!E218)</f>
        <v>Hoja de linóleo_Linoleum sheet - 4 mm</v>
      </c>
      <c r="E225" s="25"/>
      <c r="F225" s="25"/>
      <c r="G225" s="2" t="str">
        <f>IF(BD!F218="","",BD!F218)</f>
        <v>m²</v>
      </c>
      <c r="H225" s="2" t="str">
        <f>IF(BD!L218="","",BD!L218)</f>
        <v>-</v>
      </c>
      <c r="I225" s="2" t="str">
        <f>IF(BD!K218="","",BD!K218)</f>
        <v>No Aplica</v>
      </c>
    </row>
    <row r="226" spans="1:9" x14ac:dyDescent="0.35">
      <c r="A226" s="3" t="str">
        <f>IF(BD!B219="","",BD!B219)</f>
        <v>EPiC</v>
      </c>
      <c r="B226" s="3" t="str">
        <f>IF(BD!C219="","",BD!C219)</f>
        <v>Plastics</v>
      </c>
      <c r="C226" s="3" t="str">
        <f>IF(BD!D219="","",BD!D219)</f>
        <v>Other</v>
      </c>
      <c r="D226" s="3" t="str">
        <f>IF(BD!E219="","",BD!E219)</f>
        <v>Policarbonato_Polycarbonate</v>
      </c>
      <c r="E226" s="25"/>
      <c r="F226" s="25"/>
      <c r="G226" s="2" t="str">
        <f>IF(BD!F219="","",BD!F219)</f>
        <v>kg</v>
      </c>
      <c r="H226" s="2" t="str">
        <f>IF(BD!L219="","",BD!L219)</f>
        <v>-</v>
      </c>
      <c r="I226" s="2" t="str">
        <f>IF(BD!K219="","",BD!K219)</f>
        <v>No Aplica</v>
      </c>
    </row>
    <row r="227" spans="1:9" x14ac:dyDescent="0.35">
      <c r="A227" s="3" t="str">
        <f>IF(BD!B220="","",BD!B220)</f>
        <v>EPiC</v>
      </c>
      <c r="B227" s="3" t="str">
        <f>IF(BD!C220="","",BD!C220)</f>
        <v>Plastics</v>
      </c>
      <c r="C227" s="3" t="str">
        <f>IF(BD!D220="","",BD!D220)</f>
        <v>Other</v>
      </c>
      <c r="D227" s="3" t="str">
        <f>IF(BD!E220="","",BD!E220)</f>
        <v>Hoja de policarbonato_Polycarbonate roofing sheet - 1 mm</v>
      </c>
      <c r="E227" s="25"/>
      <c r="F227" s="25"/>
      <c r="G227" s="2" t="str">
        <f>IF(BD!F220="","",BD!F220)</f>
        <v>m²</v>
      </c>
      <c r="H227" s="2" t="str">
        <f>IF(BD!L220="","",BD!L220)</f>
        <v>-</v>
      </c>
      <c r="I227" s="2" t="str">
        <f>IF(BD!K220="","",BD!K220)</f>
        <v>No Aplica</v>
      </c>
    </row>
    <row r="228" spans="1:9" x14ac:dyDescent="0.35">
      <c r="A228" s="3" t="str">
        <f>IF(BD!B221="","",BD!B221)</f>
        <v>EPiC</v>
      </c>
      <c r="B228" s="3" t="str">
        <f>IF(BD!C221="","",BD!C221)</f>
        <v>Plastics</v>
      </c>
      <c r="C228" s="3" t="str">
        <f>IF(BD!D221="","",BD!D221)</f>
        <v>Other</v>
      </c>
      <c r="D228" s="3" t="str">
        <f>IF(BD!E221="","",BD!E221)</f>
        <v>Hoja de policarbonato_Polycarbonate roofing sheet - 2 mm</v>
      </c>
      <c r="E228" s="25"/>
      <c r="F228" s="25"/>
      <c r="G228" s="2" t="str">
        <f>IF(BD!F221="","",BD!F221)</f>
        <v>m²</v>
      </c>
      <c r="H228" s="2" t="str">
        <f>IF(BD!L221="","",BD!L221)</f>
        <v>-</v>
      </c>
      <c r="I228" s="2" t="str">
        <f>IF(BD!K221="","",BD!K221)</f>
        <v>No Aplica</v>
      </c>
    </row>
    <row r="229" spans="1:9" x14ac:dyDescent="0.35">
      <c r="A229" s="3" t="str">
        <f>IF(BD!B222="","",BD!B222)</f>
        <v>EPiC</v>
      </c>
      <c r="B229" s="3" t="str">
        <f>IF(BD!C222="","",BD!C222)</f>
        <v>Plastics</v>
      </c>
      <c r="C229" s="3" t="str">
        <f>IF(BD!D222="","",BD!D222)</f>
        <v>Other</v>
      </c>
      <c r="D229" s="3" t="str">
        <f>IF(BD!E222="","",BD!E222)</f>
        <v>Hoja de policarbonato_Polycarbonate roofing sheet - 3 mm</v>
      </c>
      <c r="E229" s="25"/>
      <c r="F229" s="25"/>
      <c r="G229" s="2" t="str">
        <f>IF(BD!F222="","",BD!F222)</f>
        <v>m²</v>
      </c>
      <c r="H229" s="2" t="str">
        <f>IF(BD!L222="","",BD!L222)</f>
        <v>-</v>
      </c>
      <c r="I229" s="2" t="str">
        <f>IF(BD!K222="","",BD!K222)</f>
        <v>No Aplica</v>
      </c>
    </row>
    <row r="230" spans="1:9" x14ac:dyDescent="0.35">
      <c r="A230" s="3" t="str">
        <f>IF(BD!B223="","",BD!B223)</f>
        <v>EPiC</v>
      </c>
      <c r="B230" s="3" t="str">
        <f>IF(BD!C223="","",BD!C223)</f>
        <v>Plastics</v>
      </c>
      <c r="C230" s="3" t="str">
        <f>IF(BD!D223="","",BD!D223)</f>
        <v>Other</v>
      </c>
      <c r="D230" s="3" t="str">
        <f>IF(BD!E223="","",BD!E223)</f>
        <v>Hoja de policarbonato_Polycarbonate roofing sheet - 6 mm</v>
      </c>
      <c r="E230" s="25"/>
      <c r="F230" s="25"/>
      <c r="G230" s="2" t="str">
        <f>IF(BD!F223="","",BD!F223)</f>
        <v>m²</v>
      </c>
      <c r="H230" s="2" t="str">
        <f>IF(BD!L223="","",BD!L223)</f>
        <v>-</v>
      </c>
      <c r="I230" s="2" t="str">
        <f>IF(BD!K223="","",BD!K223)</f>
        <v>No Aplica</v>
      </c>
    </row>
    <row r="231" spans="1:9" x14ac:dyDescent="0.35">
      <c r="A231" s="3" t="str">
        <f>IF(BD!B224="","",BD!B224)</f>
        <v>EPiC</v>
      </c>
      <c r="B231" s="3" t="str">
        <f>IF(BD!C224="","",BD!C224)</f>
        <v>Plastics</v>
      </c>
      <c r="C231" s="3" t="str">
        <f>IF(BD!D224="","",BD!D224)</f>
        <v>Other</v>
      </c>
      <c r="D231" s="3" t="str">
        <f>IF(BD!E224="","",BD!E224)</f>
        <v>Polimetilmetacrilato_Polymethyl methacrylate (PMMA)</v>
      </c>
      <c r="E231" s="25"/>
      <c r="F231" s="25"/>
      <c r="G231" s="2" t="str">
        <f>IF(BD!F224="","",BD!F224)</f>
        <v>kg</v>
      </c>
      <c r="H231" s="2" t="str">
        <f>IF(BD!L224="","",BD!L224)</f>
        <v>-</v>
      </c>
      <c r="I231" s="2" t="str">
        <f>IF(BD!K224="","",BD!K224)</f>
        <v>No Aplica</v>
      </c>
    </row>
    <row r="232" spans="1:9" x14ac:dyDescent="0.35">
      <c r="A232" s="3" t="str">
        <f>IF(BD!B225="","",BD!B225)</f>
        <v>EPiC</v>
      </c>
      <c r="B232" s="3" t="str">
        <f>IF(BD!C225="","",BD!C225)</f>
        <v>Plastics</v>
      </c>
      <c r="C232" s="3" t="str">
        <f>IF(BD!D225="","",BD!D225)</f>
        <v>Other</v>
      </c>
      <c r="D232" s="3" t="str">
        <f>IF(BD!E225="","",BD!E225)</f>
        <v>Hoja de polimetilmetacrilato_PMMA sheet - 3 mm</v>
      </c>
      <c r="E232" s="25"/>
      <c r="F232" s="25"/>
      <c r="G232" s="2" t="str">
        <f>IF(BD!F225="","",BD!F225)</f>
        <v>m²</v>
      </c>
      <c r="H232" s="2" t="str">
        <f>IF(BD!L225="","",BD!L225)</f>
        <v>-</v>
      </c>
      <c r="I232" s="2" t="str">
        <f>IF(BD!K225="","",BD!K225)</f>
        <v>No Aplica</v>
      </c>
    </row>
    <row r="233" spans="1:9" x14ac:dyDescent="0.35">
      <c r="A233" s="3" t="str">
        <f>IF(BD!B226="","",BD!B226)</f>
        <v>EPiC</v>
      </c>
      <c r="B233" s="3" t="str">
        <f>IF(BD!C226="","",BD!C226)</f>
        <v>Plastics</v>
      </c>
      <c r="C233" s="3" t="str">
        <f>IF(BD!D226="","",BD!D226)</f>
        <v>Other</v>
      </c>
      <c r="D233" s="3" t="str">
        <f>IF(BD!E226="","",BD!E226)</f>
        <v>Hoja de polimetilmetacrilato_PMMA sheet - 4 mm</v>
      </c>
      <c r="E233" s="25"/>
      <c r="F233" s="25"/>
      <c r="G233" s="2" t="str">
        <f>IF(BD!F226="","",BD!F226)</f>
        <v>m²</v>
      </c>
      <c r="H233" s="2" t="str">
        <f>IF(BD!L226="","",BD!L226)</f>
        <v>-</v>
      </c>
      <c r="I233" s="2" t="str">
        <f>IF(BD!K226="","",BD!K226)</f>
        <v>No Aplica</v>
      </c>
    </row>
    <row r="234" spans="1:9" x14ac:dyDescent="0.35">
      <c r="A234" s="3" t="str">
        <f>IF(BD!B227="","",BD!B227)</f>
        <v>EPiC</v>
      </c>
      <c r="B234" s="3" t="str">
        <f>IF(BD!C227="","",BD!C227)</f>
        <v>Plastics</v>
      </c>
      <c r="C234" s="3" t="str">
        <f>IF(BD!D227="","",BD!D227)</f>
        <v>Other</v>
      </c>
      <c r="D234" s="3" t="str">
        <f>IF(BD!E227="","",BD!E227)</f>
        <v>Hoja de polimetilmetacrilato_PMMA sheet - 5 mm</v>
      </c>
      <c r="E234" s="25"/>
      <c r="F234" s="25"/>
      <c r="G234" s="2" t="str">
        <f>IF(BD!F227="","",BD!F227)</f>
        <v>m²</v>
      </c>
      <c r="H234" s="2" t="str">
        <f>IF(BD!L227="","",BD!L227)</f>
        <v>-</v>
      </c>
      <c r="I234" s="2" t="str">
        <f>IF(BD!K227="","",BD!K227)</f>
        <v>No Aplica</v>
      </c>
    </row>
    <row r="235" spans="1:9" x14ac:dyDescent="0.35">
      <c r="A235" s="3" t="str">
        <f>IF(BD!B228="","",BD!B228)</f>
        <v>EPiC</v>
      </c>
      <c r="B235" s="3" t="str">
        <f>IF(BD!C228="","",BD!C228)</f>
        <v>Plastics</v>
      </c>
      <c r="C235" s="3" t="str">
        <f>IF(BD!D228="","",BD!D228)</f>
        <v>Other</v>
      </c>
      <c r="D235" s="3" t="str">
        <f>IF(BD!E228="","",BD!E228)</f>
        <v>Hoja de polimetilmetacrilato_PMMA sheet - 6 mm</v>
      </c>
      <c r="E235" s="25"/>
      <c r="F235" s="25"/>
      <c r="G235" s="2" t="str">
        <f>IF(BD!F228="","",BD!F228)</f>
        <v>m²</v>
      </c>
      <c r="H235" s="2" t="str">
        <f>IF(BD!L228="","",BD!L228)</f>
        <v>-</v>
      </c>
      <c r="I235" s="2" t="str">
        <f>IF(BD!K228="","",BD!K228)</f>
        <v>No Aplica</v>
      </c>
    </row>
    <row r="236" spans="1:9" x14ac:dyDescent="0.35">
      <c r="A236" s="3" t="str">
        <f>IF(BD!B229="","",BD!B229)</f>
        <v>EPiC</v>
      </c>
      <c r="B236" s="3" t="str">
        <f>IF(BD!C229="","",BD!C229)</f>
        <v>Plastics</v>
      </c>
      <c r="C236" s="3" t="str">
        <f>IF(BD!D229="","",BD!D229)</f>
        <v>Other</v>
      </c>
      <c r="D236" s="3" t="str">
        <f>IF(BD!E229="","",BD!E229)</f>
        <v>Hoja de polimetilmetacrilato_PMMA sheet - 8 mm</v>
      </c>
      <c r="E236" s="25"/>
      <c r="F236" s="25"/>
      <c r="G236" s="2" t="str">
        <f>IF(BD!F229="","",BD!F229)</f>
        <v>m²</v>
      </c>
      <c r="H236" s="2" t="str">
        <f>IF(BD!L229="","",BD!L229)</f>
        <v>-</v>
      </c>
      <c r="I236" s="2" t="str">
        <f>IF(BD!K229="","",BD!K229)</f>
        <v>No Aplica</v>
      </c>
    </row>
    <row r="237" spans="1:9" x14ac:dyDescent="0.35">
      <c r="A237" s="3" t="str">
        <f>IF(BD!B230="","",BD!B230)</f>
        <v>EPiC</v>
      </c>
      <c r="B237" s="3" t="str">
        <f>IF(BD!C230="","",BD!C230)</f>
        <v>Plastics</v>
      </c>
      <c r="C237" s="3" t="str">
        <f>IF(BD!D230="","",BD!D230)</f>
        <v>Other</v>
      </c>
      <c r="D237" s="3" t="str">
        <f>IF(BD!E230="","",BD!E230)</f>
        <v>Hoja de polimetilmetacrilato_PMMA sheet - 10 mm</v>
      </c>
      <c r="E237" s="25"/>
      <c r="F237" s="25"/>
      <c r="G237" s="2" t="str">
        <f>IF(BD!F230="","",BD!F230)</f>
        <v>m²</v>
      </c>
      <c r="H237" s="2" t="str">
        <f>IF(BD!L230="","",BD!L230)</f>
        <v>-</v>
      </c>
      <c r="I237" s="2" t="str">
        <f>IF(BD!K230="","",BD!K230)</f>
        <v>No Aplica</v>
      </c>
    </row>
    <row r="238" spans="1:9" x14ac:dyDescent="0.35">
      <c r="A238" s="3" t="str">
        <f>IF(BD!B231="","",BD!B231)</f>
        <v>EPiC</v>
      </c>
      <c r="B238" s="3" t="str">
        <f>IF(BD!C231="","",BD!C231)</f>
        <v>Plastics</v>
      </c>
      <c r="C238" s="3" t="str">
        <f>IF(BD!D231="","",BD!D231)</f>
        <v>Polypropylene</v>
      </c>
      <c r="D238" s="3" t="str">
        <f>IF(BD!E231="","",BD!E231)</f>
        <v>Hoja de polipropileno_Polypropylene (PP) sheet</v>
      </c>
      <c r="E238" s="25"/>
      <c r="F238" s="25"/>
      <c r="G238" s="2" t="str">
        <f>IF(BD!F231="","",BD!F231)</f>
        <v>kg</v>
      </c>
      <c r="H238" s="2" t="str">
        <f>IF(BD!L231="","",BD!L231)</f>
        <v>-</v>
      </c>
      <c r="I238" s="2" t="str">
        <f>IF(BD!K231="","",BD!K231)</f>
        <v>No Aplica</v>
      </c>
    </row>
    <row r="239" spans="1:9" x14ac:dyDescent="0.35">
      <c r="A239" s="3" t="str">
        <f>IF(BD!B232="","",BD!B232)</f>
        <v>EPiC</v>
      </c>
      <c r="B239" s="3" t="str">
        <f>IF(BD!C232="","",BD!C232)</f>
        <v>Plastics</v>
      </c>
      <c r="C239" s="3" t="str">
        <f>IF(BD!D232="","",BD!D232)</f>
        <v>Polypropylene</v>
      </c>
      <c r="D239" s="3" t="str">
        <f>IF(BD!E232="","",BD!E232)</f>
        <v>Hoja de polipropileno_PP sheet - 2 mm</v>
      </c>
      <c r="E239" s="25"/>
      <c r="F239" s="25"/>
      <c r="G239" s="2" t="str">
        <f>IF(BD!F232="","",BD!F232)</f>
        <v>m²</v>
      </c>
      <c r="H239" s="2" t="str">
        <f>IF(BD!L232="","",BD!L232)</f>
        <v>-</v>
      </c>
      <c r="I239" s="2" t="str">
        <f>IF(BD!K232="","",BD!K232)</f>
        <v>No Aplica</v>
      </c>
    </row>
    <row r="240" spans="1:9" x14ac:dyDescent="0.35">
      <c r="A240" s="3" t="str">
        <f>IF(BD!B233="","",BD!B233)</f>
        <v>EPiC</v>
      </c>
      <c r="B240" s="3" t="str">
        <f>IF(BD!C233="","",BD!C233)</f>
        <v>Plastics</v>
      </c>
      <c r="C240" s="3" t="str">
        <f>IF(BD!D233="","",BD!D233)</f>
        <v>Polypropylene</v>
      </c>
      <c r="D240" s="3" t="str">
        <f>IF(BD!E233="","",BD!E233)</f>
        <v>Hoja de polipropileno_PP sheet - 3 mm</v>
      </c>
      <c r="E240" s="25"/>
      <c r="F240" s="25"/>
      <c r="G240" s="2" t="str">
        <f>IF(BD!F233="","",BD!F233)</f>
        <v>m²</v>
      </c>
      <c r="H240" s="2" t="str">
        <f>IF(BD!L233="","",BD!L233)</f>
        <v>-</v>
      </c>
      <c r="I240" s="2" t="str">
        <f>IF(BD!K233="","",BD!K233)</f>
        <v>No Aplica</v>
      </c>
    </row>
    <row r="241" spans="1:9" x14ac:dyDescent="0.35">
      <c r="A241" s="3" t="str">
        <f>IF(BD!B234="","",BD!B234)</f>
        <v>EPiC</v>
      </c>
      <c r="B241" s="3" t="str">
        <f>IF(BD!C234="","",BD!C234)</f>
        <v>Plastics</v>
      </c>
      <c r="C241" s="3" t="str">
        <f>IF(BD!D234="","",BD!D234)</f>
        <v>Polypropylene</v>
      </c>
      <c r="D241" s="3" t="str">
        <f>IF(BD!E234="","",BD!E234)</f>
        <v>Hoja de polipropileno_PP sheet - 4 mm</v>
      </c>
      <c r="E241" s="25"/>
      <c r="F241" s="25"/>
      <c r="G241" s="2" t="str">
        <f>IF(BD!F234="","",BD!F234)</f>
        <v>m²</v>
      </c>
      <c r="H241" s="2" t="str">
        <f>IF(BD!L234="","",BD!L234)</f>
        <v>-</v>
      </c>
      <c r="I241" s="2" t="str">
        <f>IF(BD!K234="","",BD!K234)</f>
        <v>No Aplica</v>
      </c>
    </row>
    <row r="242" spans="1:9" x14ac:dyDescent="0.35">
      <c r="A242" s="3" t="str">
        <f>IF(BD!B235="","",BD!B235)</f>
        <v>EPiC</v>
      </c>
      <c r="B242" s="3" t="str">
        <f>IF(BD!C235="","",BD!C235)</f>
        <v>Plastics</v>
      </c>
      <c r="C242" s="3" t="str">
        <f>IF(BD!D235="","",BD!D235)</f>
        <v>Polypropylene</v>
      </c>
      <c r="D242" s="3" t="str">
        <f>IF(BD!E235="","",BD!E235)</f>
        <v>Hoja de polipropileno_PP sheet - 6 mm</v>
      </c>
      <c r="E242" s="25"/>
      <c r="F242" s="25"/>
      <c r="G242" s="2" t="str">
        <f>IF(BD!F235="","",BD!F235)</f>
        <v>m²</v>
      </c>
      <c r="H242" s="2" t="str">
        <f>IF(BD!L235="","",BD!L235)</f>
        <v>-</v>
      </c>
      <c r="I242" s="2" t="str">
        <f>IF(BD!K235="","",BD!K235)</f>
        <v>No Aplica</v>
      </c>
    </row>
    <row r="243" spans="1:9" x14ac:dyDescent="0.35">
      <c r="A243" s="3" t="str">
        <f>IF(BD!B236="","",BD!B236)</f>
        <v>EPiC</v>
      </c>
      <c r="B243" s="3" t="str">
        <f>IF(BD!C236="","",BD!C236)</f>
        <v>Plastics</v>
      </c>
      <c r="C243" s="3" t="str">
        <f>IF(BD!D236="","",BD!D236)</f>
        <v>Polypropylene</v>
      </c>
      <c r="D243" s="3" t="str">
        <f>IF(BD!E236="","",BD!E236)</f>
        <v>Hoja de polipropileno_PP sheet - 10 mm</v>
      </c>
      <c r="E243" s="25"/>
      <c r="F243" s="25"/>
      <c r="G243" s="2" t="str">
        <f>IF(BD!F236="","",BD!F236)</f>
        <v>m²</v>
      </c>
      <c r="H243" s="2" t="str">
        <f>IF(BD!L236="","",BD!L236)</f>
        <v>-</v>
      </c>
      <c r="I243" s="2" t="str">
        <f>IF(BD!K236="","",BD!K236)</f>
        <v>No Aplica</v>
      </c>
    </row>
    <row r="244" spans="1:9" x14ac:dyDescent="0.35">
      <c r="A244" s="3" t="str">
        <f>IF(BD!B237="","",BD!B237)</f>
        <v>EPiC</v>
      </c>
      <c r="B244" s="3" t="str">
        <f>IF(BD!C237="","",BD!C237)</f>
        <v>Plastics</v>
      </c>
      <c r="C244" s="3" t="str">
        <f>IF(BD!D237="","",BD!D237)</f>
        <v>Polypropylene</v>
      </c>
      <c r="D244" s="3" t="str">
        <f>IF(BD!E237="","",BD!E237)</f>
        <v>Hoja de polipropileno_PP sheet - 12 mm</v>
      </c>
      <c r="E244" s="25"/>
      <c r="F244" s="25"/>
      <c r="G244" s="2" t="str">
        <f>IF(BD!F237="","",BD!F237)</f>
        <v>m²</v>
      </c>
      <c r="H244" s="2" t="str">
        <f>IF(BD!L237="","",BD!L237)</f>
        <v>-</v>
      </c>
      <c r="I244" s="2" t="str">
        <f>IF(BD!K237="","",BD!K237)</f>
        <v>No Aplica</v>
      </c>
    </row>
    <row r="245" spans="1:9" x14ac:dyDescent="0.35">
      <c r="A245" s="3" t="str">
        <f>IF(BD!B238="","",BD!B238)</f>
        <v>EPiC</v>
      </c>
      <c r="B245" s="3" t="str">
        <f>IF(BD!C238="","",BD!C238)</f>
        <v>Plastics</v>
      </c>
      <c r="C245" s="3" t="str">
        <f>IF(BD!D238="","",BD!D238)</f>
        <v>Polypropylene</v>
      </c>
      <c r="D245" s="3" t="str">
        <f>IF(BD!E238="","",BD!E238)</f>
        <v>Hoja de polipropileno_PP sheet - 15 mm</v>
      </c>
      <c r="E245" s="25"/>
      <c r="F245" s="25"/>
      <c r="G245" s="2" t="str">
        <f>IF(BD!F238="","",BD!F238)</f>
        <v>m²</v>
      </c>
      <c r="H245" s="2" t="str">
        <f>IF(BD!L238="","",BD!L238)</f>
        <v>-</v>
      </c>
      <c r="I245" s="2" t="str">
        <f>IF(BD!K238="","",BD!K238)</f>
        <v>No Aplica</v>
      </c>
    </row>
    <row r="246" spans="1:9" x14ac:dyDescent="0.35">
      <c r="A246" s="3" t="str">
        <f>IF(BD!B239="","",BD!B239)</f>
        <v>EPiC</v>
      </c>
      <c r="B246" s="3" t="str">
        <f>IF(BD!C239="","",BD!C239)</f>
        <v>Plastics</v>
      </c>
      <c r="C246" s="3" t="str">
        <f>IF(BD!D239="","",BD!D239)</f>
        <v>Polyurethane</v>
      </c>
      <c r="D246" s="3" t="str">
        <f>IF(BD!E239="","",BD!E239)</f>
        <v>Espuma de poliuretano_Polyurethane (PU) flexible foam</v>
      </c>
      <c r="E246" s="25"/>
      <c r="F246" s="25"/>
      <c r="G246" s="2" t="str">
        <f>IF(BD!F239="","",BD!F239)</f>
        <v>kg</v>
      </c>
      <c r="H246" s="2" t="str">
        <f>IF(BD!L239="","",BD!L239)</f>
        <v>-</v>
      </c>
      <c r="I246" s="2" t="str">
        <f>IF(BD!K239="","",BD!K239)</f>
        <v>No Aplica</v>
      </c>
    </row>
    <row r="247" spans="1:9" x14ac:dyDescent="0.35">
      <c r="A247" s="3" t="str">
        <f>IF(BD!B240="","",BD!B240)</f>
        <v>EPiC</v>
      </c>
      <c r="B247" s="3" t="str">
        <f>IF(BD!C240="","",BD!C240)</f>
        <v>Plastics</v>
      </c>
      <c r="C247" s="3" t="str">
        <f>IF(BD!D240="","",BD!D240)</f>
        <v>Polyurethane</v>
      </c>
      <c r="D247" s="3" t="str">
        <f>IF(BD!E240="","",BD!E240)</f>
        <v>Espuma de poliuretano_PU foam underlay - 7 mm; 64 kg/m³</v>
      </c>
      <c r="E247" s="25"/>
      <c r="F247" s="25"/>
      <c r="G247" s="2" t="str">
        <f>IF(BD!F240="","",BD!F240)</f>
        <v>m²</v>
      </c>
      <c r="H247" s="2" t="str">
        <f>IF(BD!L240="","",BD!L240)</f>
        <v>-</v>
      </c>
      <c r="I247" s="2" t="str">
        <f>IF(BD!K240="","",BD!K240)</f>
        <v>No Aplica</v>
      </c>
    </row>
    <row r="248" spans="1:9" x14ac:dyDescent="0.35">
      <c r="A248" s="3" t="str">
        <f>IF(BD!B241="","",BD!B241)</f>
        <v>EPiC</v>
      </c>
      <c r="B248" s="3" t="str">
        <f>IF(BD!C241="","",BD!C241)</f>
        <v>Plastics</v>
      </c>
      <c r="C248" s="3" t="str">
        <f>IF(BD!D241="","",BD!D241)</f>
        <v>Polyurethane</v>
      </c>
      <c r="D248" s="3" t="str">
        <f>IF(BD!E241="","",BD!E241)</f>
        <v>Espuma de poliuretano_PU foam underlay - 7 mm; 69 kg/m³</v>
      </c>
      <c r="E248" s="25"/>
      <c r="F248" s="25"/>
      <c r="G248" s="2" t="str">
        <f>IF(BD!F241="","",BD!F241)</f>
        <v>m²</v>
      </c>
      <c r="H248" s="2" t="str">
        <f>IF(BD!L241="","",BD!L241)</f>
        <v>-</v>
      </c>
      <c r="I248" s="2" t="str">
        <f>IF(BD!K241="","",BD!K241)</f>
        <v>No Aplica</v>
      </c>
    </row>
    <row r="249" spans="1:9" x14ac:dyDescent="0.35">
      <c r="A249" s="3" t="str">
        <f>IF(BD!B242="","",BD!B242)</f>
        <v>EPiC</v>
      </c>
      <c r="B249" s="3" t="str">
        <f>IF(BD!C242="","",BD!C242)</f>
        <v>Plastics</v>
      </c>
      <c r="C249" s="3" t="str">
        <f>IF(BD!D242="","",BD!D242)</f>
        <v>Polyurethane</v>
      </c>
      <c r="D249" s="3" t="str">
        <f>IF(BD!E242="","",BD!E242)</f>
        <v>Espuma de poliuretano_PU foam underlay - 10 mm; 73 kg/m³</v>
      </c>
      <c r="E249" s="25"/>
      <c r="F249" s="25"/>
      <c r="G249" s="2" t="str">
        <f>IF(BD!F242="","",BD!F242)</f>
        <v>m²</v>
      </c>
      <c r="H249" s="2" t="str">
        <f>IF(BD!L242="","",BD!L242)</f>
        <v>-</v>
      </c>
      <c r="I249" s="2" t="str">
        <f>IF(BD!K242="","",BD!K242)</f>
        <v>No Aplica</v>
      </c>
    </row>
    <row r="250" spans="1:9" x14ac:dyDescent="0.35">
      <c r="A250" s="3" t="str">
        <f>IF(BD!B243="","",BD!B243)</f>
        <v>EPiC</v>
      </c>
      <c r="B250" s="3" t="str">
        <f>IF(BD!C243="","",BD!C243)</f>
        <v>Plastics</v>
      </c>
      <c r="C250" s="3" t="str">
        <f>IF(BD!D243="","",BD!D243)</f>
        <v>Polyurethane</v>
      </c>
      <c r="D250" s="3" t="str">
        <f>IF(BD!E243="","",BD!E243)</f>
        <v>Espuma de poliuretano_PU foam underlay - 10 mm; 123 kg/m³</v>
      </c>
      <c r="E250" s="25"/>
      <c r="F250" s="25"/>
      <c r="G250" s="2" t="str">
        <f>IF(BD!F243="","",BD!F243)</f>
        <v>m²</v>
      </c>
      <c r="H250" s="2" t="str">
        <f>IF(BD!L243="","",BD!L243)</f>
        <v>-</v>
      </c>
      <c r="I250" s="2" t="str">
        <f>IF(BD!K243="","",BD!K243)</f>
        <v>No Aplica</v>
      </c>
    </row>
    <row r="251" spans="1:9" x14ac:dyDescent="0.35">
      <c r="A251" s="3" t="str">
        <f>IF(BD!B244="","",BD!B244)</f>
        <v>EPiC</v>
      </c>
      <c r="B251" s="3" t="str">
        <f>IF(BD!C244="","",BD!C244)</f>
        <v>Plastics</v>
      </c>
      <c r="C251" s="3" t="str">
        <f>IF(BD!D244="","",BD!D244)</f>
        <v>Polyvinyl chloride (PVC)</v>
      </c>
      <c r="D251" s="3" t="str">
        <f>IF(BD!E244="","",BD!E244)</f>
        <v>Película de PVC_Polyvinyl chloride (PVC) film</v>
      </c>
      <c r="E251" s="25"/>
      <c r="F251" s="25"/>
      <c r="G251" s="2" t="str">
        <f>IF(BD!F244="","",BD!F244)</f>
        <v>kg</v>
      </c>
      <c r="H251" s="2" t="str">
        <f>IF(BD!L244="","",BD!L244)</f>
        <v>-</v>
      </c>
      <c r="I251" s="2" t="str">
        <f>IF(BD!K244="","",BD!K244)</f>
        <v>No Aplica</v>
      </c>
    </row>
    <row r="252" spans="1:9" x14ac:dyDescent="0.35">
      <c r="A252" s="3" t="str">
        <f>IF(BD!B245="","",BD!B245)</f>
        <v>EPiC</v>
      </c>
      <c r="B252" s="3" t="str">
        <f>IF(BD!C245="","",BD!C245)</f>
        <v>Plastics</v>
      </c>
      <c r="C252" s="3" t="str">
        <f>IF(BD!D245="","",BD!D245)</f>
        <v>Polyvinyl chloride (PVC)</v>
      </c>
      <c r="D252" s="3" t="str">
        <f>IF(BD!E245="","",BD!E245)</f>
        <v>Película de PVC_PVC film - 19 μm</v>
      </c>
      <c r="E252" s="25"/>
      <c r="F252" s="25"/>
      <c r="G252" s="2" t="str">
        <f>IF(BD!F245="","",BD!F245)</f>
        <v>m²</v>
      </c>
      <c r="H252" s="2" t="str">
        <f>IF(BD!L245="","",BD!L245)</f>
        <v>-</v>
      </c>
      <c r="I252" s="2" t="str">
        <f>IF(BD!K245="","",BD!K245)</f>
        <v>No Aplica</v>
      </c>
    </row>
    <row r="253" spans="1:9" x14ac:dyDescent="0.35">
      <c r="A253" s="3" t="str">
        <f>IF(BD!B246="","",BD!B246)</f>
        <v>EPiC</v>
      </c>
      <c r="B253" s="3" t="str">
        <f>IF(BD!C246="","",BD!C246)</f>
        <v>Plastics</v>
      </c>
      <c r="C253" s="3" t="str">
        <f>IF(BD!D246="","",BD!D246)</f>
        <v>Polyvinyl chloride (PVC)</v>
      </c>
      <c r="D253" s="3" t="str">
        <f>IF(BD!E246="","",BD!E246)</f>
        <v>Película de PVC_PVC film - 25 μm</v>
      </c>
      <c r="E253" s="25"/>
      <c r="F253" s="25"/>
      <c r="G253" s="2" t="str">
        <f>IF(BD!F246="","",BD!F246)</f>
        <v>m²</v>
      </c>
      <c r="H253" s="2" t="str">
        <f>IF(BD!L246="","",BD!L246)</f>
        <v>-</v>
      </c>
      <c r="I253" s="2" t="str">
        <f>IF(BD!K246="","",BD!K246)</f>
        <v>No Aplica</v>
      </c>
    </row>
    <row r="254" spans="1:9" x14ac:dyDescent="0.35">
      <c r="A254" s="3" t="str">
        <f>IF(BD!B247="","",BD!B247)</f>
        <v>EPiC</v>
      </c>
      <c r="B254" s="3" t="str">
        <f>IF(BD!C247="","",BD!C247)</f>
        <v>Plastics</v>
      </c>
      <c r="C254" s="3" t="str">
        <f>IF(BD!D247="","",BD!D247)</f>
        <v>Polyvinyl chloride (PVC)</v>
      </c>
      <c r="D254" s="3" t="str">
        <f>IF(BD!E247="","",BD!E247)</f>
        <v>Polivinilo no plastificado_Unplasticised polyvinyl chloride (uPVC)</v>
      </c>
      <c r="E254" s="25"/>
      <c r="F254" s="25"/>
      <c r="G254" s="2" t="str">
        <f>IF(BD!F247="","",BD!F247)</f>
        <v>kg</v>
      </c>
      <c r="H254" s="2" t="str">
        <f>IF(BD!L247="","",BD!L247)</f>
        <v>-</v>
      </c>
      <c r="I254" s="2" t="str">
        <f>IF(BD!K247="","",BD!K247)</f>
        <v>No Aplica</v>
      </c>
    </row>
    <row r="255" spans="1:9" x14ac:dyDescent="0.35">
      <c r="A255" s="3" t="str">
        <f>IF(BD!B248="","",BD!B248)</f>
        <v>EPiC</v>
      </c>
      <c r="B255" s="3" t="str">
        <f>IF(BD!C248="","",BD!C248)</f>
        <v>Plastics</v>
      </c>
      <c r="C255" s="3" t="str">
        <f>IF(BD!D248="","",BD!D248)</f>
        <v>Polyvinyl chloride (PVC)</v>
      </c>
      <c r="D255" s="3" t="str">
        <f>IF(BD!E248="","",BD!E248)</f>
        <v>Tubo de polivinilo_uPVC pipe - 21.35 mm outer dia.; 1.8 mm thick</v>
      </c>
      <c r="E255" s="25"/>
      <c r="F255" s="25"/>
      <c r="G255" s="2" t="str">
        <f>IF(BD!F248="","",BD!F248)</f>
        <v>m</v>
      </c>
      <c r="H255" s="2" t="str">
        <f>IF(BD!L248="","",BD!L248)</f>
        <v>-</v>
      </c>
      <c r="I255" s="2" t="str">
        <f>IF(BD!K248="","",BD!K248)</f>
        <v>No Aplica</v>
      </c>
    </row>
    <row r="256" spans="1:9" x14ac:dyDescent="0.35">
      <c r="A256" s="3" t="str">
        <f>IF(BD!B249="","",BD!B249)</f>
        <v>EPiC</v>
      </c>
      <c r="B256" s="3" t="str">
        <f>IF(BD!C249="","",BD!C249)</f>
        <v>Plastics</v>
      </c>
      <c r="C256" s="3" t="str">
        <f>IF(BD!D249="","",BD!D249)</f>
        <v>Polyvinyl chloride (PVC)</v>
      </c>
      <c r="D256" s="3" t="str">
        <f>IF(BD!E249="","",BD!E249)</f>
        <v>Tubo de polivinilo_uPVC pipe - 60.25 mm outer dia.; 2.6 mm thick</v>
      </c>
      <c r="E256" s="25"/>
      <c r="F256" s="25"/>
      <c r="G256" s="2" t="str">
        <f>IF(BD!F249="","",BD!F249)</f>
        <v>m</v>
      </c>
      <c r="H256" s="2" t="str">
        <f>IF(BD!L249="","",BD!L249)</f>
        <v>-</v>
      </c>
      <c r="I256" s="2" t="str">
        <f>IF(BD!K249="","",BD!K249)</f>
        <v>No Aplica</v>
      </c>
    </row>
    <row r="257" spans="1:9" x14ac:dyDescent="0.35">
      <c r="A257" s="3" t="str">
        <f>IF(BD!B250="","",BD!B250)</f>
        <v>EPiC</v>
      </c>
      <c r="B257" s="3" t="str">
        <f>IF(BD!C250="","",BD!C250)</f>
        <v>Plastics</v>
      </c>
      <c r="C257" s="3" t="str">
        <f>IF(BD!D250="","",BD!D250)</f>
        <v>Polyvinyl chloride (PVC)</v>
      </c>
      <c r="D257" s="3" t="str">
        <f>IF(BD!E250="","",BD!E250)</f>
        <v>Tubo de polivinilo_uPVC pipe - 114.3 mm outer dia.; 4.85 mm thick</v>
      </c>
      <c r="E257" s="25"/>
      <c r="F257" s="25"/>
      <c r="G257" s="2" t="str">
        <f>IF(BD!F250="","",BD!F250)</f>
        <v>m</v>
      </c>
      <c r="H257" s="2" t="str">
        <f>IF(BD!L250="","",BD!L250)</f>
        <v>-</v>
      </c>
      <c r="I257" s="2" t="str">
        <f>IF(BD!K250="","",BD!K250)</f>
        <v>No Aplica</v>
      </c>
    </row>
    <row r="258" spans="1:9" x14ac:dyDescent="0.35">
      <c r="A258" s="3" t="str">
        <f>IF(BD!B251="","",BD!B251)</f>
        <v>EPiC</v>
      </c>
      <c r="B258" s="3" t="str">
        <f>IF(BD!C251="","",BD!C251)</f>
        <v>Plastics</v>
      </c>
      <c r="C258" s="3" t="str">
        <f>IF(BD!D251="","",BD!D251)</f>
        <v>Polyvinyl chloride (PVC)</v>
      </c>
      <c r="D258" s="3" t="str">
        <f>IF(BD!E251="","",BD!E251)</f>
        <v>Tubo de polivinilo_uPVC pipe - 225.3 mm outer dia.; 11.1 mm thick</v>
      </c>
      <c r="E258" s="25"/>
      <c r="F258" s="25"/>
      <c r="G258" s="2" t="str">
        <f>IF(BD!F251="","",BD!F251)</f>
        <v>m</v>
      </c>
      <c r="H258" s="2" t="str">
        <f>IF(BD!L251="","",BD!L251)</f>
        <v>-</v>
      </c>
      <c r="I258" s="2" t="str">
        <f>IF(BD!K251="","",BD!K251)</f>
        <v>No Aplica</v>
      </c>
    </row>
    <row r="259" spans="1:9" x14ac:dyDescent="0.35">
      <c r="A259" s="3" t="str">
        <f>IF(BD!B252="","",BD!B252)</f>
        <v>EPiC</v>
      </c>
      <c r="B259" s="3" t="str">
        <f>IF(BD!C252="","",BD!C252)</f>
        <v>Sand, stone and ceramics</v>
      </c>
      <c r="C259" s="3" t="str">
        <f>IF(BD!D252="","",BD!D252)</f>
        <v>Brick</v>
      </c>
      <c r="D259" s="3" t="str">
        <f>IF(BD!E252="","",BD!E252)</f>
        <v>Ladrillo de barro_Clay brick</v>
      </c>
      <c r="E259" s="25"/>
      <c r="F259" s="25"/>
      <c r="G259" s="2" t="str">
        <f>IF(BD!F252="","",BD!F252)</f>
        <v>kg</v>
      </c>
      <c r="H259" s="2" t="str">
        <f>IF(BD!L252="","",BD!L252)</f>
        <v>-</v>
      </c>
      <c r="I259" s="2" t="str">
        <f>IF(BD!K252="","",BD!K252)</f>
        <v>No Aplica</v>
      </c>
    </row>
    <row r="260" spans="1:9" x14ac:dyDescent="0.35">
      <c r="A260" s="3" t="str">
        <f>IF(BD!B253="","",BD!B253)</f>
        <v>EPiC</v>
      </c>
      <c r="B260" s="3" t="str">
        <f>IF(BD!C253="","",BD!C253)</f>
        <v>Sand, stone and ceramics</v>
      </c>
      <c r="C260" s="3" t="str">
        <f>IF(BD!D253="","",BD!D253)</f>
        <v>Other</v>
      </c>
      <c r="D260" s="3" t="str">
        <f>IF(BD!E253="","",BD!E253)</f>
        <v>Grava_Gravel</v>
      </c>
      <c r="E260" s="25"/>
      <c r="F260" s="25"/>
      <c r="G260" s="2" t="str">
        <f>IF(BD!F253="","",BD!F253)</f>
        <v>kg</v>
      </c>
      <c r="H260" s="2" t="str">
        <f>IF(BD!L253="","",BD!L253)</f>
        <v>-</v>
      </c>
      <c r="I260" s="2" t="str">
        <f>IF(BD!K253="","",BD!K253)</f>
        <v>No Aplica</v>
      </c>
    </row>
    <row r="261" spans="1:9" x14ac:dyDescent="0.35">
      <c r="A261" s="3" t="str">
        <f>IF(BD!B254="","",BD!B254)</f>
        <v>EPiC</v>
      </c>
      <c r="B261" s="3" t="str">
        <f>IF(BD!C254="","",BD!C254)</f>
        <v>Sand, stone and ceramics</v>
      </c>
      <c r="C261" s="3" t="str">
        <f>IF(BD!D254="","",BD!D254)</f>
        <v>Other</v>
      </c>
      <c r="D261" s="3" t="str">
        <f>IF(BD!E254="","",BD!E254)</f>
        <v>Agregados reciclados_Recycled aggregate</v>
      </c>
      <c r="E261" s="25"/>
      <c r="F261" s="25"/>
      <c r="G261" s="2" t="str">
        <f>IF(BD!F254="","",BD!F254)</f>
        <v>kg</v>
      </c>
      <c r="H261" s="2" t="str">
        <f>IF(BD!L254="","",BD!L254)</f>
        <v>-</v>
      </c>
      <c r="I261" s="2" t="str">
        <f>IF(BD!K254="","",BD!K254)</f>
        <v>No Aplica</v>
      </c>
    </row>
    <row r="262" spans="1:9" x14ac:dyDescent="0.35">
      <c r="A262" s="3" t="str">
        <f>IF(BD!B255="","",BD!B255)</f>
        <v>EPiC</v>
      </c>
      <c r="B262" s="3" t="str">
        <f>IF(BD!C255="","",BD!C255)</f>
        <v>Sand, stone and ceramics</v>
      </c>
      <c r="C262" s="3" t="str">
        <f>IF(BD!D255="","",BD!D255)</f>
        <v>Other</v>
      </c>
      <c r="D262" s="3" t="str">
        <f>IF(BD!E255="","",BD!E255)</f>
        <v>Arena_Sand</v>
      </c>
      <c r="E262" s="25"/>
      <c r="F262" s="25"/>
      <c r="G262" s="2" t="str">
        <f>IF(BD!F255="","",BD!F255)</f>
        <v>kg</v>
      </c>
      <c r="H262" s="2" t="str">
        <f>IF(BD!L255="","",BD!L255)</f>
        <v>-</v>
      </c>
      <c r="I262" s="2" t="str">
        <f>IF(BD!K255="","",BD!K255)</f>
        <v>No Aplica</v>
      </c>
    </row>
    <row r="263" spans="1:9" x14ac:dyDescent="0.35">
      <c r="A263" s="3" t="str">
        <f>IF(BD!B256="","",BD!B256)</f>
        <v>EPiC</v>
      </c>
      <c r="B263" s="3" t="str">
        <f>IF(BD!C256="","",BD!C256)</f>
        <v>Sand, stone and ceramics</v>
      </c>
      <c r="C263" s="3" t="str">
        <f>IF(BD!D256="","",BD!D256)</f>
        <v>Other</v>
      </c>
      <c r="D263" s="3" t="str">
        <f>IF(BD!E256="","",BD!E256)</f>
        <v>Cerámica sanitaria_Sanitary ceramic</v>
      </c>
      <c r="E263" s="25"/>
      <c r="F263" s="25"/>
      <c r="G263" s="2" t="str">
        <f>IF(BD!F256="","",BD!F256)</f>
        <v>kg</v>
      </c>
      <c r="H263" s="2" t="str">
        <f>IF(BD!L256="","",BD!L256)</f>
        <v>-</v>
      </c>
      <c r="I263" s="2" t="str">
        <f>IF(BD!K256="","",BD!K256)</f>
        <v>No Aplica</v>
      </c>
    </row>
    <row r="264" spans="1:9" x14ac:dyDescent="0.35">
      <c r="A264" s="3" t="str">
        <f>IF(BD!B257="","",BD!B257)</f>
        <v>EPiC</v>
      </c>
      <c r="B264" s="3" t="str">
        <f>IF(BD!C257="","",BD!C257)</f>
        <v>Sand, stone and ceramics</v>
      </c>
      <c r="C264" s="3" t="str">
        <f>IF(BD!D257="","",BD!D257)</f>
        <v>Stone</v>
      </c>
      <c r="D264" s="3" t="str">
        <f>IF(BD!E257="","",BD!E257)</f>
        <v>Piedra sillar_Dimension stone</v>
      </c>
      <c r="E264" s="25"/>
      <c r="F264" s="25"/>
      <c r="G264" s="2" t="str">
        <f>IF(BD!F257="","",BD!F257)</f>
        <v>kg</v>
      </c>
      <c r="H264" s="2" t="str">
        <f>IF(BD!L257="","",BD!L257)</f>
        <v>-</v>
      </c>
      <c r="I264" s="2" t="str">
        <f>IF(BD!K257="","",BD!K257)</f>
        <v>No Aplica</v>
      </c>
    </row>
    <row r="265" spans="1:9" x14ac:dyDescent="0.35">
      <c r="A265" s="3" t="str">
        <f>IF(BD!B258="","",BD!B258)</f>
        <v>EPiC</v>
      </c>
      <c r="B265" s="3" t="str">
        <f>IF(BD!C258="","",BD!C258)</f>
        <v>Sand, stone and ceramics</v>
      </c>
      <c r="C265" s="3" t="str">
        <f>IF(BD!D258="","",BD!D258)</f>
        <v>Tiles</v>
      </c>
      <c r="D265" s="3" t="str">
        <f>IF(BD!E258="","",BD!E258)</f>
        <v>Baldosa cerámica_Ceramic tile</v>
      </c>
      <c r="E265" s="25"/>
      <c r="F265" s="25"/>
      <c r="G265" s="2" t="str">
        <f>IF(BD!F258="","",BD!F258)</f>
        <v>kg</v>
      </c>
      <c r="H265" s="2" t="str">
        <f>IF(BD!L258="","",BD!L258)</f>
        <v>-</v>
      </c>
      <c r="I265" s="2" t="str">
        <f>IF(BD!K258="","",BD!K258)</f>
        <v>No Aplica</v>
      </c>
    </row>
    <row r="266" spans="1:9" x14ac:dyDescent="0.35">
      <c r="A266" s="3" t="str">
        <f>IF(BD!B259="","",BD!B259)</f>
        <v>EPiC</v>
      </c>
      <c r="B266" s="3" t="str">
        <f>IF(BD!C259="","",BD!C259)</f>
        <v>Sand, stone and ceramics</v>
      </c>
      <c r="C266" s="3" t="str">
        <f>IF(BD!D259="","",BD!D259)</f>
        <v>Tiles</v>
      </c>
      <c r="D266" s="3" t="str">
        <f>IF(BD!E259="","",BD!E259)</f>
        <v>Teja de barro_Clay roof tile</v>
      </c>
      <c r="E266" s="25"/>
      <c r="F266" s="25"/>
      <c r="G266" s="2" t="str">
        <f>IF(BD!F259="","",BD!F259)</f>
        <v>kg</v>
      </c>
      <c r="H266" s="2" t="str">
        <f>IF(BD!L259="","",BD!L259)</f>
        <v>-</v>
      </c>
      <c r="I266" s="2" t="str">
        <f>IF(BD!K259="","",BD!K259)</f>
        <v>No Aplica</v>
      </c>
    </row>
    <row r="267" spans="1:9" x14ac:dyDescent="0.35">
      <c r="A267" s="3" t="str">
        <f>IF(BD!B260="","",BD!B260)</f>
        <v>EPiC</v>
      </c>
      <c r="B267" s="3" t="str">
        <f>IF(BD!C260="","",BD!C260)</f>
        <v>Timber products</v>
      </c>
      <c r="C267" s="3" t="str">
        <f>IF(BD!D260="","",BD!D260)</f>
        <v>Cork</v>
      </c>
      <c r="D267" s="3" t="str">
        <f>IF(BD!E260="","",BD!E260)</f>
        <v>Bloque de corcho_Cork slab</v>
      </c>
      <c r="E267" s="25"/>
      <c r="F267" s="25"/>
      <c r="G267" s="2" t="str">
        <f>IF(BD!F260="","",BD!F260)</f>
        <v>kg</v>
      </c>
      <c r="H267" s="2" t="str">
        <f>IF(BD!L260="","",BD!L260)</f>
        <v>-</v>
      </c>
      <c r="I267" s="2" t="str">
        <f>IF(BD!K260="","",BD!K260)</f>
        <v>No Aplica</v>
      </c>
    </row>
    <row r="268" spans="1:9" x14ac:dyDescent="0.35">
      <c r="A268" s="3" t="str">
        <f>IF(BD!B261="","",BD!B261)</f>
        <v>EPiC</v>
      </c>
      <c r="B268" s="3" t="str">
        <f>IF(BD!C261="","",BD!C261)</f>
        <v>Timber products</v>
      </c>
      <c r="C268" s="3" t="str">
        <f>IF(BD!D261="","",BD!D261)</f>
        <v>Cork</v>
      </c>
      <c r="D268" s="3" t="str">
        <f>IF(BD!E261="","",BD!E261)</f>
        <v>Bloque de corcho_Cork slab - 6 mm</v>
      </c>
      <c r="E268" s="25"/>
      <c r="F268" s="25"/>
      <c r="G268" s="2" t="str">
        <f>IF(BD!F261="","",BD!F261)</f>
        <v>m²</v>
      </c>
      <c r="H268" s="2" t="str">
        <f>IF(BD!L261="","",BD!L261)</f>
        <v>-</v>
      </c>
      <c r="I268" s="2" t="str">
        <f>IF(BD!K261="","",BD!K261)</f>
        <v>No Aplica</v>
      </c>
    </row>
    <row r="269" spans="1:9" x14ac:dyDescent="0.35">
      <c r="A269" s="3" t="str">
        <f>IF(BD!B262="","",BD!B262)</f>
        <v>EPiC</v>
      </c>
      <c r="B269" s="3" t="str">
        <f>IF(BD!C262="","",BD!C262)</f>
        <v>Timber products</v>
      </c>
      <c r="C269" s="3" t="str">
        <f>IF(BD!D262="","",BD!D262)</f>
        <v>Cork</v>
      </c>
      <c r="D269" s="3" t="str">
        <f>IF(BD!E262="","",BD!E262)</f>
        <v>Bloque de corcho_Cork slab - 10 mm</v>
      </c>
      <c r="E269" s="25"/>
      <c r="F269" s="25"/>
      <c r="G269" s="2" t="str">
        <f>IF(BD!F262="","",BD!F262)</f>
        <v>m²</v>
      </c>
      <c r="H269" s="2" t="str">
        <f>IF(BD!L262="","",BD!L262)</f>
        <v>-</v>
      </c>
      <c r="I269" s="2" t="str">
        <f>IF(BD!K262="","",BD!K262)</f>
        <v>No Aplica</v>
      </c>
    </row>
    <row r="270" spans="1:9" x14ac:dyDescent="0.35">
      <c r="A270" s="3" t="str">
        <f>IF(BD!B263="","",BD!B263)</f>
        <v>EPiC</v>
      </c>
      <c r="B270" s="3" t="str">
        <f>IF(BD!C263="","",BD!C263)</f>
        <v>Timber products</v>
      </c>
      <c r="C270" s="3" t="str">
        <f>IF(BD!D263="","",BD!D263)</f>
        <v>Cork</v>
      </c>
      <c r="D270" s="3" t="str">
        <f>IF(BD!E263="","",BD!E263)</f>
        <v>Bloque de corcho_Cork slab - 12 mm</v>
      </c>
      <c r="E270" s="25"/>
      <c r="F270" s="25"/>
      <c r="G270" s="2" t="str">
        <f>IF(BD!F263="","",BD!F263)</f>
        <v>m²</v>
      </c>
      <c r="H270" s="2" t="str">
        <f>IF(BD!L263="","",BD!L263)</f>
        <v>-</v>
      </c>
      <c r="I270" s="2" t="str">
        <f>IF(BD!K263="","",BD!K263)</f>
        <v>No Aplica</v>
      </c>
    </row>
    <row r="271" spans="1:9" x14ac:dyDescent="0.35">
      <c r="A271" s="3" t="str">
        <f>IF(BD!B264="","",BD!B264)</f>
        <v>EPiC</v>
      </c>
      <c r="B271" s="3" t="str">
        <f>IF(BD!C264="","",BD!C264)</f>
        <v>Timber products</v>
      </c>
      <c r="C271" s="3" t="str">
        <f>IF(BD!D264="","",BD!D264)</f>
        <v>Cork</v>
      </c>
      <c r="D271" s="3" t="str">
        <f>IF(BD!E264="","",BD!E264)</f>
        <v>Bloque de corcho_Cork slab - 20 mm</v>
      </c>
      <c r="E271" s="25"/>
      <c r="F271" s="25"/>
      <c r="G271" s="2" t="str">
        <f>IF(BD!F264="","",BD!F264)</f>
        <v>m²</v>
      </c>
      <c r="H271" s="2" t="str">
        <f>IF(BD!L264="","",BD!L264)</f>
        <v>-</v>
      </c>
      <c r="I271" s="2" t="str">
        <f>IF(BD!K264="","",BD!K264)</f>
        <v>No Aplica</v>
      </c>
    </row>
    <row r="272" spans="1:9" x14ac:dyDescent="0.35">
      <c r="A272" s="3" t="str">
        <f>IF(BD!B265="","",BD!B265)</f>
        <v>EPiC</v>
      </c>
      <c r="B272" s="3" t="str">
        <f>IF(BD!C265="","",BD!C265)</f>
        <v>Timber products</v>
      </c>
      <c r="C272" s="3" t="str">
        <f>IF(BD!D265="","",BD!D265)</f>
        <v>Cork</v>
      </c>
      <c r="D272" s="3" t="str">
        <f>IF(BD!E265="","",BD!E265)</f>
        <v>Bloque de corcho_Cork slab - 50 mm</v>
      </c>
      <c r="E272" s="25"/>
      <c r="F272" s="25"/>
      <c r="G272" s="2" t="str">
        <f>IF(BD!F265="","",BD!F265)</f>
        <v>m²</v>
      </c>
      <c r="H272" s="2" t="str">
        <f>IF(BD!L265="","",BD!L265)</f>
        <v>-</v>
      </c>
      <c r="I272" s="2" t="str">
        <f>IF(BD!K265="","",BD!K265)</f>
        <v>No Aplica</v>
      </c>
    </row>
    <row r="273" spans="1:9" x14ac:dyDescent="0.35">
      <c r="A273" s="3" t="str">
        <f>IF(BD!B266="","",BD!B266)</f>
        <v>EPiC</v>
      </c>
      <c r="B273" s="3" t="str">
        <f>IF(BD!C266="","",BD!C266)</f>
        <v>Timber products</v>
      </c>
      <c r="C273" s="3" t="str">
        <f>IF(BD!D266="","",BD!D266)</f>
        <v>Hardwood</v>
      </c>
      <c r="D273" s="3" t="str">
        <f>IF(BD!E266="","",BD!E266)</f>
        <v>Madera dura_Hardwood</v>
      </c>
      <c r="E273" s="25"/>
      <c r="F273" s="25"/>
      <c r="G273" s="2" t="str">
        <f>IF(BD!F266="","",BD!F266)</f>
        <v>m³</v>
      </c>
      <c r="H273" s="2" t="str">
        <f>IF(BD!L266="","",BD!L266)</f>
        <v>-</v>
      </c>
      <c r="I273" s="2" t="str">
        <f>IF(BD!K266="","",BD!K266)</f>
        <v>No Aplica</v>
      </c>
    </row>
    <row r="274" spans="1:9" x14ac:dyDescent="0.35">
      <c r="A274" s="3" t="str">
        <f>IF(BD!B267="","",BD!B267)</f>
        <v>EPiC</v>
      </c>
      <c r="B274" s="3" t="str">
        <f>IF(BD!C267="","",BD!C267)</f>
        <v>Timber products</v>
      </c>
      <c r="C274" s="3" t="str">
        <f>IF(BD!D267="","",BD!D267)</f>
        <v>Hardwood</v>
      </c>
      <c r="D274" s="3" t="str">
        <f>IF(BD!E267="","",BD!E267)</f>
        <v>Madera dura_Hardwood kiln-dried - dressed</v>
      </c>
      <c r="E274" s="25"/>
      <c r="F274" s="25"/>
      <c r="G274" s="2" t="str">
        <f>IF(BD!F267="","",BD!F267)</f>
        <v>m³</v>
      </c>
      <c r="H274" s="2" t="str">
        <f>IF(BD!L267="","",BD!L267)</f>
        <v>-</v>
      </c>
      <c r="I274" s="2" t="str">
        <f>IF(BD!K267="","",BD!K267)</f>
        <v>No Aplica</v>
      </c>
    </row>
    <row r="275" spans="1:9" x14ac:dyDescent="0.35">
      <c r="A275" s="3" t="str">
        <f>IF(BD!B268="","",BD!B268)</f>
        <v>EPiC</v>
      </c>
      <c r="B275" s="3" t="str">
        <f>IF(BD!C268="","",BD!C268)</f>
        <v>Timber products</v>
      </c>
      <c r="C275" s="3" t="str">
        <f>IF(BD!D268="","",BD!D268)</f>
        <v>Hardwood</v>
      </c>
      <c r="D275" s="3" t="str">
        <f>IF(BD!E268="","",BD!E268)</f>
        <v>Madera dura_Hardwood kiln-dried - structural</v>
      </c>
      <c r="E275" s="25"/>
      <c r="F275" s="25"/>
      <c r="G275" s="2" t="str">
        <f>IF(BD!F268="","",BD!F268)</f>
        <v>m³</v>
      </c>
      <c r="H275" s="2" t="str">
        <f>IF(BD!L268="","",BD!L268)</f>
        <v>-</v>
      </c>
      <c r="I275" s="2" t="str">
        <f>IF(BD!K268="","",BD!K268)</f>
        <v>No Aplica</v>
      </c>
    </row>
    <row r="276" spans="1:9" x14ac:dyDescent="0.35">
      <c r="A276" s="3" t="str">
        <f>IF(BD!B269="","",BD!B269)</f>
        <v>EPiC</v>
      </c>
      <c r="B276" s="3" t="str">
        <f>IF(BD!C269="","",BD!C269)</f>
        <v>Timber products</v>
      </c>
      <c r="C276" s="3" t="str">
        <f>IF(BD!D269="","",BD!D269)</f>
        <v>Manufactured timber product</v>
      </c>
      <c r="D276" s="3" t="str">
        <f>IF(BD!E269="","",BD!E269)</f>
        <v>Madera laminada cruzada_CLT - 60 mm</v>
      </c>
      <c r="E276" s="25"/>
      <c r="F276" s="25"/>
      <c r="G276" s="2" t="str">
        <f>IF(BD!F269="","",BD!F269)</f>
        <v>m³</v>
      </c>
      <c r="H276" s="2" t="str">
        <f>IF(BD!L269="","",BD!L269)</f>
        <v>-</v>
      </c>
      <c r="I276" s="2" t="str">
        <f>IF(BD!K269="","",BD!K269)</f>
        <v>No Aplica</v>
      </c>
    </row>
    <row r="277" spans="1:9" x14ac:dyDescent="0.35">
      <c r="A277" s="3" t="str">
        <f>IF(BD!B270="","",BD!B270)</f>
        <v>EPiC</v>
      </c>
      <c r="B277" s="3" t="str">
        <f>IF(BD!C270="","",BD!C270)</f>
        <v>Timber products</v>
      </c>
      <c r="C277" s="3" t="str">
        <f>IF(BD!D270="","",BD!D270)</f>
        <v>Manufactured timber product</v>
      </c>
      <c r="D277" s="3" t="str">
        <f>IF(BD!E270="","",BD!E270)</f>
        <v>Madera laminada cruzada_CLT - 105 mm</v>
      </c>
      <c r="E277" s="25"/>
      <c r="F277" s="25"/>
      <c r="G277" s="2" t="str">
        <f>IF(BD!F270="","",BD!F270)</f>
        <v>m³</v>
      </c>
      <c r="H277" s="2" t="str">
        <f>IF(BD!L270="","",BD!L270)</f>
        <v>-</v>
      </c>
      <c r="I277" s="2" t="str">
        <f>IF(BD!K270="","",BD!K270)</f>
        <v>No Aplica</v>
      </c>
    </row>
    <row r="278" spans="1:9" x14ac:dyDescent="0.35">
      <c r="A278" s="3" t="str">
        <f>IF(BD!B271="","",BD!B271)</f>
        <v>EPiC</v>
      </c>
      <c r="B278" s="3" t="str">
        <f>IF(BD!C271="","",BD!C271)</f>
        <v>Timber products</v>
      </c>
      <c r="C278" s="3" t="str">
        <f>IF(BD!D271="","",BD!D271)</f>
        <v>Manufactured timber product</v>
      </c>
      <c r="D278" s="3" t="str">
        <f>IF(BD!E271="","",BD!E271)</f>
        <v>Madera laminada cruzada_CLT - 175 mm</v>
      </c>
      <c r="E278" s="25"/>
      <c r="F278" s="25"/>
      <c r="G278" s="2" t="str">
        <f>IF(BD!F271="","",BD!F271)</f>
        <v>m³</v>
      </c>
      <c r="H278" s="2" t="str">
        <f>IF(BD!L271="","",BD!L271)</f>
        <v>-</v>
      </c>
      <c r="I278" s="2" t="str">
        <f>IF(BD!K271="","",BD!K271)</f>
        <v>No Aplica</v>
      </c>
    </row>
    <row r="279" spans="1:9" x14ac:dyDescent="0.35">
      <c r="A279" s="3" t="str">
        <f>IF(BD!B272="","",BD!B272)</f>
        <v>EPiC</v>
      </c>
      <c r="B279" s="3" t="str">
        <f>IF(BD!C272="","",BD!C272)</f>
        <v>Timber products</v>
      </c>
      <c r="C279" s="3" t="str">
        <f>IF(BD!D272="","",BD!D272)</f>
        <v>Manufactured timber product</v>
      </c>
      <c r="D279" s="3" t="str">
        <f>IF(BD!E272="","",BD!E272)</f>
        <v>Madera laminada cruzada_Cross laminated timber (CLT)</v>
      </c>
      <c r="E279" s="25"/>
      <c r="F279" s="25"/>
      <c r="G279" s="2" t="str">
        <f>IF(BD!F272="","",BD!F272)</f>
        <v>m³</v>
      </c>
      <c r="H279" s="2" t="str">
        <f>IF(BD!L272="","",BD!L272)</f>
        <v>-</v>
      </c>
      <c r="I279" s="2" t="str">
        <f>IF(BD!K272="","",BD!K272)</f>
        <v>No Aplica</v>
      </c>
    </row>
    <row r="280" spans="1:9" x14ac:dyDescent="0.35">
      <c r="A280" s="3" t="str">
        <f>IF(BD!B273="","",BD!B273)</f>
        <v>EPiC</v>
      </c>
      <c r="B280" s="3" t="str">
        <f>IF(BD!C273="","",BD!C273)</f>
        <v>Timber products</v>
      </c>
      <c r="C280" s="3" t="str">
        <f>IF(BD!D273="","",BD!D273)</f>
        <v>Manufactured timber product</v>
      </c>
      <c r="D280" s="3" t="str">
        <f>IF(BD!E273="","",BD!E273)</f>
        <v>Madera laminada encolada_Glued laminated timber (glulam)</v>
      </c>
      <c r="E280" s="25"/>
      <c r="F280" s="25"/>
      <c r="G280" s="2" t="str">
        <f>IF(BD!F273="","",BD!F273)</f>
        <v>m³</v>
      </c>
      <c r="H280" s="2" t="str">
        <f>IF(BD!L273="","",BD!L273)</f>
        <v>-</v>
      </c>
      <c r="I280" s="2" t="str">
        <f>IF(BD!K273="","",BD!K273)</f>
        <v>No Aplica</v>
      </c>
    </row>
    <row r="281" spans="1:9" x14ac:dyDescent="0.35">
      <c r="A281" s="3" t="str">
        <f>IF(BD!B274="","",BD!B274)</f>
        <v>EPiC</v>
      </c>
      <c r="B281" s="3" t="str">
        <f>IF(BD!C274="","",BD!C274)</f>
        <v>Timber products</v>
      </c>
      <c r="C281" s="3" t="str">
        <f>IF(BD!D274="","",BD!D274)</f>
        <v>Manufactured timber product</v>
      </c>
      <c r="D281" s="3" t="str">
        <f>IF(BD!E274="","",BD!E274)</f>
        <v>Madera laminada encolada_Glulam outdoor</v>
      </c>
      <c r="E281" s="25"/>
      <c r="F281" s="25"/>
      <c r="G281" s="2" t="str">
        <f>IF(BD!F274="","",BD!F274)</f>
        <v>m³</v>
      </c>
      <c r="H281" s="2" t="str">
        <f>IF(BD!L274="","",BD!L274)</f>
        <v>-</v>
      </c>
      <c r="I281" s="2" t="str">
        <f>IF(BD!K274="","",BD!K274)</f>
        <v>No Aplica</v>
      </c>
    </row>
    <row r="282" spans="1:9" x14ac:dyDescent="0.35">
      <c r="A282" s="3" t="str">
        <f>IF(BD!B275="","",BD!B275)</f>
        <v>EPiC</v>
      </c>
      <c r="B282" s="3" t="str">
        <f>IF(BD!C275="","",BD!C275)</f>
        <v>Timber products</v>
      </c>
      <c r="C282" s="3" t="str">
        <f>IF(BD!D275="","",BD!D275)</f>
        <v>Manufactured timber product</v>
      </c>
      <c r="D282" s="3" t="str">
        <f>IF(BD!E275="","",BD!E275)</f>
        <v>Madera laminada en chapa_Laminated veneer lumber (LVL)</v>
      </c>
      <c r="E282" s="25"/>
      <c r="F282" s="25"/>
      <c r="G282" s="2" t="str">
        <f>IF(BD!F275="","",BD!F275)</f>
        <v>m³</v>
      </c>
      <c r="H282" s="2" t="str">
        <f>IF(BD!L275="","",BD!L275)</f>
        <v>-</v>
      </c>
      <c r="I282" s="2" t="str">
        <f>IF(BD!K275="","",BD!K275)</f>
        <v>No Aplica</v>
      </c>
    </row>
    <row r="283" spans="1:9" x14ac:dyDescent="0.35">
      <c r="A283" s="3" t="str">
        <f>IF(BD!B276="","",BD!B276)</f>
        <v>EPiC</v>
      </c>
      <c r="B283" s="3" t="str">
        <f>IF(BD!C276="","",BD!C276)</f>
        <v>Timber products</v>
      </c>
      <c r="C283" s="3" t="str">
        <f>IF(BD!D276="","",BD!D276)</f>
        <v>Manufactured timber product</v>
      </c>
      <c r="D283" s="3" t="str">
        <f>IF(BD!E276="","",BD!E276)</f>
        <v>Madera_MDF sheet</v>
      </c>
      <c r="E283" s="25"/>
      <c r="F283" s="25"/>
      <c r="G283" s="2" t="str">
        <f>IF(BD!F276="","",BD!F276)</f>
        <v>m³</v>
      </c>
      <c r="H283" s="2" t="str">
        <f>IF(BD!L276="","",BD!L276)</f>
        <v>-</v>
      </c>
      <c r="I283" s="2" t="str">
        <f>IF(BD!K276="","",BD!K276)</f>
        <v>No Aplica</v>
      </c>
    </row>
    <row r="284" spans="1:9" x14ac:dyDescent="0.35">
      <c r="A284" s="3" t="str">
        <f>IF(BD!B277="","",BD!B277)</f>
        <v>EPiC</v>
      </c>
      <c r="B284" s="3" t="str">
        <f>IF(BD!C277="","",BD!C277)</f>
        <v>Timber products</v>
      </c>
      <c r="C284" s="3" t="str">
        <f>IF(BD!D277="","",BD!D277)</f>
        <v>Manufactured timber product</v>
      </c>
      <c r="D284" s="3" t="str">
        <f>IF(BD!E277="","",BD!E277)</f>
        <v>Madera MDF con melamina_Melamine-coated MDF board - 16 mm</v>
      </c>
      <c r="E284" s="25"/>
      <c r="F284" s="25"/>
      <c r="G284" s="2" t="str">
        <f>IF(BD!F277="","",BD!F277)</f>
        <v>m²</v>
      </c>
      <c r="H284" s="2" t="str">
        <f>IF(BD!L277="","",BD!L277)</f>
        <v>-</v>
      </c>
      <c r="I284" s="2" t="str">
        <f>IF(BD!K277="","",BD!K277)</f>
        <v>No Aplica</v>
      </c>
    </row>
    <row r="285" spans="1:9" x14ac:dyDescent="0.35">
      <c r="A285" s="3" t="str">
        <f>IF(BD!B278="","",BD!B278)</f>
        <v>EPiC</v>
      </c>
      <c r="B285" s="3" t="str">
        <f>IF(BD!C278="","",BD!C278)</f>
        <v>Timber products</v>
      </c>
      <c r="C285" s="3" t="str">
        <f>IF(BD!D278="","",BD!D278)</f>
        <v>Manufactured timber product</v>
      </c>
      <c r="D285" s="3" t="str">
        <f>IF(BD!E278="","",BD!E278)</f>
        <v>Madera MDF con melamina_Melamine-coated MDF board - 18 mm</v>
      </c>
      <c r="E285" s="25"/>
      <c r="F285" s="25"/>
      <c r="G285" s="2" t="str">
        <f>IF(BD!F278="","",BD!F278)</f>
        <v>m²</v>
      </c>
      <c r="H285" s="2" t="str">
        <f>IF(BD!L278="","",BD!L278)</f>
        <v>-</v>
      </c>
      <c r="I285" s="2" t="str">
        <f>IF(BD!K278="","",BD!K278)</f>
        <v>No Aplica</v>
      </c>
    </row>
    <row r="286" spans="1:9" x14ac:dyDescent="0.35">
      <c r="A286" s="3" t="str">
        <f>IF(BD!B279="","",BD!B279)</f>
        <v>EPiC</v>
      </c>
      <c r="B286" s="3" t="str">
        <f>IF(BD!C279="","",BD!C279)</f>
        <v>Timber products</v>
      </c>
      <c r="C286" s="3" t="str">
        <f>IF(BD!D279="","",BD!D279)</f>
        <v>Manufactured timber product</v>
      </c>
      <c r="D286" s="3" t="str">
        <f>IF(BD!E279="","",BD!E279)</f>
        <v>Madera MDF con melamina_Melamine-coated MDF board - 25 mm</v>
      </c>
      <c r="E286" s="25"/>
      <c r="F286" s="25"/>
      <c r="G286" s="2" t="str">
        <f>IF(BD!F279="","",BD!F279)</f>
        <v>m²</v>
      </c>
      <c r="H286" s="2" t="str">
        <f>IF(BD!L279="","",BD!L279)</f>
        <v>-</v>
      </c>
      <c r="I286" s="2" t="str">
        <f>IF(BD!K279="","",BD!K279)</f>
        <v>No Aplica</v>
      </c>
    </row>
    <row r="287" spans="1:9" x14ac:dyDescent="0.35">
      <c r="A287" s="3" t="str">
        <f>IF(BD!B280="","",BD!B280)</f>
        <v>EPiC</v>
      </c>
      <c r="B287" s="3" t="str">
        <f>IF(BD!C280="","",BD!C280)</f>
        <v>Timber products</v>
      </c>
      <c r="C287" s="3" t="str">
        <f>IF(BD!D280="","",BD!D280)</f>
        <v>Manufactured timber product</v>
      </c>
      <c r="D287" s="3" t="str">
        <f>IF(BD!E280="","",BD!E280)</f>
        <v>Madera de virutas_OSB sheet</v>
      </c>
      <c r="E287" s="25"/>
      <c r="F287" s="25"/>
      <c r="G287" s="2" t="str">
        <f>IF(BD!F280="","",BD!F280)</f>
        <v>m³</v>
      </c>
      <c r="H287" s="2" t="str">
        <f>IF(BD!L280="","",BD!L280)</f>
        <v>-</v>
      </c>
      <c r="I287" s="2" t="str">
        <f>IF(BD!K280="","",BD!K280)</f>
        <v>No Aplica</v>
      </c>
    </row>
    <row r="288" spans="1:9" x14ac:dyDescent="0.35">
      <c r="A288" s="3" t="str">
        <f>IF(BD!B281="","",BD!B281)</f>
        <v>EPiC</v>
      </c>
      <c r="B288" s="3" t="str">
        <f>IF(BD!C281="","",BD!C281)</f>
        <v>Timber products</v>
      </c>
      <c r="C288" s="3" t="str">
        <f>IF(BD!D281="","",BD!D281)</f>
        <v>Manufactured timber product</v>
      </c>
      <c r="D288" s="3" t="str">
        <f>IF(BD!E281="","",BD!E281)</f>
        <v>Madera de partículas_Particleboard</v>
      </c>
      <c r="E288" s="25"/>
      <c r="F288" s="25"/>
      <c r="G288" s="2" t="str">
        <f>IF(BD!F281="","",BD!F281)</f>
        <v>m³</v>
      </c>
      <c r="H288" s="2" t="str">
        <f>IF(BD!L281="","",BD!L281)</f>
        <v>-</v>
      </c>
      <c r="I288" s="2" t="str">
        <f>IF(BD!K281="","",BD!K281)</f>
        <v>No Aplica</v>
      </c>
    </row>
    <row r="289" spans="1:9" x14ac:dyDescent="0.35">
      <c r="A289" s="3" t="str">
        <f>IF(BD!B282="","",BD!B282)</f>
        <v>EPiC</v>
      </c>
      <c r="B289" s="3" t="str">
        <f>IF(BD!C282="","",BD!C282)</f>
        <v>Timber products</v>
      </c>
      <c r="C289" s="3" t="str">
        <f>IF(BD!D282="","",BD!D282)</f>
        <v>Manufactured timber product</v>
      </c>
      <c r="D289" s="3" t="str">
        <f>IF(BD!E282="","",BD!E282)</f>
        <v>Madera de partículas_Particleboard outdoor</v>
      </c>
      <c r="E289" s="25"/>
      <c r="F289" s="25"/>
      <c r="G289" s="2" t="str">
        <f>IF(BD!F282="","",BD!F282)</f>
        <v>m³</v>
      </c>
      <c r="H289" s="2" t="str">
        <f>IF(BD!L282="","",BD!L282)</f>
        <v>-</v>
      </c>
      <c r="I289" s="2" t="str">
        <f>IF(BD!K282="","",BD!K282)</f>
        <v>No Aplica</v>
      </c>
    </row>
    <row r="290" spans="1:9" x14ac:dyDescent="0.35">
      <c r="A290" s="3" t="str">
        <f>IF(BD!B283="","",BD!B283)</f>
        <v>EPiC</v>
      </c>
      <c r="B290" s="3" t="str">
        <f>IF(BD!C283="","",BD!C283)</f>
        <v>Timber products</v>
      </c>
      <c r="C290" s="3" t="str">
        <f>IF(BD!D283="","",BD!D283)</f>
        <v>Manufactured timber product</v>
      </c>
      <c r="D290" s="3" t="str">
        <f>IF(BD!E283="","",BD!E283)</f>
        <v>Madera contrachapada_Plywood</v>
      </c>
      <c r="E290" s="25"/>
      <c r="F290" s="25"/>
      <c r="G290" s="2" t="str">
        <f>IF(BD!F283="","",BD!F283)</f>
        <v>m³</v>
      </c>
      <c r="H290" s="2" t="str">
        <f>IF(BD!L283="","",BD!L283)</f>
        <v>-</v>
      </c>
      <c r="I290" s="2" t="str">
        <f>IF(BD!K283="","",BD!K283)</f>
        <v>No Aplica</v>
      </c>
    </row>
    <row r="291" spans="1:9" x14ac:dyDescent="0.35">
      <c r="A291" s="3" t="str">
        <f>IF(BD!B284="","",BD!B284)</f>
        <v>EPiC</v>
      </c>
      <c r="B291" s="3" t="str">
        <f>IF(BD!C284="","",BD!C284)</f>
        <v>Timber products</v>
      </c>
      <c r="C291" s="3" t="str">
        <f>IF(BD!D284="","",BD!D284)</f>
        <v>Manufactured timber product</v>
      </c>
      <c r="D291" s="3" t="str">
        <f>IF(BD!E284="","",BD!E284)</f>
        <v>Madera contrachaplada_Plywood outdoor</v>
      </c>
      <c r="E291" s="25"/>
      <c r="F291" s="25"/>
      <c r="G291" s="2" t="str">
        <f>IF(BD!F284="","",BD!F284)</f>
        <v>m³</v>
      </c>
      <c r="H291" s="2" t="str">
        <f>IF(BD!L284="","",BD!L284)</f>
        <v>-</v>
      </c>
      <c r="I291" s="2" t="str">
        <f>IF(BD!K284="","",BD!K284)</f>
        <v>No Aplica</v>
      </c>
    </row>
    <row r="292" spans="1:9" x14ac:dyDescent="0.35">
      <c r="A292" s="3" t="str">
        <f>IF(BD!B285="","",BD!B285)</f>
        <v>EPiC</v>
      </c>
      <c r="B292" s="3" t="str">
        <f>IF(BD!C285="","",BD!C285)</f>
        <v>Timber products</v>
      </c>
      <c r="C292" s="3" t="str">
        <f>IF(BD!D285="","",BD!D285)</f>
        <v>Manufactured timber product</v>
      </c>
      <c r="D292" s="3" t="str">
        <f>IF(BD!E285="","",BD!E285)</f>
        <v>Madera_SIP - 142 mm</v>
      </c>
      <c r="E292" s="25"/>
      <c r="F292" s="25"/>
      <c r="G292" s="2" t="str">
        <f>IF(BD!F285="","",BD!F285)</f>
        <v>m²</v>
      </c>
      <c r="H292" s="2" t="str">
        <f>IF(BD!L285="","",BD!L285)</f>
        <v>-</v>
      </c>
      <c r="I292" s="2" t="str">
        <f>IF(BD!K285="","",BD!K285)</f>
        <v>No Aplica</v>
      </c>
    </row>
    <row r="293" spans="1:9" x14ac:dyDescent="0.35">
      <c r="A293" s="3" t="str">
        <f>IF(BD!B286="","",BD!B286)</f>
        <v>EPiC</v>
      </c>
      <c r="B293" s="3" t="str">
        <f>IF(BD!C286="","",BD!C286)</f>
        <v>Timber products</v>
      </c>
      <c r="C293" s="3" t="str">
        <f>IF(BD!D286="","",BD!D286)</f>
        <v>Manufactured timber product</v>
      </c>
      <c r="D293" s="3" t="str">
        <f>IF(BD!E286="","",BD!E286)</f>
        <v>Madera_SIP - 162 mm</v>
      </c>
      <c r="E293" s="25"/>
      <c r="F293" s="25"/>
      <c r="G293" s="2" t="str">
        <f>IF(BD!F286="","",BD!F286)</f>
        <v>m²</v>
      </c>
      <c r="H293" s="2" t="str">
        <f>IF(BD!L286="","",BD!L286)</f>
        <v>-</v>
      </c>
      <c r="I293" s="2" t="str">
        <f>IF(BD!K286="","",BD!K286)</f>
        <v>No Aplica</v>
      </c>
    </row>
    <row r="294" spans="1:9" x14ac:dyDescent="0.35">
      <c r="A294" s="3" t="str">
        <f>IF(BD!B287="","",BD!B287)</f>
        <v>EPiC</v>
      </c>
      <c r="B294" s="3" t="str">
        <f>IF(BD!C287="","",BD!C287)</f>
        <v>Timber products</v>
      </c>
      <c r="C294" s="3" t="str">
        <f>IF(BD!D287="","",BD!D287)</f>
        <v>Manufactured timber product</v>
      </c>
      <c r="D294" s="3" t="str">
        <f>IF(BD!E287="","",BD!E287)</f>
        <v>Madera estructural con aislamiento_Structural insulated panel (SIP)</v>
      </c>
      <c r="E294" s="25"/>
      <c r="F294" s="25"/>
      <c r="G294" s="2" t="str">
        <f>IF(BD!F287="","",BD!F287)</f>
        <v>m²</v>
      </c>
      <c r="H294" s="2" t="str">
        <f>IF(BD!L287="","",BD!L287)</f>
        <v>-</v>
      </c>
      <c r="I294" s="2" t="str">
        <f>IF(BD!K287="","",BD!K287)</f>
        <v>No Aplica</v>
      </c>
    </row>
    <row r="295" spans="1:9" x14ac:dyDescent="0.35">
      <c r="A295" s="3" t="str">
        <f>IF(BD!B288="","",BD!B288)</f>
        <v>EPiC</v>
      </c>
      <c r="B295" s="3" t="str">
        <f>IF(BD!C288="","",BD!C288)</f>
        <v>Timber products</v>
      </c>
      <c r="C295" s="3" t="str">
        <f>IF(BD!D288="","",BD!D288)</f>
        <v>Softwood</v>
      </c>
      <c r="D295" s="3" t="str">
        <f>IF(BD!E288="","",BD!E288)</f>
        <v>Madera blanda_Softwood</v>
      </c>
      <c r="E295" s="42"/>
      <c r="F295" s="42"/>
      <c r="G295" s="2" t="str">
        <f>IF(BD!F288="","",BD!F288)</f>
        <v>m³</v>
      </c>
      <c r="H295" s="2" t="str">
        <f>IF(BD!L288="","",BD!L288)</f>
        <v>-</v>
      </c>
      <c r="I295" s="2" t="str">
        <f>IF(BD!K288="","",BD!K288)</f>
        <v>No Aplica</v>
      </c>
    </row>
    <row r="296" spans="1:9" x14ac:dyDescent="0.35">
      <c r="A296" s="3" t="str">
        <f>IF(BD!B289="","",BD!B289)</f>
        <v>EPiC</v>
      </c>
      <c r="B296" s="3" t="str">
        <f>IF(BD!C289="","",BD!C289)</f>
        <v>Timber products</v>
      </c>
      <c r="C296" s="3" t="str">
        <f>IF(BD!D289="","",BD!D289)</f>
        <v>Softwood</v>
      </c>
      <c r="D296" s="3" t="str">
        <f>IF(BD!E289="","",BD!E289)</f>
        <v>Madera blanda_Softwood kiln-dried</v>
      </c>
      <c r="E296" s="25"/>
      <c r="F296" s="25"/>
      <c r="G296" s="2" t="str">
        <f>IF(BD!F289="","",BD!F289)</f>
        <v>m³</v>
      </c>
      <c r="H296" s="2" t="str">
        <f>IF(BD!L289="","",BD!L289)</f>
        <v>-</v>
      </c>
      <c r="I296" s="2" t="str">
        <f>IF(BD!K289="","",BD!K289)</f>
        <v>No Aplica</v>
      </c>
    </row>
    <row r="297" spans="1:9" x14ac:dyDescent="0.35">
      <c r="A297" s="4" t="str">
        <f>IF(BD!B290="","",BD!B290)</f>
        <v>EPDs</v>
      </c>
      <c r="B297" s="3" t="str">
        <f>IF(BD!C290="","",BD!C290)</f>
        <v/>
      </c>
      <c r="C297" s="3" t="str">
        <f>IF(BD!D290="","",BD!D290)</f>
        <v/>
      </c>
      <c r="D297" s="3" t="str">
        <f>IF(BD!E290="","",BD!E290)</f>
        <v>Panel de aislamiento térmico marca ROLAN</v>
      </c>
      <c r="E297" s="42"/>
      <c r="F297" s="42"/>
      <c r="G297" s="2" t="str">
        <f>IF(BD!F290="","",BD!F290)</f>
        <v>m²</v>
      </c>
      <c r="H297" s="2" t="str">
        <f>IF(BD!L290="","",BD!L290)</f>
        <v>Mundial</v>
      </c>
      <c r="I297" s="2" t="str">
        <f>IF(BD!K290="","",BD!K290)</f>
        <v>The International EPD System / EPD Latin America</v>
      </c>
    </row>
    <row r="298" spans="1:9" x14ac:dyDescent="0.35">
      <c r="A298" s="4" t="str">
        <f>IF(BD!B291="","",BD!B291)</f>
        <v>EPDs</v>
      </c>
      <c r="B298" s="3" t="str">
        <f>IF(BD!C291="","",BD!C291)</f>
        <v/>
      </c>
      <c r="C298" s="3" t="str">
        <f>IF(BD!D291="","",BD!D291)</f>
        <v/>
      </c>
      <c r="D298" s="3" t="str">
        <f>IF(BD!E291="","",BD!E291)</f>
        <v>Varilla corrugada fabricada con material de desecho marca TERNIUM</v>
      </c>
      <c r="E298" s="25"/>
      <c r="F298" s="25"/>
      <c r="G298" s="2" t="str">
        <f>IF(BD!F291="","",BD!F291)</f>
        <v>Ton</v>
      </c>
      <c r="H298" s="2" t="str">
        <f>IF(BD!L291="","",BD!L291)</f>
        <v>México</v>
      </c>
      <c r="I298" s="2" t="str">
        <f>IF(BD!K291="","",BD!K291)</f>
        <v>The International EPD System / EPD Latin America</v>
      </c>
    </row>
    <row r="299" spans="1:9" x14ac:dyDescent="0.35">
      <c r="A299" s="4" t="str">
        <f>IF(BD!B292="","",BD!B292)</f>
        <v>EPDs</v>
      </c>
      <c r="B299" s="3" t="str">
        <f>IF(BD!C292="","",BD!C292)</f>
        <v/>
      </c>
      <c r="C299" s="3" t="str">
        <f>IF(BD!D292="","",BD!D292)</f>
        <v/>
      </c>
      <c r="D299" s="3" t="str">
        <f>IF(BD!E292="","",BD!E292)</f>
        <v>Varilla corrugada fabricada con mineral de hierro marca TERNIUM</v>
      </c>
      <c r="E299" s="25"/>
      <c r="F299" s="25"/>
      <c r="G299" s="2" t="str">
        <f>IF(BD!F292="","",BD!F292)</f>
        <v>Ton</v>
      </c>
      <c r="H299" s="2" t="str">
        <f>IF(BD!L292="","",BD!L292)</f>
        <v>México</v>
      </c>
      <c r="I299" s="2" t="str">
        <f>IF(BD!K292="","",BD!K292)</f>
        <v>The International EPD System / EPD Latin America</v>
      </c>
    </row>
    <row r="300" spans="1:9" x14ac:dyDescent="0.35">
      <c r="A300" s="4" t="str">
        <f>IF(BD!B293="","",BD!B293)</f>
        <v>EPDs</v>
      </c>
      <c r="B300" s="3" t="str">
        <f>IF(BD!C293="","",BD!C293)</f>
        <v/>
      </c>
      <c r="C300" s="3" t="str">
        <f>IF(BD!D293="","",BD!D293)</f>
        <v/>
      </c>
      <c r="D300" s="3" t="str">
        <f>IF(BD!E293="","",BD!E293)</f>
        <v>Losacero 1.5" y 2.5" marca TERNIUM</v>
      </c>
      <c r="E300" s="25"/>
      <c r="F300" s="25"/>
      <c r="G300" s="2" t="str">
        <f>IF(BD!F293="","",BD!F293)</f>
        <v>Ton</v>
      </c>
      <c r="H300" s="2" t="str">
        <f>IF(BD!L293="","",BD!L293)</f>
        <v>México</v>
      </c>
      <c r="I300" s="2" t="str">
        <f>IF(BD!K293="","",BD!K293)</f>
        <v>The International EPD System / EPD Latin America</v>
      </c>
    </row>
    <row r="301" spans="1:9" x14ac:dyDescent="0.35">
      <c r="A301" s="4" t="str">
        <f>IF(BD!B294="","",BD!B294)</f>
        <v>EPDs</v>
      </c>
      <c r="B301" s="3" t="str">
        <f>IF(BD!C294="","",BD!C294)</f>
        <v/>
      </c>
      <c r="C301" s="3" t="str">
        <f>IF(BD!D294="","",BD!D294)</f>
        <v/>
      </c>
      <c r="D301" s="3" t="str">
        <f>IF(BD!E294="","",BD!E294)</f>
        <v>Losacero 3" marca TERNIUM</v>
      </c>
      <c r="E301" s="25"/>
      <c r="F301" s="25"/>
      <c r="G301" s="2" t="str">
        <f>IF(BD!F294="","",BD!F294)</f>
        <v>Ton</v>
      </c>
      <c r="H301" s="2" t="str">
        <f>IF(BD!L294="","",BD!L294)</f>
        <v>México</v>
      </c>
      <c r="I301" s="2" t="str">
        <f>IF(BD!K294="","",BD!K294)</f>
        <v>The International EPD System / EPD Latin America</v>
      </c>
    </row>
    <row r="302" spans="1:9" x14ac:dyDescent="0.35">
      <c r="A302" s="4" t="str">
        <f>IF(BD!B295="","",BD!B295)</f>
        <v>EPDs</v>
      </c>
      <c r="B302" s="3" t="str">
        <f>IF(BD!C295="","",BD!C295)</f>
        <v/>
      </c>
      <c r="C302" s="3" t="str">
        <f>IF(BD!D295="","",BD!D295)</f>
        <v/>
      </c>
      <c r="D302" s="3" t="str">
        <f>IF(BD!E295="","",BD!E295)</f>
        <v>Alambrón de acero fabricado con material de desecho marca TYASA</v>
      </c>
      <c r="E302" s="25"/>
      <c r="F302" s="25"/>
      <c r="G302" s="2" t="str">
        <f>IF(BD!F295="","",BD!F295)</f>
        <v>Ton</v>
      </c>
      <c r="H302" s="2" t="str">
        <f>IF(BD!L295="","",BD!L295)</f>
        <v>México</v>
      </c>
      <c r="I302" s="2" t="str">
        <f>IF(BD!K295="","",BD!K295)</f>
        <v>The International EPD System / EPD Latin America</v>
      </c>
    </row>
    <row r="303" spans="1:9" x14ac:dyDescent="0.35">
      <c r="A303" s="4" t="str">
        <f>IF(BD!B296="","",BD!B296)</f>
        <v>EPDs</v>
      </c>
      <c r="B303" s="3" t="str">
        <f>IF(BD!C296="","",BD!C296)</f>
        <v/>
      </c>
      <c r="C303" s="3" t="str">
        <f>IF(BD!D296="","",BD!D296)</f>
        <v/>
      </c>
      <c r="D303" s="3" t="str">
        <f>IF(BD!E296="","",BD!E296)</f>
        <v>Varilla corrugada fabricada con material de desecho marca TYASA</v>
      </c>
      <c r="E303" s="25"/>
      <c r="F303" s="25"/>
      <c r="G303" s="2" t="str">
        <f>IF(BD!F296="","",BD!F296)</f>
        <v>Ton</v>
      </c>
      <c r="H303" s="2" t="str">
        <f>IF(BD!L296="","",BD!L296)</f>
        <v>México</v>
      </c>
      <c r="I303" s="2" t="str">
        <f>IF(BD!K296="","",BD!K296)</f>
        <v>The International EPD System / EPD Latin America</v>
      </c>
    </row>
    <row r="304" spans="1:9" x14ac:dyDescent="0.35">
      <c r="A304" s="4" t="str">
        <f>IF(BD!B297="","",BD!B297)</f>
        <v>EPDs</v>
      </c>
      <c r="B304" s="3" t="str">
        <f>IF(BD!C297="","",BD!C297)</f>
        <v/>
      </c>
      <c r="C304" s="3" t="str">
        <f>IF(BD!D297="","",BD!D297)</f>
        <v/>
      </c>
      <c r="D304" s="3" t="str">
        <f>IF(BD!E297="","",BD!E297)</f>
        <v>Puerta de seguridad multipropósito marca ASTRUMEX</v>
      </c>
      <c r="E304" s="25"/>
      <c r="F304" s="25"/>
      <c r="G304" s="2" t="str">
        <f>IF(BD!F297="","",BD!F297)</f>
        <v>Pza</v>
      </c>
      <c r="H304" s="2" t="str">
        <f>IF(BD!L297="","",BD!L297)</f>
        <v>México</v>
      </c>
      <c r="I304" s="2" t="str">
        <f>IF(BD!K297="","",BD!K297)</f>
        <v>The International EPD System / EPD Latin America</v>
      </c>
    </row>
    <row r="305" spans="1:9" x14ac:dyDescent="0.35">
      <c r="A305" s="4" t="str">
        <f>IF(BD!B298="","",BD!B298)</f>
        <v>EPDs</v>
      </c>
      <c r="B305" s="3" t="str">
        <f>IF(BD!C298="","",BD!C298)</f>
        <v/>
      </c>
      <c r="C305" s="3" t="str">
        <f>IF(BD!D298="","",BD!D298)</f>
        <v/>
      </c>
      <c r="D305" s="3" t="str">
        <f>IF(BD!E298="","",BD!E298)</f>
        <v>Puerta de seguridad contra incendios marca ASTRUMEX</v>
      </c>
      <c r="E305" s="25"/>
      <c r="F305" s="25"/>
      <c r="G305" s="2" t="str">
        <f>IF(BD!F298="","",BD!F298)</f>
        <v>Pza</v>
      </c>
      <c r="H305" s="2" t="str">
        <f>IF(BD!L298="","",BD!L298)</f>
        <v>México</v>
      </c>
      <c r="I305" s="2" t="str">
        <f>IF(BD!K298="","",BD!K298)</f>
        <v>The International EPD System / EPD Latin America</v>
      </c>
    </row>
    <row r="306" spans="1:9" x14ac:dyDescent="0.35">
      <c r="A306" s="4" t="str">
        <f>IF(BD!B299="","",BD!B299)</f>
        <v>EPDs</v>
      </c>
      <c r="B306" s="3" t="str">
        <f>IF(BD!C299="","",BD!C299)</f>
        <v/>
      </c>
      <c r="C306" s="3" t="str">
        <f>IF(BD!D299="","",BD!D299)</f>
        <v/>
      </c>
      <c r="D306" s="3" t="str">
        <f>IF(BD!E299="","",BD!E299)</f>
        <v>Pilotes prefabricados de concreto reforzado de 40x40cms de grupo INDI</v>
      </c>
      <c r="E306" s="25"/>
      <c r="F306" s="25"/>
      <c r="G306" s="2" t="str">
        <f>IF(BD!F299="","",BD!F299)</f>
        <v>Pza</v>
      </c>
      <c r="H306" s="2" t="str">
        <f>IF(BD!L299="","",BD!L299)</f>
        <v>México</v>
      </c>
      <c r="I306" s="2" t="str">
        <f>IF(BD!K299="","",BD!K299)</f>
        <v>The International EPD System / EPD Latin America</v>
      </c>
    </row>
    <row r="307" spans="1:9" x14ac:dyDescent="0.35">
      <c r="A307" s="4" t="str">
        <f>IF(BD!B300="","",BD!B300)</f>
        <v>EPDs</v>
      </c>
      <c r="B307" s="3" t="str">
        <f>IF(BD!C300="","",BD!C300)</f>
        <v/>
      </c>
      <c r="C307" s="3" t="str">
        <f>IF(BD!D300="","",BD!D300)</f>
        <v/>
      </c>
      <c r="D307" s="3" t="str">
        <f>IF(BD!E300="","",BD!E300)</f>
        <v>Pilotes prefabricados de concreto reforzado de 50x50cms de grupo INDI</v>
      </c>
      <c r="E307" s="25"/>
      <c r="F307" s="25"/>
      <c r="G307" s="2" t="str">
        <f>IF(BD!F300="","",BD!F300)</f>
        <v>Pza</v>
      </c>
      <c r="H307" s="2" t="str">
        <f>IF(BD!L300="","",BD!L300)</f>
        <v>México</v>
      </c>
      <c r="I307" s="2" t="str">
        <f>IF(BD!K300="","",BD!K300)</f>
        <v>The International EPD System / EPD Latin America</v>
      </c>
    </row>
    <row r="308" spans="1:9" x14ac:dyDescent="0.35">
      <c r="A308" s="4" t="str">
        <f>IF(BD!B301="","",BD!B301)</f>
        <v>EPDs</v>
      </c>
      <c r="B308" s="3" t="str">
        <f>IF(BD!C301="","",BD!C301)</f>
        <v/>
      </c>
      <c r="C308" s="3" t="str">
        <f>IF(BD!D301="","",BD!D301)</f>
        <v/>
      </c>
      <c r="D308" s="3" t="str">
        <f>IF(BD!E301="","",BD!E301)</f>
        <v>Panel metálico para cubierta GLAMET FRIGO (Promedio 141-B) marca METENCO</v>
      </c>
      <c r="E308" s="25"/>
      <c r="F308" s="25"/>
      <c r="G308" s="2" t="str">
        <f>IF(BD!F301="","",BD!F301)</f>
        <v>m²</v>
      </c>
      <c r="H308" s="2" t="str">
        <f>IF(BD!L301="","",BD!L301)</f>
        <v>México</v>
      </c>
      <c r="I308" s="2" t="str">
        <f>IF(BD!K301="","",BD!K301)</f>
        <v>The International EPD System / EPD Latin America</v>
      </c>
    </row>
    <row r="309" spans="1:9" x14ac:dyDescent="0.35">
      <c r="A309" s="4" t="str">
        <f>IF(BD!B302="","",BD!B302)</f>
        <v>EPDs</v>
      </c>
      <c r="B309" s="3" t="str">
        <f>IF(BD!C302="","",BD!C302)</f>
        <v/>
      </c>
      <c r="C309" s="3" t="str">
        <f>IF(BD!D302="","",BD!D302)</f>
        <v/>
      </c>
      <c r="D309" s="3" t="str">
        <f>IF(BD!E302="","",BD!E302)</f>
        <v>Panel metálico para cubierta GLAMET FRIGO (Cyclopentane) marca METENCO</v>
      </c>
      <c r="E309" s="25"/>
      <c r="F309" s="25"/>
      <c r="G309" s="2" t="str">
        <f>IF(BD!F302="","",BD!F302)</f>
        <v>m²</v>
      </c>
      <c r="H309" s="2" t="str">
        <f>IF(BD!L302="","",BD!L302)</f>
        <v>México</v>
      </c>
      <c r="I309" s="2" t="str">
        <f>IF(BD!K302="","",BD!K302)</f>
        <v>The International EPD System / EPD Latin America</v>
      </c>
    </row>
    <row r="310" spans="1:9" x14ac:dyDescent="0.35">
      <c r="A310" s="4" t="str">
        <f>IF(BD!B303="","",BD!B303)</f>
        <v>EPDs</v>
      </c>
      <c r="B310" s="3" t="str">
        <f>IF(BD!C303="","",BD!C303)</f>
        <v/>
      </c>
      <c r="C310" s="3" t="str">
        <f>IF(BD!D303="","",BD!D303)</f>
        <v/>
      </c>
      <c r="D310" s="3" t="str">
        <f>IF(BD!E303="","",BD!E303)</f>
        <v>Panel metálico para cubierta METCOPPO marca METENCO</v>
      </c>
      <c r="E310" s="25"/>
      <c r="F310" s="25"/>
      <c r="G310" s="2" t="str">
        <f>IF(BD!F303="","",BD!F303)</f>
        <v>m²</v>
      </c>
      <c r="H310" s="2" t="str">
        <f>IF(BD!L303="","",BD!L303)</f>
        <v>México</v>
      </c>
      <c r="I310" s="2" t="str">
        <f>IF(BD!K303="","",BD!K303)</f>
        <v>The International EPD System / EPD Latin America</v>
      </c>
    </row>
    <row r="311" spans="1:9" x14ac:dyDescent="0.35">
      <c r="A311" s="4" t="str">
        <f>IF(BD!B304="","",BD!B304)</f>
        <v>EPDs</v>
      </c>
      <c r="B311" s="3" t="str">
        <f>IF(BD!C304="","",BD!C304)</f>
        <v/>
      </c>
      <c r="C311" s="3" t="str">
        <f>IF(BD!D304="","",BD!D304)</f>
        <v/>
      </c>
      <c r="D311" s="3" t="str">
        <f>IF(BD!E304="","",BD!E304)</f>
        <v>Panel metálico para muros SUPERWALL (promedio Cyclopentane) marca METENCO</v>
      </c>
      <c r="E311" s="25"/>
      <c r="F311" s="25"/>
      <c r="G311" s="2" t="str">
        <f>IF(BD!F304="","",BD!F304)</f>
        <v>m²</v>
      </c>
      <c r="H311" s="2" t="str">
        <f>IF(BD!L304="","",BD!L304)</f>
        <v>México</v>
      </c>
      <c r="I311" s="2" t="str">
        <f>IF(BD!K304="","",BD!K304)</f>
        <v>The International EPD System / EPD Latin America</v>
      </c>
    </row>
    <row r="312" spans="1:9" x14ac:dyDescent="0.35">
      <c r="A312" s="4" t="str">
        <f>IF(BD!B305="","",BD!B305)</f>
        <v>EPDs</v>
      </c>
      <c r="B312" s="3" t="str">
        <f>IF(BD!C305="","",BD!C305)</f>
        <v/>
      </c>
      <c r="C312" s="3" t="str">
        <f>IF(BD!D305="","",BD!D305)</f>
        <v/>
      </c>
      <c r="D312" s="3" t="str">
        <f>IF(BD!E305="","",BD!E305)</f>
        <v>Panel metálico para muros HWALL marca METENCO</v>
      </c>
      <c r="E312" s="25"/>
      <c r="F312" s="25"/>
      <c r="G312" s="2" t="str">
        <f>IF(BD!F305="","",BD!F305)</f>
        <v>m²</v>
      </c>
      <c r="H312" s="2" t="str">
        <f>IF(BD!L305="","",BD!L305)</f>
        <v>México</v>
      </c>
      <c r="I312" s="2" t="str">
        <f>IF(BD!K305="","",BD!K305)</f>
        <v>The International EPD System / EPD Latin America</v>
      </c>
    </row>
    <row r="313" spans="1:9" x14ac:dyDescent="0.35">
      <c r="A313" s="4" t="str">
        <f>IF(BD!B306="","",BD!B306)</f>
        <v>EPDs</v>
      </c>
      <c r="B313" s="3" t="str">
        <f>IF(BD!C306="","",BD!C306)</f>
        <v/>
      </c>
      <c r="C313" s="3" t="str">
        <f>IF(BD!D306="","",BD!D306)</f>
        <v/>
      </c>
      <c r="D313" s="3" t="str">
        <f>IF(BD!E306="","",BD!E306)</f>
        <v>Panel metálico para muros SUPERWALL (141-B) marca METENCO</v>
      </c>
      <c r="E313" s="25"/>
      <c r="F313" s="25"/>
      <c r="G313" s="2" t="str">
        <f>IF(BD!F306="","",BD!F306)</f>
        <v>m²</v>
      </c>
      <c r="H313" s="2" t="str">
        <f>IF(BD!L306="","",BD!L306)</f>
        <v>México</v>
      </c>
      <c r="I313" s="2" t="str">
        <f>IF(BD!K306="","",BD!K306)</f>
        <v>The International EPD System / EPD Latin America</v>
      </c>
    </row>
    <row r="314" spans="1:9" x14ac:dyDescent="0.35">
      <c r="A314" s="4" t="str">
        <f>IF(BD!B307="","",BD!B307)</f>
        <v>EPDs</v>
      </c>
      <c r="B314" s="3" t="str">
        <f>IF(BD!C307="","",BD!C307)</f>
        <v/>
      </c>
      <c r="C314" s="3" t="str">
        <f>IF(BD!D307="","",BD!D307)</f>
        <v/>
      </c>
      <c r="D314" s="3" t="str">
        <f>IF(BD!E307="","",BD!E307)</f>
        <v>Varilla corrugada fabricada con material de desecho de grupo Acerero</v>
      </c>
      <c r="E314" s="25"/>
      <c r="F314" s="25"/>
      <c r="G314" s="2" t="str">
        <f>IF(BD!F307="","",BD!F307)</f>
        <v>Ton</v>
      </c>
      <c r="H314" s="2" t="str">
        <f>IF(BD!L307="","",BD!L307)</f>
        <v>México, EUA, Latinoamerica</v>
      </c>
      <c r="I314" s="2" t="str">
        <f>IF(BD!K307="","",BD!K307)</f>
        <v>The International EPD System / EPD Latin America</v>
      </c>
    </row>
    <row r="315" spans="1:9" x14ac:dyDescent="0.35">
      <c r="A315" s="4" t="str">
        <f>IF(BD!B308="","",BD!B308)</f>
        <v>EPDs</v>
      </c>
      <c r="B315" s="3" t="str">
        <f>IF(BD!C308="","",BD!C308)</f>
        <v/>
      </c>
      <c r="C315" s="3" t="str">
        <f>IF(BD!D308="","",BD!D308)</f>
        <v/>
      </c>
      <c r="D315" s="3" t="str">
        <f>IF(BD!E308="","",BD!E308)</f>
        <v>Varilla corrugada fabricada con material de desecho marca DEACERO</v>
      </c>
      <c r="E315" s="25"/>
      <c r="F315" s="25"/>
      <c r="G315" s="2" t="str">
        <f>IF(BD!F308="","",BD!F308)</f>
        <v>Ton</v>
      </c>
      <c r="H315" s="2" t="str">
        <f>IF(BD!L308="","",BD!L308)</f>
        <v>México</v>
      </c>
      <c r="I315" s="2" t="str">
        <f>IF(BD!K308="","",BD!K308)</f>
        <v>The International EPD System / EPD Latin America</v>
      </c>
    </row>
    <row r="316" spans="1:9" x14ac:dyDescent="0.35">
      <c r="A316" s="4" t="str">
        <f>IF(BD!B309="","",BD!B309)</f>
        <v>EPDs</v>
      </c>
      <c r="B316" s="3" t="str">
        <f>IF(BD!C309="","",BD!C309)</f>
        <v/>
      </c>
      <c r="C316" s="3" t="str">
        <f>IF(BD!D309="","",BD!D309)</f>
        <v/>
      </c>
      <c r="D316" s="3" t="str">
        <f>IF(BD!E309="","",BD!E309)</f>
        <v>Alambrón de acero fabricado con material de desecho marca DEACERO</v>
      </c>
      <c r="E316" s="25"/>
      <c r="F316" s="25"/>
      <c r="G316" s="2" t="str">
        <f>IF(BD!F309="","",BD!F309)</f>
        <v>Ton</v>
      </c>
      <c r="H316" s="2" t="str">
        <f>IF(BD!L309="","",BD!L309)</f>
        <v>México</v>
      </c>
      <c r="I316" s="2" t="str">
        <f>IF(BD!K309="","",BD!K309)</f>
        <v>The International EPD System / EPD Latin America</v>
      </c>
    </row>
    <row r="317" spans="1:9" x14ac:dyDescent="0.35">
      <c r="A317" s="4" t="str">
        <f>IF(BD!B310="","",BD!B310)</f>
        <v>EPDs</v>
      </c>
      <c r="B317" s="3" t="str">
        <f>IF(BD!C310="","",BD!C310)</f>
        <v/>
      </c>
      <c r="C317" s="3" t="str">
        <f>IF(BD!D310="","",BD!D310)</f>
        <v/>
      </c>
      <c r="D317" s="3" t="str">
        <f>IF(BD!E310="","",BD!E310)</f>
        <v>Alambre galvanizado fabricado con material de desecho marca DEACERO</v>
      </c>
      <c r="E317" s="25"/>
      <c r="F317" s="25"/>
      <c r="G317" s="2" t="str">
        <f>IF(BD!F310="","",BD!F310)</f>
        <v>Ton</v>
      </c>
      <c r="H317" s="2" t="str">
        <f>IF(BD!L310="","",BD!L310)</f>
        <v>México</v>
      </c>
      <c r="I317" s="2" t="str">
        <f>IF(BD!K310="","",BD!K310)</f>
        <v>The International EPD System / EPD Latin America</v>
      </c>
    </row>
    <row r="318" spans="1:9" x14ac:dyDescent="0.35">
      <c r="A318" s="4" t="str">
        <f>IF(BD!B311="","",BD!B311)</f>
        <v>EPDs</v>
      </c>
      <c r="B318" s="3" t="str">
        <f>IF(BD!C311="","",BD!C311)</f>
        <v/>
      </c>
      <c r="C318" s="3" t="str">
        <f>IF(BD!D311="","",BD!D311)</f>
        <v/>
      </c>
      <c r="D318" s="3" t="str">
        <f>IF(BD!E311="","",BD!E311)</f>
        <v>Cable de acero pretensado fabricado con material de desecho marca DEACERO</v>
      </c>
      <c r="E318" s="25"/>
      <c r="F318" s="25"/>
      <c r="G318" s="2" t="str">
        <f>IF(BD!F311="","",BD!F311)</f>
        <v>Ton</v>
      </c>
      <c r="H318" s="2" t="str">
        <f>IF(BD!L311="","",BD!L311)</f>
        <v>México</v>
      </c>
      <c r="I318" s="2" t="str">
        <f>IF(BD!K311="","",BD!K311)</f>
        <v>The International EPD System / EPD Latin America</v>
      </c>
    </row>
    <row r="319" spans="1:9" x14ac:dyDescent="0.35">
      <c r="A319" s="4" t="str">
        <f>IF(BD!B312="","",BD!B312)</f>
        <v>EPDs</v>
      </c>
      <c r="B319" s="3" t="str">
        <f>IF(BD!C312="","",BD!C312)</f>
        <v/>
      </c>
      <c r="C319" s="3" t="str">
        <f>IF(BD!D312="","",BD!D312)</f>
        <v/>
      </c>
      <c r="D319" s="3" t="str">
        <f>IF(BD!E312="","",BD!E312)</f>
        <v>Viga de acero perfil 'H' fabricada con material de desecho marca DEACERO</v>
      </c>
      <c r="E319" s="25"/>
      <c r="F319" s="25"/>
      <c r="G319" s="2" t="str">
        <f>IF(BD!F312="","",BD!F312)</f>
        <v>Ton</v>
      </c>
      <c r="H319" s="2" t="str">
        <f>IF(BD!L312="","",BD!L312)</f>
        <v>México</v>
      </c>
      <c r="I319" s="2" t="str">
        <f>IF(BD!K312="","",BD!K312)</f>
        <v>The International EPD System / EPD Latin America</v>
      </c>
    </row>
    <row r="320" spans="1:9" x14ac:dyDescent="0.35">
      <c r="A320" s="4" t="str">
        <f>IF(BD!B313="","",BD!B313)</f>
        <v>EPDs</v>
      </c>
      <c r="B320" s="3" t="str">
        <f>IF(BD!C313="","",BD!C313)</f>
        <v/>
      </c>
      <c r="C320" s="3" t="str">
        <f>IF(BD!D313="","",BD!D313)</f>
        <v/>
      </c>
      <c r="D320" s="3" t="str">
        <f>IF(BD!E313="","",BD!E313)</f>
        <v>Placa de acero laminada en caliente marca AHMSA</v>
      </c>
      <c r="E320" s="25"/>
      <c r="F320" s="25"/>
      <c r="G320" s="2" t="str">
        <f>IF(BD!F313="","",BD!F313)</f>
        <v>Ton</v>
      </c>
      <c r="H320" s="2" t="str">
        <f>IF(BD!L313="","",BD!L313)</f>
        <v>México</v>
      </c>
      <c r="I320" s="2" t="str">
        <f>IF(BD!K313="","",BD!K313)</f>
        <v>The International EPD System / EPD Latin America</v>
      </c>
    </row>
    <row r="321" spans="1:9" x14ac:dyDescent="0.35">
      <c r="A321" s="4" t="str">
        <f>IF(BD!B314="","",BD!B314)</f>
        <v>EPDs</v>
      </c>
      <c r="B321" s="3" t="str">
        <f>IF(BD!C314="","",BD!C314)</f>
        <v/>
      </c>
      <c r="C321" s="3" t="str">
        <f>IF(BD!D314="","",BD!D314)</f>
        <v/>
      </c>
      <c r="D321" s="3" t="str">
        <f>IF(BD!E314="","",BD!E314)</f>
        <v>Viga de acero perfil 'W' fabricada con material de desecho marca AHMSA</v>
      </c>
      <c r="E321" s="25"/>
      <c r="F321" s="25"/>
      <c r="G321" s="2" t="str">
        <f>IF(BD!F314="","",BD!F314)</f>
        <v>Ton</v>
      </c>
      <c r="H321" s="2" t="str">
        <f>IF(BD!L314="","",BD!L314)</f>
        <v>México</v>
      </c>
      <c r="I321" s="2" t="str">
        <f>IF(BD!K314="","",BD!K314)</f>
        <v>The International EPD System / EPD Latin America</v>
      </c>
    </row>
    <row r="322" spans="1:9" x14ac:dyDescent="0.35">
      <c r="A322" s="4" t="str">
        <f>IF(BD!B315="","",BD!B315)</f>
        <v>EPDs</v>
      </c>
      <c r="B322" s="3" t="str">
        <f>IF(BD!C315="","",BD!C315)</f>
        <v/>
      </c>
      <c r="C322" s="3" t="str">
        <f>IF(BD!D315="","",BD!D315)</f>
        <v/>
      </c>
      <c r="D322" s="3" t="str">
        <f>IF(BD!E315="","",BD!E315)</f>
        <v>Viga de acero perfil 'C' fabricada con material de desecho marca AHMSA</v>
      </c>
      <c r="E322" s="25"/>
      <c r="F322" s="25"/>
      <c r="G322" s="2" t="str">
        <f>IF(BD!F315="","",BD!F315)</f>
        <v>Ton</v>
      </c>
      <c r="H322" s="2" t="str">
        <f>IF(BD!L315="","",BD!L315)</f>
        <v>México</v>
      </c>
      <c r="I322" s="2" t="str">
        <f>IF(BD!K315="","",BD!K315)</f>
        <v>The International EPD System / EPD Latin America</v>
      </c>
    </row>
    <row r="323" spans="1:9" x14ac:dyDescent="0.35">
      <c r="A323" s="4" t="str">
        <f>IF(BD!B316="","",BD!B316)</f>
        <v>EPDs</v>
      </c>
      <c r="B323" s="3" t="str">
        <f>IF(BD!C316="","",BD!C316)</f>
        <v/>
      </c>
      <c r="C323" s="3" t="str">
        <f>IF(BD!D316="","",BD!D316)</f>
        <v/>
      </c>
      <c r="D323" s="3" t="str">
        <f>IF(BD!E316="","",BD!E316)</f>
        <v>Viga de acero perfil 'L' fabricada con material de desecho marca AHMSA</v>
      </c>
      <c r="E323" s="25"/>
      <c r="F323" s="25"/>
      <c r="G323" s="2" t="str">
        <f>IF(BD!F316="","",BD!F316)</f>
        <v>Ton</v>
      </c>
      <c r="H323" s="2" t="str">
        <f>IF(BD!L316="","",BD!L316)</f>
        <v>México</v>
      </c>
      <c r="I323" s="2" t="str">
        <f>IF(BD!K316="","",BD!K316)</f>
        <v>The International EPD System / EPD Latin America</v>
      </c>
    </row>
    <row r="324" spans="1:9" x14ac:dyDescent="0.35">
      <c r="A324" s="4" t="str">
        <f>IF(BD!B317="","",BD!B317)</f>
        <v>EPDs</v>
      </c>
      <c r="B324" s="3" t="str">
        <f>IF(BD!C317="","",BD!C317)</f>
        <v/>
      </c>
      <c r="C324" s="3" t="str">
        <f>IF(BD!D317="","",BD!D317)</f>
        <v/>
      </c>
      <c r="D324" s="3" t="str">
        <f>IF(BD!E317="","",BD!E317)</f>
        <v>Rollo de acero laminado en calientemarca AHMSA</v>
      </c>
      <c r="E324" s="25"/>
      <c r="F324" s="25"/>
      <c r="G324" s="2" t="str">
        <f>IF(BD!F317="","",BD!F317)</f>
        <v>Ton</v>
      </c>
      <c r="H324" s="2" t="str">
        <f>IF(BD!L317="","",BD!L317)</f>
        <v>México</v>
      </c>
      <c r="I324" s="2" t="str">
        <f>IF(BD!K317="","",BD!K317)</f>
        <v>The International EPD System / EPD Latin America</v>
      </c>
    </row>
    <row r="325" spans="1:9" x14ac:dyDescent="0.35">
      <c r="A325" s="4" t="str">
        <f>IF(BD!B318="","",BD!B318)</f>
        <v>EPDs</v>
      </c>
      <c r="B325" s="3" t="str">
        <f>IF(BD!C318="","",BD!C318)</f>
        <v/>
      </c>
      <c r="C325" s="3" t="str">
        <f>IF(BD!D318="","",BD!D318)</f>
        <v/>
      </c>
      <c r="D325" s="3" t="str">
        <f>IF(BD!E318="","",BD!E318)</f>
        <v>Panel de yeso marca USG tablaroca</v>
      </c>
      <c r="E325" s="25"/>
      <c r="F325" s="25"/>
      <c r="G325" s="2" t="str">
        <f>IF(BD!F318="","",BD!F318)</f>
        <v>m²</v>
      </c>
      <c r="H325" s="2" t="str">
        <f>IF(BD!L318="","",BD!L318)</f>
        <v>México</v>
      </c>
      <c r="I325" s="2" t="str">
        <f>IF(BD!K318="","",BD!K318)</f>
        <v>The International EPD System / EPD Latin America</v>
      </c>
    </row>
    <row r="326" spans="1:9" x14ac:dyDescent="0.35">
      <c r="A326" s="4" t="str">
        <f>IF(BD!B319="","",BD!B319)</f>
        <v>EPDs</v>
      </c>
      <c r="B326" s="3" t="str">
        <f>IF(BD!C319="","",BD!C319)</f>
        <v/>
      </c>
      <c r="C326" s="3" t="str">
        <f>IF(BD!D319="","",BD!D319)</f>
        <v/>
      </c>
      <c r="D326" s="3" t="str">
        <f>IF(BD!E319="","",BD!E319)</f>
        <v>Panel de yeso marca USG tablaroca Ultralight</v>
      </c>
      <c r="E326" s="25"/>
      <c r="F326" s="25"/>
      <c r="G326" s="2" t="str">
        <f>IF(BD!F319="","",BD!F319)</f>
        <v>m²</v>
      </c>
      <c r="H326" s="2" t="str">
        <f>IF(BD!L319="","",BD!L319)</f>
        <v>México</v>
      </c>
      <c r="I326" s="2" t="str">
        <f>IF(BD!K319="","",BD!K319)</f>
        <v>The International EPD System / EPD Latin America</v>
      </c>
    </row>
    <row r="327" spans="1:9" x14ac:dyDescent="0.35">
      <c r="A327" s="4" t="str">
        <f>IF(BD!B320="","",BD!B320)</f>
        <v>EPDs</v>
      </c>
      <c r="B327" s="3" t="str">
        <f>IF(BD!C320="","",BD!C320)</f>
        <v/>
      </c>
      <c r="C327" s="3" t="str">
        <f>IF(BD!D320="","",BD!D320)</f>
        <v/>
      </c>
      <c r="D327" s="3" t="str">
        <f>IF(BD!E320="","",BD!E320)</f>
        <v>Panel de yeso marca USG tablaroca Antimoho</v>
      </c>
      <c r="E327" s="25"/>
      <c r="F327" s="25"/>
      <c r="G327" s="2" t="str">
        <f>IF(BD!F320="","",BD!F320)</f>
        <v>m²</v>
      </c>
      <c r="H327" s="2" t="str">
        <f>IF(BD!L320="","",BD!L320)</f>
        <v>México</v>
      </c>
      <c r="I327" s="2" t="str">
        <f>IF(BD!K320="","",BD!K320)</f>
        <v>The International EPD System / EPD Latin America</v>
      </c>
    </row>
    <row r="328" spans="1:9" x14ac:dyDescent="0.35">
      <c r="A328" s="4" t="str">
        <f>IF(BD!B321="","",BD!B321)</f>
        <v>EPDs</v>
      </c>
      <c r="B328" s="3" t="str">
        <f>IF(BD!C321="","",BD!C321)</f>
        <v/>
      </c>
      <c r="C328" s="3" t="str">
        <f>IF(BD!D321="","",BD!D321)</f>
        <v/>
      </c>
      <c r="D328" s="3" t="str">
        <f>IF(BD!E321="","",BD!E321)</f>
        <v>Panel de yeso marca USG tablaroca Firecode Type X</v>
      </c>
      <c r="E328" s="25"/>
      <c r="F328" s="25"/>
      <c r="G328" s="2" t="str">
        <f>IF(BD!F321="","",BD!F321)</f>
        <v>m²</v>
      </c>
      <c r="H328" s="2" t="str">
        <f>IF(BD!L321="","",BD!L321)</f>
        <v>México</v>
      </c>
      <c r="I328" s="2" t="str">
        <f>IF(BD!K321="","",BD!K321)</f>
        <v>The International EPD System / EPD Latin America</v>
      </c>
    </row>
    <row r="329" spans="1:9" x14ac:dyDescent="0.35">
      <c r="A329" s="4" t="str">
        <f>IF(BD!B322="","",BD!B322)</f>
        <v>EPDs</v>
      </c>
      <c r="B329" s="3" t="str">
        <f>IF(BD!C322="","",BD!C322)</f>
        <v/>
      </c>
      <c r="C329" s="3" t="str">
        <f>IF(BD!D322="","",BD!D322)</f>
        <v/>
      </c>
      <c r="D329" s="3" t="str">
        <f>IF(BD!E322="","",BD!E322)</f>
        <v>Panel de yeso marca USG tablaroca Firecode Type C</v>
      </c>
      <c r="E329" s="25"/>
      <c r="F329" s="25"/>
      <c r="G329" s="2" t="str">
        <f>IF(BD!F322="","",BD!F322)</f>
        <v>m²</v>
      </c>
      <c r="H329" s="2" t="str">
        <f>IF(BD!L322="","",BD!L322)</f>
        <v>México</v>
      </c>
      <c r="I329" s="2" t="str">
        <f>IF(BD!K322="","",BD!K322)</f>
        <v>The International EPD System / EPD Latin America</v>
      </c>
    </row>
    <row r="330" spans="1:9" x14ac:dyDescent="0.35">
      <c r="A330" s="4" t="str">
        <f>IF(BD!B323="","",BD!B323)</f>
        <v>EPDs</v>
      </c>
      <c r="B330" s="3" t="str">
        <f>IF(BD!C323="","",BD!C323)</f>
        <v/>
      </c>
      <c r="C330" s="3" t="str">
        <f>IF(BD!D323="","",BD!D323)</f>
        <v/>
      </c>
      <c r="D330" s="3" t="str">
        <f>IF(BD!E323="","",BD!E323)</f>
        <v>Panel de yeso marca USG tablaroca Antimoho Firecode Type X</v>
      </c>
      <c r="E330" s="25"/>
      <c r="F330" s="25"/>
      <c r="G330" s="2" t="str">
        <f>IF(BD!F323="","",BD!F323)</f>
        <v>m²</v>
      </c>
      <c r="H330" s="2" t="str">
        <f>IF(BD!L323="","",BD!L323)</f>
        <v>México</v>
      </c>
      <c r="I330" s="2" t="str">
        <f>IF(BD!K323="","",BD!K323)</f>
        <v>The International EPD System / EPD Latin America</v>
      </c>
    </row>
    <row r="331" spans="1:9" x14ac:dyDescent="0.35">
      <c r="A331" s="4" t="str">
        <f>IF(BD!B324="","",BD!B324)</f>
        <v>EPDs</v>
      </c>
      <c r="B331" s="3" t="str">
        <f>IF(BD!C324="","",BD!C324)</f>
        <v/>
      </c>
      <c r="C331" s="3" t="str">
        <f>IF(BD!D324="","",BD!D324)</f>
        <v/>
      </c>
      <c r="D331" s="3" t="str">
        <f>IF(BD!E324="","",BD!E324)</f>
        <v>Panel de yeso marca USG tablaroca Liner</v>
      </c>
      <c r="E331" s="25"/>
      <c r="F331" s="25"/>
      <c r="G331" s="2" t="str">
        <f>IF(BD!F324="","",BD!F324)</f>
        <v>m²</v>
      </c>
      <c r="H331" s="2" t="str">
        <f>IF(BD!L324="","",BD!L324)</f>
        <v>México</v>
      </c>
      <c r="I331" s="2" t="str">
        <f>IF(BD!K324="","",BD!K324)</f>
        <v>The International EPD System / EPD Latin America</v>
      </c>
    </row>
    <row r="332" spans="1:9" x14ac:dyDescent="0.35">
      <c r="A332" s="4" t="str">
        <f>IF(BD!B325="","",BD!B325)</f>
        <v>EPDs</v>
      </c>
      <c r="B332" s="3" t="str">
        <f>IF(BD!C325="","",BD!C325)</f>
        <v/>
      </c>
      <c r="C332" s="3" t="str">
        <f>IF(BD!D325="","",BD!D325)</f>
        <v/>
      </c>
      <c r="D332" s="3" t="str">
        <f>IF(BD!E325="","",BD!E325)</f>
        <v>Panel de yeso marca USG tablaroca Sheetrock</v>
      </c>
      <c r="E332" s="25"/>
      <c r="F332" s="25"/>
      <c r="G332" s="2" t="str">
        <f>IF(BD!F325="","",BD!F325)</f>
        <v>m²</v>
      </c>
      <c r="H332" s="2" t="str">
        <f>IF(BD!L325="","",BD!L325)</f>
        <v>México</v>
      </c>
      <c r="I332" s="2" t="str">
        <f>IF(BD!K325="","",BD!K325)</f>
        <v>The International EPD System / EPD Latin America</v>
      </c>
    </row>
    <row r="333" spans="1:9" x14ac:dyDescent="0.35">
      <c r="A333" s="4" t="str">
        <f>IF(BD!B326="","",BD!B326)</f>
        <v>EPDs</v>
      </c>
      <c r="B333" s="3" t="str">
        <f>IF(BD!C326="","",BD!C326)</f>
        <v/>
      </c>
      <c r="C333" s="3" t="str">
        <f>IF(BD!D326="","",BD!D326)</f>
        <v/>
      </c>
      <c r="D333" s="3" t="str">
        <f>IF(BD!E326="","",BD!E326)</f>
        <v>Panel de yeso marca USG tablaroca Sheetrock con recubrimiento de yeso</v>
      </c>
      <c r="E333" s="25"/>
      <c r="F333" s="25"/>
      <c r="G333" s="2" t="str">
        <f>IF(BD!F326="","",BD!F326)</f>
        <v>m²</v>
      </c>
      <c r="H333" s="2" t="str">
        <f>IF(BD!L326="","",BD!L326)</f>
        <v>México</v>
      </c>
      <c r="I333" s="2" t="str">
        <f>IF(BD!K326="","",BD!K326)</f>
        <v>The International EPD System / EPD Latin America</v>
      </c>
    </row>
    <row r="334" spans="1:9" x14ac:dyDescent="0.35">
      <c r="A334" s="4" t="str">
        <f>IF(BD!B327="","",BD!B327)</f>
        <v>EPDs</v>
      </c>
      <c r="B334" s="3" t="str">
        <f>IF(BD!C327="","",BD!C327)</f>
        <v/>
      </c>
      <c r="C334" s="3" t="str">
        <f>IF(BD!D327="","",BD!D327)</f>
        <v/>
      </c>
      <c r="D334" s="3" t="str">
        <f>IF(BD!E327="","",BD!E327)</f>
        <v>Panel de yeso marca USG tablaroca con recubrimiento de vidrio</v>
      </c>
      <c r="E334" s="25"/>
      <c r="F334" s="25"/>
      <c r="G334" s="2" t="str">
        <f>IF(BD!F327="","",BD!F327)</f>
        <v>m²</v>
      </c>
      <c r="H334" s="2" t="str">
        <f>IF(BD!L327="","",BD!L327)</f>
        <v>México</v>
      </c>
      <c r="I334" s="2" t="str">
        <f>IF(BD!K327="","",BD!K327)</f>
        <v>The International EPD System / EPD Latin America</v>
      </c>
    </row>
    <row r="335" spans="1:9" x14ac:dyDescent="0.35">
      <c r="A335" s="4" t="str">
        <f>IF(BD!B328="","",BD!B328)</f>
        <v>EPDs</v>
      </c>
      <c r="B335" s="3" t="str">
        <f>IF(BD!C328="","",BD!C328)</f>
        <v/>
      </c>
      <c r="C335" s="3" t="str">
        <f>IF(BD!D328="","",BD!D328)</f>
        <v/>
      </c>
      <c r="D335" s="3" t="str">
        <f>IF(BD!E328="","",BD!E328)</f>
        <v>Panel de cemento marca USG Durock</v>
      </c>
      <c r="E335" s="25"/>
      <c r="F335" s="25"/>
      <c r="G335" s="2" t="str">
        <f>IF(BD!F328="","",BD!F328)</f>
        <v>m²</v>
      </c>
      <c r="H335" s="2" t="str">
        <f>IF(BD!L328="","",BD!L328)</f>
        <v>México</v>
      </c>
      <c r="I335" s="2" t="str">
        <f>IF(BD!K328="","",BD!K328)</f>
        <v>The International EPD System / EPD Latin America</v>
      </c>
    </row>
    <row r="336" spans="1:9" x14ac:dyDescent="0.35">
      <c r="A336" s="4" t="str">
        <f>IF(BD!B329="","",BD!B329)</f>
        <v>EPDs</v>
      </c>
      <c r="B336" s="3" t="str">
        <f>IF(BD!C329="","",BD!C329)</f>
        <v/>
      </c>
      <c r="C336" s="3" t="str">
        <f>IF(BD!D329="","",BD!D329)</f>
        <v/>
      </c>
      <c r="D336" s="3" t="str">
        <f>IF(BD!E329="","",BD!E329)</f>
        <v>Panel de cemento marca USG Duracrete</v>
      </c>
      <c r="E336" s="25"/>
      <c r="F336" s="25"/>
      <c r="G336" s="2" t="str">
        <f>IF(BD!F329="","",BD!F329)</f>
        <v>m²</v>
      </c>
      <c r="H336" s="2" t="str">
        <f>IF(BD!L329="","",BD!L329)</f>
        <v>México</v>
      </c>
      <c r="I336" s="2" t="str">
        <f>IF(BD!K329="","",BD!K329)</f>
        <v>The International EPD System / EPD Latin America</v>
      </c>
    </row>
    <row r="337" spans="1:9" x14ac:dyDescent="0.35">
      <c r="A337" s="4" t="str">
        <f>IF(BD!B330="","",BD!B330)</f>
        <v>EPDs</v>
      </c>
      <c r="B337" s="3" t="str">
        <f>IF(BD!C330="","",BD!C330)</f>
        <v/>
      </c>
      <c r="C337" s="3" t="str">
        <f>IF(BD!D330="","",BD!D330)</f>
        <v/>
      </c>
      <c r="D337" s="3" t="str">
        <f>IF(BD!E330="","",BD!E330)</f>
        <v>Acero laminado en caliente grado A36 marca TERNIUM</v>
      </c>
      <c r="E337" s="25"/>
      <c r="F337" s="25"/>
      <c r="G337" s="2" t="str">
        <f>IF(BD!F330="","",BD!F330)</f>
        <v>Ton</v>
      </c>
      <c r="H337" s="2" t="str">
        <f>IF(BD!L330="","",BD!L330)</f>
        <v>México</v>
      </c>
      <c r="I337" s="2" t="str">
        <f>IF(BD!K330="","",BD!K330)</f>
        <v>The International EPD System / EPD Latin America</v>
      </c>
    </row>
    <row r="338" spans="1:9" x14ac:dyDescent="0.35">
      <c r="A338" s="4" t="str">
        <f>IF(BD!B331="","",BD!B331)</f>
        <v>EPDs</v>
      </c>
      <c r="B338" s="3" t="str">
        <f>IF(BD!C331="","",BD!C331)</f>
        <v/>
      </c>
      <c r="C338" s="3" t="str">
        <f>IF(BD!D331="","",BD!D331)</f>
        <v/>
      </c>
      <c r="D338" s="3" t="str">
        <f>IF(BD!E331="","",BD!E331)</f>
        <v>Acero laminado en caliente grado A50 marca TERNIUM</v>
      </c>
      <c r="E338" s="25"/>
      <c r="F338" s="25"/>
      <c r="G338" s="2" t="str">
        <f>IF(BD!F331="","",BD!F331)</f>
        <v>Ton</v>
      </c>
      <c r="H338" s="2" t="str">
        <f>IF(BD!L331="","",BD!L331)</f>
        <v>México</v>
      </c>
      <c r="I338" s="2" t="str">
        <f>IF(BD!K331="","",BD!K331)</f>
        <v>The International EPD System / EPD Latin America</v>
      </c>
    </row>
    <row r="339" spans="1:9" x14ac:dyDescent="0.35">
      <c r="A339" s="4" t="str">
        <f>IF(BD!B332="","",BD!B332)</f>
        <v>EPDs</v>
      </c>
      <c r="B339" s="3" t="str">
        <f>IF(BD!C332="","",BD!C332)</f>
        <v/>
      </c>
      <c r="C339" s="3" t="str">
        <f>IF(BD!D332="","",BD!D332)</f>
        <v/>
      </c>
      <c r="D339" s="3" t="str">
        <f>IF(BD!E332="","",BD!E332)</f>
        <v>Acero laminado en caliente grado A55 marca TERNIUM</v>
      </c>
      <c r="E339" s="25"/>
      <c r="F339" s="25"/>
      <c r="G339" s="2" t="str">
        <f>IF(BD!F332="","",BD!F332)</f>
        <v>Ton</v>
      </c>
      <c r="H339" s="2" t="str">
        <f>IF(BD!L332="","",BD!L332)</f>
        <v>México</v>
      </c>
      <c r="I339" s="2" t="str">
        <f>IF(BD!K332="","",BD!K332)</f>
        <v>The International EPD System / EPD Latin America</v>
      </c>
    </row>
    <row r="340" spans="1:9" x14ac:dyDescent="0.35">
      <c r="A340" s="4" t="str">
        <f>IF(BD!B333="","",BD!B333)</f>
        <v>EPDs</v>
      </c>
      <c r="B340" s="3" t="str">
        <f>IF(BD!C333="","",BD!C333)</f>
        <v/>
      </c>
      <c r="C340" s="3" t="str">
        <f>IF(BD!D333="","",BD!D333)</f>
        <v/>
      </c>
      <c r="D340" s="3" t="str">
        <f>IF(BD!E333="","",BD!E333)</f>
        <v>Acero laminado en caliente grado A60 marca TERNIUM</v>
      </c>
      <c r="E340" s="25"/>
      <c r="F340" s="25"/>
      <c r="G340" s="2" t="str">
        <f>IF(BD!F333="","",BD!F333)</f>
        <v>Ton</v>
      </c>
      <c r="H340" s="2" t="str">
        <f>IF(BD!L333="","",BD!L333)</f>
        <v>México</v>
      </c>
      <c r="I340" s="2" t="str">
        <f>IF(BD!K333="","",BD!K333)</f>
        <v>The International EPD System / EPD Latin America</v>
      </c>
    </row>
    <row r="341" spans="1:9" x14ac:dyDescent="0.35">
      <c r="A341" s="4" t="str">
        <f>IF(BD!B334="","",BD!B334)</f>
        <v>EPDs</v>
      </c>
      <c r="B341" s="3" t="str">
        <f>IF(BD!C334="","",BD!C334)</f>
        <v/>
      </c>
      <c r="C341" s="3" t="str">
        <f>IF(BD!D334="","",BD!D334)</f>
        <v/>
      </c>
      <c r="D341" s="3" t="str">
        <f>IF(BD!E334="","",BD!E334)</f>
        <v>Panel de acero con aislamiento térmico para techos marca Ternium Multytecho</v>
      </c>
      <c r="E341" s="25"/>
      <c r="F341" s="25"/>
      <c r="G341" s="2" t="str">
        <f>IF(BD!F334="","",BD!F334)</f>
        <v>m²</v>
      </c>
      <c r="H341" s="2" t="str">
        <f>IF(BD!L334="","",BD!L334)</f>
        <v>México</v>
      </c>
      <c r="I341" s="2" t="str">
        <f>IF(BD!K334="","",BD!K334)</f>
        <v>The International EPD System / EPD Latin America</v>
      </c>
    </row>
    <row r="342" spans="1:9" x14ac:dyDescent="0.35">
      <c r="A342" s="4" t="str">
        <f>IF(BD!B335="","",BD!B335)</f>
        <v>EPDs</v>
      </c>
      <c r="B342" s="3" t="str">
        <f>IF(BD!C335="","",BD!C335)</f>
        <v/>
      </c>
      <c r="C342" s="3" t="str">
        <f>IF(BD!D335="","",BD!D335)</f>
        <v/>
      </c>
      <c r="D342" s="3" t="str">
        <f>IF(BD!E335="","",BD!E335)</f>
        <v>Panel de acero con aislamiento térmico para muros marca Ternium Multymuro</v>
      </c>
      <c r="E342" s="25"/>
      <c r="F342" s="25"/>
      <c r="G342" s="2" t="str">
        <f>IF(BD!F335="","",BD!F335)</f>
        <v>m²</v>
      </c>
      <c r="H342" s="2" t="str">
        <f>IF(BD!L335="","",BD!L335)</f>
        <v>México</v>
      </c>
      <c r="I342" s="2" t="str">
        <f>IF(BD!K335="","",BD!K335)</f>
        <v>The International EPD System / EPD Latin America</v>
      </c>
    </row>
    <row r="343" spans="1:9" x14ac:dyDescent="0.35">
      <c r="A343" s="4" t="str">
        <f>IF(BD!B336="","",BD!B336)</f>
        <v>EPDs</v>
      </c>
      <c r="B343" s="3" t="str">
        <f>IF(BD!C336="","",BD!C336)</f>
        <v/>
      </c>
      <c r="C343" s="3" t="str">
        <f>IF(BD!D336="","",BD!D336)</f>
        <v/>
      </c>
      <c r="D343" s="3" t="str">
        <f>IF(BD!E336="","",BD!E336)</f>
        <v>Panel de acero con aislamiento térmico para techos marca Ternium Econotecho</v>
      </c>
      <c r="E343" s="25"/>
      <c r="F343" s="25"/>
      <c r="G343" s="2" t="str">
        <f>IF(BD!F336="","",BD!F336)</f>
        <v>m²</v>
      </c>
      <c r="H343" s="2" t="str">
        <f>IF(BD!L336="","",BD!L336)</f>
        <v>México</v>
      </c>
      <c r="I343" s="2" t="str">
        <f>IF(BD!K336="","",BD!K336)</f>
        <v>The International EPD System / EPD Latin America</v>
      </c>
    </row>
    <row r="344" spans="1:9" x14ac:dyDescent="0.35">
      <c r="A344" s="4" t="str">
        <f>IF(BD!B337="","",BD!B337)</f>
        <v>EPDs</v>
      </c>
      <c r="B344" s="3" t="str">
        <f>IF(BD!C337="","",BD!C337)</f>
        <v/>
      </c>
      <c r="C344" s="3" t="str">
        <f>IF(BD!D337="","",BD!D337)</f>
        <v/>
      </c>
      <c r="D344" s="3" t="str">
        <f>IF(BD!E337="","",BD!E337)</f>
        <v>Panel de acero con aislamiento térmico para muros marca Ternium Economuro</v>
      </c>
      <c r="E344" s="25"/>
      <c r="F344" s="25"/>
      <c r="G344" s="2" t="str">
        <f>IF(BD!F337="","",BD!F337)</f>
        <v>m²</v>
      </c>
      <c r="H344" s="2" t="str">
        <f>IF(BD!L337="","",BD!L337)</f>
        <v>México</v>
      </c>
      <c r="I344" s="2" t="str">
        <f>IF(BD!K337="","",BD!K337)</f>
        <v>The International EPD System / EPD Latin America</v>
      </c>
    </row>
    <row r="345" spans="1:9" x14ac:dyDescent="0.35">
      <c r="A345" s="4" t="str">
        <f>IF(BD!B338="","",BD!B338)</f>
        <v>EPDs</v>
      </c>
      <c r="B345" s="3" t="str">
        <f>IF(BD!C338="","",BD!C338)</f>
        <v/>
      </c>
      <c r="C345" s="3" t="str">
        <f>IF(BD!D338="","",BD!D338)</f>
        <v/>
      </c>
      <c r="D345" s="3" t="str">
        <f>IF(BD!E338="","",BD!E338)</f>
        <v>Panel de acero con aislamiento térmico marca Ternium Arkirib</v>
      </c>
      <c r="E345" s="25"/>
      <c r="F345" s="25"/>
      <c r="G345" s="2" t="str">
        <f>IF(BD!F338="","",BD!F338)</f>
        <v>m²</v>
      </c>
      <c r="H345" s="2" t="str">
        <f>IF(BD!L338="","",BD!L338)</f>
        <v>México</v>
      </c>
      <c r="I345" s="2" t="str">
        <f>IF(BD!K338="","",BD!K338)</f>
        <v>The International EPD System / EPD Latin America</v>
      </c>
    </row>
    <row r="346" spans="1:9" x14ac:dyDescent="0.35">
      <c r="A346" s="4" t="str">
        <f>IF(BD!B339="","",BD!B339)</f>
        <v>EPDs</v>
      </c>
      <c r="B346" s="3" t="str">
        <f>IF(BD!C339="","",BD!C339)</f>
        <v/>
      </c>
      <c r="C346" s="3" t="str">
        <f>IF(BD!D339="","",BD!D339)</f>
        <v/>
      </c>
      <c r="D346" s="3" t="str">
        <f>IF(BD!E339="","",BD!E339)</f>
        <v>Panel de acero con aislamiento térmico para techos marca Ternium Galvatecho</v>
      </c>
      <c r="E346" s="25"/>
      <c r="F346" s="25"/>
      <c r="G346" s="2" t="str">
        <f>IF(BD!F339="","",BD!F339)</f>
        <v>m²</v>
      </c>
      <c r="H346" s="2" t="str">
        <f>IF(BD!L339="","",BD!L339)</f>
        <v>México</v>
      </c>
      <c r="I346" s="2" t="str">
        <f>IF(BD!K339="","",BD!K339)</f>
        <v>The International EPD System / EPD Latin America</v>
      </c>
    </row>
    <row r="347" spans="1:9" x14ac:dyDescent="0.35">
      <c r="A347" s="4" t="str">
        <f>IF(BD!B340="","",BD!B340)</f>
        <v>EPDs</v>
      </c>
      <c r="B347" s="3" t="str">
        <f>IF(BD!C340="","",BD!C340)</f>
        <v/>
      </c>
      <c r="C347" s="3" t="str">
        <f>IF(BD!D340="","",BD!D340)</f>
        <v/>
      </c>
      <c r="D347" s="3" t="str">
        <f>IF(BD!E340="","",BD!E340)</f>
        <v>Lámina de acero corrugada marca Ternium TRD 91.5 Roof Deck</v>
      </c>
      <c r="E347" s="25"/>
      <c r="F347" s="25"/>
      <c r="G347" s="2" t="str">
        <f>IF(BD!F340="","",BD!F340)</f>
        <v>Ton</v>
      </c>
      <c r="H347" s="2" t="str">
        <f>IF(BD!L340="","",BD!L340)</f>
        <v>México</v>
      </c>
      <c r="I347" s="2" t="str">
        <f>IF(BD!K340="","",BD!K340)</f>
        <v>The International EPD System / EPD Latin America</v>
      </c>
    </row>
    <row r="348" spans="1:9" x14ac:dyDescent="0.35">
      <c r="A348" s="4" t="str">
        <f>IF(BD!B341="","",BD!B341)</f>
        <v>EPDs</v>
      </c>
      <c r="B348" s="3" t="str">
        <f>IF(BD!C341="","",BD!C341)</f>
        <v/>
      </c>
      <c r="C348" s="3" t="str">
        <f>IF(BD!D341="","",BD!D341)</f>
        <v/>
      </c>
      <c r="D348" s="3" t="str">
        <f>IF(BD!E341="","",BD!E341)</f>
        <v>Lámina de acero en rollo y chapa de acero galvanizado marca TERNIUM</v>
      </c>
      <c r="E348" s="25"/>
      <c r="F348" s="25"/>
      <c r="G348" s="2" t="str">
        <f>IF(BD!F341="","",BD!F341)</f>
        <v>Ton</v>
      </c>
      <c r="H348" s="2" t="str">
        <f>IF(BD!L341="","",BD!L341)</f>
        <v>México</v>
      </c>
      <c r="I348" s="2" t="str">
        <f>IF(BD!K341="","",BD!K341)</f>
        <v>The International EPD System / EPD Latin America</v>
      </c>
    </row>
    <row r="349" spans="1:9" x14ac:dyDescent="0.35">
      <c r="A349" s="4" t="str">
        <f>IF(BD!B342="","",BD!B342)</f>
        <v>EPDs</v>
      </c>
      <c r="B349" s="3" t="str">
        <f>IF(BD!C342="","",BD!C342)</f>
        <v/>
      </c>
      <c r="C349" s="3" t="str">
        <f>IF(BD!D342="","",BD!D342)</f>
        <v/>
      </c>
      <c r="D349" s="3" t="str">
        <f>IF(BD!E342="","",BD!E342)</f>
        <v>Lámina de acero laminado a presión galvanizado (corrugado y rectangular) marca TERNIUM</v>
      </c>
      <c r="E349" s="25"/>
      <c r="F349" s="25"/>
      <c r="G349" s="2" t="str">
        <f>IF(BD!F342="","",BD!F342)</f>
        <v>Ton</v>
      </c>
      <c r="H349" s="2" t="str">
        <f>IF(BD!L342="","",BD!L342)</f>
        <v>México</v>
      </c>
      <c r="I349" s="2" t="str">
        <f>IF(BD!K342="","",BD!K342)</f>
        <v>The International EPD System / EPD Latin America</v>
      </c>
    </row>
    <row r="350" spans="1:9" x14ac:dyDescent="0.35">
      <c r="A350" s="4" t="str">
        <f>IF(BD!B343="","",BD!B343)</f>
        <v>EPDs</v>
      </c>
      <c r="B350" s="3" t="str">
        <f>IF(BD!C343="","",BD!C343)</f>
        <v/>
      </c>
      <c r="C350" s="3" t="str">
        <f>IF(BD!D343="","",BD!D343)</f>
        <v/>
      </c>
      <c r="D350" s="3" t="str">
        <f>IF(BD!E343="","",BD!E343)</f>
        <v>Lámina de acero en rollo y chapa de acero pintado (Ternium Pintro) marca TERNIUM</v>
      </c>
      <c r="E350" s="25"/>
      <c r="F350" s="25"/>
      <c r="G350" s="2" t="str">
        <f>IF(BD!F343="","",BD!F343)</f>
        <v>Ton</v>
      </c>
      <c r="H350" s="2" t="str">
        <f>IF(BD!L343="","",BD!L343)</f>
        <v>México</v>
      </c>
      <c r="I350" s="2" t="str">
        <f>IF(BD!K343="","",BD!K343)</f>
        <v>The International EPD System / EPD Latin America</v>
      </c>
    </row>
    <row r="351" spans="1:9" x14ac:dyDescent="0.35">
      <c r="A351" s="4" t="str">
        <f>IF(BD!B344="","",BD!B344)</f>
        <v>EPDs</v>
      </c>
      <c r="B351" s="3" t="str">
        <f>IF(BD!C344="","",BD!C344)</f>
        <v/>
      </c>
      <c r="C351" s="3" t="str">
        <f>IF(BD!D344="","",BD!D344)</f>
        <v/>
      </c>
      <c r="D351" s="3" t="str">
        <f>IF(BD!E344="","",BD!E344)</f>
        <v>Lámina de acero pintada (corrugado y rectangular) marca TERNIUM</v>
      </c>
      <c r="E351" s="25"/>
      <c r="F351" s="25"/>
      <c r="G351" s="2" t="str">
        <f>IF(BD!F344="","",BD!F344)</f>
        <v>Ton</v>
      </c>
      <c r="H351" s="2" t="str">
        <f>IF(BD!L344="","",BD!L344)</f>
        <v>México</v>
      </c>
      <c r="I351" s="2" t="str">
        <f>IF(BD!K344="","",BD!K344)</f>
        <v>The International EPD System / EPD Latin America</v>
      </c>
    </row>
    <row r="352" spans="1:9" x14ac:dyDescent="0.35">
      <c r="A352" s="4" t="str">
        <f>IF(BD!B345="","",BD!B345)</f>
        <v>EPDs</v>
      </c>
      <c r="B352" s="3" t="str">
        <f>IF(BD!C345="","",BD!C345)</f>
        <v/>
      </c>
      <c r="C352" s="3" t="str">
        <f>IF(BD!D345="","",BD!D345)</f>
        <v/>
      </c>
      <c r="D352" s="3" t="str">
        <f>IF(BD!E345="","",BD!E345)</f>
        <v>Columnas y vigas de acero como estructura principal marca TERNIUM</v>
      </c>
      <c r="E352" s="25"/>
      <c r="F352" s="25"/>
      <c r="G352" s="2" t="str">
        <f>IF(BD!F345="","",BD!F345)</f>
        <v>Ton</v>
      </c>
      <c r="H352" s="2" t="str">
        <f>IF(BD!L345="","",BD!L345)</f>
        <v>México</v>
      </c>
      <c r="I352" s="2" t="str">
        <f>IF(BD!K345="","",BD!K345)</f>
        <v>The International EPD System / EPD Latin America</v>
      </c>
    </row>
    <row r="353" spans="1:9" x14ac:dyDescent="0.35">
      <c r="A353" s="4" t="str">
        <f>IF(BD!B346="","",BD!B346)</f>
        <v>EPDs</v>
      </c>
      <c r="B353" s="3" t="str">
        <f>IF(BD!C346="","",BD!C346)</f>
        <v/>
      </c>
      <c r="C353" s="3" t="str">
        <f>IF(BD!D346="","",BD!D346)</f>
        <v/>
      </c>
      <c r="D353" s="3" t="str">
        <f>IF(BD!E346="","",BD!E346)</f>
        <v>Estructura de acero tipo nave industrial (Wide Bay) marca TERNIUM</v>
      </c>
      <c r="E353" s="25"/>
      <c r="F353" s="25"/>
      <c r="G353" s="2" t="str">
        <f>IF(BD!F346="","",BD!F346)</f>
        <v>Ton</v>
      </c>
      <c r="H353" s="2" t="str">
        <f>IF(BD!L346="","",BD!L346)</f>
        <v>México</v>
      </c>
      <c r="I353" s="2" t="str">
        <f>IF(BD!K346="","",BD!K346)</f>
        <v>The International EPD System / EPD Latin America</v>
      </c>
    </row>
    <row r="354" spans="1:9" x14ac:dyDescent="0.35">
      <c r="A354" s="4" t="str">
        <f>IF(BD!B347="","",BD!B347)</f>
        <v>EPDs</v>
      </c>
      <c r="B354" s="3" t="str">
        <f>IF(BD!C347="","",BD!C347)</f>
        <v/>
      </c>
      <c r="C354" s="3" t="str">
        <f>IF(BD!D347="","",BD!D347)</f>
        <v/>
      </c>
      <c r="D354" s="3" t="str">
        <f>IF(BD!E347="","",BD!E347)</f>
        <v>Postes de acero tipo "Studs" marca TERNIUM</v>
      </c>
      <c r="E354" s="25"/>
      <c r="F354" s="25"/>
      <c r="G354" s="2" t="str">
        <f>IF(BD!F347="","",BD!F347)</f>
        <v>Ton</v>
      </c>
      <c r="H354" s="2" t="str">
        <f>IF(BD!L347="","",BD!L347)</f>
        <v>México</v>
      </c>
      <c r="I354" s="2" t="str">
        <f>IF(BD!K347="","",BD!K347)</f>
        <v>The International EPD System / EPD Latin America</v>
      </c>
    </row>
    <row r="355" spans="1:9" x14ac:dyDescent="0.35">
      <c r="A355" s="4" t="str">
        <f>IF(BD!B348="","",BD!B348)</f>
        <v>EPDs</v>
      </c>
      <c r="B355" s="3" t="str">
        <f>IF(BD!C348="","",BD!C348)</f>
        <v/>
      </c>
      <c r="C355" s="3" t="str">
        <f>IF(BD!D348="","",BD!D348)</f>
        <v/>
      </c>
      <c r="D355" s="3" t="str">
        <f>IF(BD!E348="","",BD!E348)</f>
        <v>Panel de acero RIB marca TERNIUM</v>
      </c>
      <c r="E355" s="25"/>
      <c r="F355" s="25"/>
      <c r="G355" s="2" t="str">
        <f>IF(BD!F348="","",BD!F348)</f>
        <v>Ton</v>
      </c>
      <c r="H355" s="2" t="str">
        <f>IF(BD!L348="","",BD!L348)</f>
        <v>México</v>
      </c>
      <c r="I355" s="2" t="str">
        <f>IF(BD!K348="","",BD!K348)</f>
        <v>The International EPD System / EPD Latin America</v>
      </c>
    </row>
    <row r="356" spans="1:9" x14ac:dyDescent="0.35">
      <c r="A356" s="4" t="str">
        <f>IF(BD!B349="","",BD!B349)</f>
        <v>EPDs</v>
      </c>
      <c r="B356" s="3" t="str">
        <f>IF(BD!C349="","",BD!C349)</f>
        <v/>
      </c>
      <c r="C356" s="3" t="str">
        <f>IF(BD!D349="","",BD!D349)</f>
        <v/>
      </c>
      <c r="D356" s="3" t="str">
        <f>IF(BD!E349="","",BD!E349)</f>
        <v>Cubierta de acero SSR marca TERNIUM</v>
      </c>
      <c r="E356" s="25"/>
      <c r="F356" s="25"/>
      <c r="G356" s="2" t="str">
        <f>IF(BD!F349="","",BD!F349)</f>
        <v>Ton</v>
      </c>
      <c r="H356" s="2" t="str">
        <f>IF(BD!L349="","",BD!L349)</f>
        <v>México</v>
      </c>
      <c r="I356" s="2" t="str">
        <f>IF(BD!K349="","",BD!K349)</f>
        <v>The International EPD System / EPD Latin America</v>
      </c>
    </row>
    <row r="357" spans="1:9" x14ac:dyDescent="0.35">
      <c r="A357" s="4" t="str">
        <f>IF(BD!B350="","",BD!B350)</f>
        <v>EPDs</v>
      </c>
      <c r="B357" s="3" t="str">
        <f>IF(BD!C350="","",BD!C350)</f>
        <v/>
      </c>
      <c r="C357" s="3" t="str">
        <f>IF(BD!D350="","",BD!D350)</f>
        <v/>
      </c>
      <c r="D357" s="3" t="str">
        <f>IF(BD!E350="","",BD!E350)</f>
        <v>Molduras o canalones de acero marca TERNIUM</v>
      </c>
      <c r="E357" s="25"/>
      <c r="F357" s="25"/>
      <c r="G357" s="2" t="str">
        <f>IF(BD!F350="","",BD!F350)</f>
        <v>Ton</v>
      </c>
      <c r="H357" s="2" t="str">
        <f>IF(BD!L350="","",BD!L350)</f>
        <v>México</v>
      </c>
      <c r="I357" s="2" t="str">
        <f>IF(BD!K350="","",BD!K350)</f>
        <v>The International EPD System / EPD Latin America</v>
      </c>
    </row>
    <row r="358" spans="1:9" x14ac:dyDescent="0.35">
      <c r="A358" s="4" t="str">
        <f>IF(BD!B352="","",BD!B352)</f>
        <v/>
      </c>
      <c r="B358" s="3" t="str">
        <f>IF(BD!C352="","",BD!C352)</f>
        <v/>
      </c>
      <c r="C358" s="3" t="str">
        <f>IF(BD!D352="","",BD!D352)</f>
        <v/>
      </c>
      <c r="D358" s="3" t="str">
        <f>IF(BD!E352="","",BD!E352)</f>
        <v/>
      </c>
      <c r="E358" s="25"/>
      <c r="F358" s="25"/>
      <c r="G358" s="2" t="str">
        <f>IF(BD!F352="","",BD!F352)</f>
        <v/>
      </c>
      <c r="H358" s="2" t="str">
        <f>IF(BD!L352="","",BD!L352)</f>
        <v/>
      </c>
      <c r="I358" s="2" t="str">
        <f>IF(BD!K352="","",BD!K352)</f>
        <v/>
      </c>
    </row>
    <row r="359" spans="1:9" x14ac:dyDescent="0.35">
      <c r="A359" s="4" t="str">
        <f>IF(BD!B353="","",BD!B353)</f>
        <v/>
      </c>
      <c r="B359" s="3" t="str">
        <f>IF(BD!C353="","",BD!C353)</f>
        <v/>
      </c>
      <c r="C359" s="3" t="str">
        <f>IF(BD!D353="","",BD!D353)</f>
        <v/>
      </c>
      <c r="D359" s="3" t="str">
        <f>IF(BD!E353="","",BD!E353)</f>
        <v/>
      </c>
      <c r="E359" s="25"/>
      <c r="F359" s="25"/>
      <c r="G359" s="2" t="str">
        <f>IF(BD!F353="","",BD!F353)</f>
        <v/>
      </c>
      <c r="H359" s="2" t="str">
        <f>IF(BD!L353="","",BD!L353)</f>
        <v/>
      </c>
      <c r="I359" s="2" t="str">
        <f>IF(BD!K353="","",BD!K353)</f>
        <v/>
      </c>
    </row>
    <row r="360" spans="1:9" x14ac:dyDescent="0.35">
      <c r="A360" s="4" t="str">
        <f>IF(BD!B354="","",BD!B354)</f>
        <v/>
      </c>
      <c r="B360" s="3" t="str">
        <f>IF(BD!C354="","",BD!C354)</f>
        <v/>
      </c>
      <c r="C360" s="3" t="str">
        <f>IF(BD!D354="","",BD!D354)</f>
        <v/>
      </c>
      <c r="D360" s="3" t="str">
        <f>IF(BD!E354="","",BD!E354)</f>
        <v/>
      </c>
      <c r="E360" s="25"/>
      <c r="F360" s="25"/>
      <c r="G360" s="2" t="str">
        <f>IF(BD!F354="","",BD!F354)</f>
        <v/>
      </c>
      <c r="H360" s="2" t="str">
        <f>IF(BD!L354="","",BD!L354)</f>
        <v/>
      </c>
      <c r="I360" s="2" t="str">
        <f>IF(BD!K354="","",BD!K354)</f>
        <v/>
      </c>
    </row>
    <row r="361" spans="1:9" x14ac:dyDescent="0.35">
      <c r="A361" s="4" t="str">
        <f>IF(BD!B355="","",BD!B355)</f>
        <v/>
      </c>
      <c r="B361" s="3" t="str">
        <f>IF(BD!C355="","",BD!C355)</f>
        <v/>
      </c>
      <c r="C361" s="3" t="str">
        <f>IF(BD!D355="","",BD!D355)</f>
        <v/>
      </c>
      <c r="D361" s="3" t="str">
        <f>IF(BD!E355="","",BD!E355)</f>
        <v/>
      </c>
      <c r="E361" s="25"/>
      <c r="F361" s="25"/>
      <c r="G361" s="2" t="str">
        <f>IF(BD!F355="","",BD!F355)</f>
        <v/>
      </c>
      <c r="H361" s="2" t="str">
        <f>IF(BD!L355="","",BD!L355)</f>
        <v/>
      </c>
      <c r="I361" s="2" t="str">
        <f>IF(BD!K355="","",BD!K355)</f>
        <v/>
      </c>
    </row>
    <row r="362" spans="1:9" x14ac:dyDescent="0.35">
      <c r="A362" s="4" t="str">
        <f>IF(BD!B356="","",BD!B356)</f>
        <v/>
      </c>
      <c r="B362" s="3" t="str">
        <f>IF(BD!C356="","",BD!C356)</f>
        <v/>
      </c>
      <c r="C362" s="3" t="str">
        <f>IF(BD!D356="","",BD!D356)</f>
        <v/>
      </c>
      <c r="D362" s="3" t="str">
        <f>IF(BD!E356="","",BD!E356)</f>
        <v/>
      </c>
      <c r="E362" s="25"/>
      <c r="F362" s="25"/>
      <c r="G362" s="2" t="str">
        <f>IF(BD!F356="","",BD!F356)</f>
        <v/>
      </c>
      <c r="H362" s="2" t="str">
        <f>IF(BD!L356="","",BD!L356)</f>
        <v/>
      </c>
      <c r="I362" s="2" t="str">
        <f>IF(BD!K356="","",BD!K356)</f>
        <v/>
      </c>
    </row>
    <row r="363" spans="1:9" x14ac:dyDescent="0.35">
      <c r="A363" s="4" t="str">
        <f>IF(BD!B357="","",BD!B357)</f>
        <v/>
      </c>
      <c r="B363" s="3" t="str">
        <f>IF(BD!C357="","",BD!C357)</f>
        <v/>
      </c>
      <c r="C363" s="3" t="str">
        <f>IF(BD!D357="","",BD!D357)</f>
        <v/>
      </c>
      <c r="D363" s="3" t="str">
        <f>IF(BD!E357="","",BD!E357)</f>
        <v/>
      </c>
      <c r="E363" s="25"/>
      <c r="F363" s="25"/>
      <c r="G363" s="2" t="str">
        <f>IF(BD!F357="","",BD!F357)</f>
        <v/>
      </c>
      <c r="H363" s="2" t="str">
        <f>IF(BD!L357="","",BD!L357)</f>
        <v/>
      </c>
      <c r="I363" s="2" t="str">
        <f>IF(BD!K357="","",BD!K357)</f>
        <v/>
      </c>
    </row>
    <row r="364" spans="1:9" x14ac:dyDescent="0.35">
      <c r="A364" s="4" t="str">
        <f>IF(BD!B358="","",BD!B358)</f>
        <v/>
      </c>
      <c r="B364" s="3" t="str">
        <f>IF(BD!C358="","",BD!C358)</f>
        <v/>
      </c>
      <c r="C364" s="3" t="str">
        <f>IF(BD!D358="","",BD!D358)</f>
        <v/>
      </c>
      <c r="D364" s="3" t="str">
        <f>IF(BD!E358="","",BD!E358)</f>
        <v/>
      </c>
      <c r="E364" s="25"/>
      <c r="F364" s="25"/>
      <c r="G364" s="2" t="str">
        <f>IF(BD!F358="","",BD!F358)</f>
        <v/>
      </c>
      <c r="H364" s="2" t="str">
        <f>IF(BD!L358="","",BD!L358)</f>
        <v/>
      </c>
      <c r="I364" s="2" t="str">
        <f>IF(BD!K358="","",BD!K358)</f>
        <v/>
      </c>
    </row>
    <row r="365" spans="1:9" x14ac:dyDescent="0.35">
      <c r="A365" s="4" t="str">
        <f>IF(BD!B359="","",BD!B359)</f>
        <v/>
      </c>
      <c r="B365" s="3" t="str">
        <f>IF(BD!C359="","",BD!C359)</f>
        <v/>
      </c>
      <c r="C365" s="3" t="str">
        <f>IF(BD!D359="","",BD!D359)</f>
        <v/>
      </c>
      <c r="D365" s="3" t="str">
        <f>IF(BD!E359="","",BD!E359)</f>
        <v/>
      </c>
      <c r="E365" s="25"/>
      <c r="F365" s="25"/>
      <c r="G365" s="2" t="str">
        <f>IF(BD!F359="","",BD!F359)</f>
        <v/>
      </c>
      <c r="H365" s="2" t="str">
        <f>IF(BD!L359="","",BD!L359)</f>
        <v/>
      </c>
      <c r="I365" s="2" t="str">
        <f>IF(BD!K359="","",BD!K359)</f>
        <v/>
      </c>
    </row>
    <row r="366" spans="1:9" x14ac:dyDescent="0.35">
      <c r="A366" s="4" t="str">
        <f>IF(BD!B360="","",BD!B360)</f>
        <v/>
      </c>
      <c r="B366" s="3" t="str">
        <f>IF(BD!C360="","",BD!C360)</f>
        <v/>
      </c>
      <c r="C366" s="3" t="str">
        <f>IF(BD!D360="","",BD!D360)</f>
        <v/>
      </c>
      <c r="D366" s="3" t="str">
        <f>IF(BD!E360="","",BD!E360)</f>
        <v/>
      </c>
      <c r="E366" s="25"/>
      <c r="F366" s="25"/>
      <c r="G366" s="2" t="str">
        <f>IF(BD!F360="","",BD!F360)</f>
        <v/>
      </c>
      <c r="H366" s="2" t="str">
        <f>IF(BD!L360="","",BD!L360)</f>
        <v/>
      </c>
      <c r="I366" s="2" t="str">
        <f>IF(BD!K360="","",BD!K360)</f>
        <v/>
      </c>
    </row>
    <row r="367" spans="1:9" x14ac:dyDescent="0.35">
      <c r="A367" s="4" t="str">
        <f>IF(BD!B361="","",BD!B361)</f>
        <v/>
      </c>
      <c r="B367" s="3" t="str">
        <f>IF(BD!C361="","",BD!C361)</f>
        <v/>
      </c>
      <c r="C367" s="3" t="str">
        <f>IF(BD!D361="","",BD!D361)</f>
        <v/>
      </c>
      <c r="D367" s="3" t="str">
        <f>IF(BD!E361="","",BD!E361)</f>
        <v/>
      </c>
      <c r="E367" s="25"/>
      <c r="F367" s="25"/>
      <c r="G367" s="2" t="str">
        <f>IF(BD!F361="","",BD!F361)</f>
        <v/>
      </c>
      <c r="H367" s="2" t="str">
        <f>IF(BD!L361="","",BD!L361)</f>
        <v/>
      </c>
      <c r="I367" s="2" t="str">
        <f>IF(BD!K361="","",BD!K361)</f>
        <v/>
      </c>
    </row>
    <row r="368" spans="1:9" x14ac:dyDescent="0.35">
      <c r="A368" s="4" t="str">
        <f>IF(BD!B362="","",BD!B362)</f>
        <v/>
      </c>
      <c r="B368" s="3" t="str">
        <f>IF(BD!C362="","",BD!C362)</f>
        <v/>
      </c>
      <c r="C368" s="3" t="str">
        <f>IF(BD!D362="","",BD!D362)</f>
        <v/>
      </c>
      <c r="D368" s="3" t="str">
        <f>IF(BD!E362="","",BD!E362)</f>
        <v/>
      </c>
      <c r="E368" s="25"/>
      <c r="F368" s="25"/>
      <c r="G368" s="2" t="str">
        <f>IF(BD!F362="","",BD!F362)</f>
        <v/>
      </c>
      <c r="H368" s="2" t="str">
        <f>IF(BD!L362="","",BD!L362)</f>
        <v/>
      </c>
      <c r="I368" s="2" t="str">
        <f>IF(BD!K362="","",BD!K362)</f>
        <v/>
      </c>
    </row>
    <row r="369" spans="1:9" x14ac:dyDescent="0.35">
      <c r="A369" s="4" t="str">
        <f>IF(BD!B363="","",BD!B363)</f>
        <v/>
      </c>
      <c r="B369" s="3" t="str">
        <f>IF(BD!C363="","",BD!C363)</f>
        <v/>
      </c>
      <c r="C369" s="3" t="str">
        <f>IF(BD!D363="","",BD!D363)</f>
        <v/>
      </c>
      <c r="D369" s="3" t="str">
        <f>IF(BD!E363="","",BD!E363)</f>
        <v/>
      </c>
      <c r="E369" s="25"/>
      <c r="F369" s="25"/>
      <c r="G369" s="2" t="str">
        <f>IF(BD!F363="","",BD!F363)</f>
        <v/>
      </c>
      <c r="H369" s="2" t="str">
        <f>IF(BD!L363="","",BD!L363)</f>
        <v/>
      </c>
      <c r="I369" s="2" t="str">
        <f>IF(BD!K363="","",BD!K363)</f>
        <v/>
      </c>
    </row>
    <row r="370" spans="1:9" x14ac:dyDescent="0.35">
      <c r="A370" s="4" t="str">
        <f>IF(BD!B364="","",BD!B364)</f>
        <v/>
      </c>
      <c r="B370" s="3" t="str">
        <f>IF(BD!C364="","",BD!C364)</f>
        <v/>
      </c>
      <c r="C370" s="3" t="str">
        <f>IF(BD!D364="","",BD!D364)</f>
        <v/>
      </c>
      <c r="D370" s="3" t="str">
        <f>IF(BD!E364="","",BD!E364)</f>
        <v/>
      </c>
      <c r="E370" s="25"/>
      <c r="F370" s="25"/>
      <c r="G370" s="2" t="str">
        <f>IF(BD!F364="","",BD!F364)</f>
        <v/>
      </c>
      <c r="H370" s="2" t="str">
        <f>IF(BD!L364="","",BD!L364)</f>
        <v/>
      </c>
      <c r="I370" s="2" t="str">
        <f>IF(BD!K364="","",BD!K364)</f>
        <v/>
      </c>
    </row>
    <row r="371" spans="1:9" x14ac:dyDescent="0.35">
      <c r="A371" s="4" t="str">
        <f>IF(BD!B365="","",BD!B365)</f>
        <v/>
      </c>
      <c r="B371" s="3" t="str">
        <f>IF(BD!C365="","",BD!C365)</f>
        <v/>
      </c>
      <c r="C371" s="3" t="str">
        <f>IF(BD!D365="","",BD!D365)</f>
        <v/>
      </c>
      <c r="D371" s="3" t="str">
        <f>IF(BD!E365="","",BD!E365)</f>
        <v/>
      </c>
      <c r="E371" s="25"/>
      <c r="F371" s="25"/>
      <c r="G371" s="2" t="str">
        <f>IF(BD!F365="","",BD!F365)</f>
        <v/>
      </c>
      <c r="H371" s="2" t="str">
        <f>IF(BD!L365="","",BD!L365)</f>
        <v/>
      </c>
      <c r="I371" s="2" t="str">
        <f>IF(BD!K365="","",BD!K365)</f>
        <v/>
      </c>
    </row>
    <row r="372" spans="1:9" x14ac:dyDescent="0.35">
      <c r="A372" s="4" t="str">
        <f>IF(BD!B366="","",BD!B366)</f>
        <v/>
      </c>
      <c r="B372" s="3" t="str">
        <f>IF(BD!C366="","",BD!C366)</f>
        <v/>
      </c>
      <c r="C372" s="3" t="str">
        <f>IF(BD!D366="","",BD!D366)</f>
        <v/>
      </c>
      <c r="D372" s="3" t="str">
        <f>IF(BD!E366="","",BD!E366)</f>
        <v/>
      </c>
      <c r="E372" s="25"/>
      <c r="F372" s="25"/>
      <c r="G372" s="2" t="str">
        <f>IF(BD!F366="","",BD!F366)</f>
        <v/>
      </c>
      <c r="H372" s="2" t="str">
        <f>IF(BD!L366="","",BD!L366)</f>
        <v/>
      </c>
      <c r="I372" s="2" t="str">
        <f>IF(BD!K366="","",BD!K366)</f>
        <v/>
      </c>
    </row>
    <row r="373" spans="1:9" x14ac:dyDescent="0.35">
      <c r="A373" s="4" t="str">
        <f>IF(BD!B367="","",BD!B367)</f>
        <v/>
      </c>
      <c r="B373" s="3" t="str">
        <f>IF(BD!C367="","",BD!C367)</f>
        <v/>
      </c>
      <c r="C373" s="3" t="str">
        <f>IF(BD!D367="","",BD!D367)</f>
        <v/>
      </c>
      <c r="D373" s="3" t="str">
        <f>IF(BD!E367="","",BD!E367)</f>
        <v/>
      </c>
      <c r="E373" s="25"/>
      <c r="F373" s="25"/>
      <c r="G373" s="2" t="str">
        <f>IF(BD!F367="","",BD!F367)</f>
        <v/>
      </c>
      <c r="H373" s="2" t="str">
        <f>IF(BD!L367="","",BD!L367)</f>
        <v/>
      </c>
      <c r="I373" s="2" t="str">
        <f>IF(BD!K367="","",BD!K367)</f>
        <v/>
      </c>
    </row>
    <row r="374" spans="1:9" x14ac:dyDescent="0.35">
      <c r="A374" s="4" t="str">
        <f>IF(BD!B368="","",BD!B368)</f>
        <v/>
      </c>
      <c r="B374" s="3" t="str">
        <f>IF(BD!C368="","",BD!C368)</f>
        <v/>
      </c>
      <c r="C374" s="3" t="str">
        <f>IF(BD!D368="","",BD!D368)</f>
        <v/>
      </c>
      <c r="D374" s="3" t="str">
        <f>IF(BD!E368="","",BD!E368)</f>
        <v/>
      </c>
      <c r="E374" s="25"/>
      <c r="F374" s="25"/>
      <c r="G374" s="2" t="str">
        <f>IF(BD!F368="","",BD!F368)</f>
        <v/>
      </c>
      <c r="H374" s="2" t="str">
        <f>IF(BD!L368="","",BD!L368)</f>
        <v/>
      </c>
      <c r="I374" s="2" t="str">
        <f>IF(BD!K368="","",BD!K368)</f>
        <v/>
      </c>
    </row>
    <row r="375" spans="1:9" x14ac:dyDescent="0.35">
      <c r="A375" s="4" t="str">
        <f>IF(BD!B369="","",BD!B369)</f>
        <v/>
      </c>
      <c r="B375" s="3" t="str">
        <f>IF(BD!C369="","",BD!C369)</f>
        <v/>
      </c>
      <c r="C375" s="3" t="str">
        <f>IF(BD!D369="","",BD!D369)</f>
        <v/>
      </c>
      <c r="D375" s="3" t="str">
        <f>IF(BD!E369="","",BD!E369)</f>
        <v/>
      </c>
      <c r="E375" s="25"/>
      <c r="F375" s="25"/>
      <c r="G375" s="2" t="str">
        <f>IF(BD!F369="","",BD!F369)</f>
        <v/>
      </c>
      <c r="H375" s="2" t="str">
        <f>IF(BD!L369="","",BD!L369)</f>
        <v/>
      </c>
      <c r="I375" s="2" t="str">
        <f>IF(BD!K369="","",BD!K369)</f>
        <v/>
      </c>
    </row>
    <row r="376" spans="1:9" x14ac:dyDescent="0.35">
      <c r="A376" s="4" t="str">
        <f>IF(BD!B370="","",BD!B370)</f>
        <v/>
      </c>
      <c r="B376" s="3" t="str">
        <f>IF(BD!C370="","",BD!C370)</f>
        <v/>
      </c>
      <c r="C376" s="3" t="str">
        <f>IF(BD!D370="","",BD!D370)</f>
        <v/>
      </c>
      <c r="D376" s="3" t="str">
        <f>IF(BD!E370="","",BD!E370)</f>
        <v/>
      </c>
      <c r="E376" s="25"/>
      <c r="F376" s="25"/>
      <c r="G376" s="2" t="str">
        <f>IF(BD!F370="","",BD!F370)</f>
        <v/>
      </c>
      <c r="H376" s="2" t="str">
        <f>IF(BD!L370="","",BD!L370)</f>
        <v/>
      </c>
      <c r="I376" s="2" t="str">
        <f>IF(BD!K370="","",BD!K370)</f>
        <v/>
      </c>
    </row>
    <row r="377" spans="1:9" x14ac:dyDescent="0.35">
      <c r="A377" s="4" t="str">
        <f>IF(BD!B371="","",BD!B371)</f>
        <v/>
      </c>
      <c r="B377" s="3" t="str">
        <f>IF(BD!C371="","",BD!C371)</f>
        <v/>
      </c>
      <c r="C377" s="3" t="str">
        <f>IF(BD!D371="","",BD!D371)</f>
        <v/>
      </c>
      <c r="D377" s="3" t="str">
        <f>IF(BD!E371="","",BD!E371)</f>
        <v/>
      </c>
      <c r="E377" s="25"/>
      <c r="F377" s="25"/>
      <c r="G377" s="2" t="str">
        <f>IF(BD!F371="","",BD!F371)</f>
        <v/>
      </c>
      <c r="H377" s="2" t="str">
        <f>IF(BD!L371="","",BD!L371)</f>
        <v/>
      </c>
      <c r="I377" s="2" t="str">
        <f>IF(BD!K371="","",BD!K371)</f>
        <v/>
      </c>
    </row>
    <row r="378" spans="1:9" x14ac:dyDescent="0.35">
      <c r="A378" s="4" t="str">
        <f>IF(BD!B372="","",BD!B372)</f>
        <v/>
      </c>
      <c r="B378" s="3" t="str">
        <f>IF(BD!C372="","",BD!C372)</f>
        <v/>
      </c>
      <c r="C378" s="3" t="str">
        <f>IF(BD!D372="","",BD!D372)</f>
        <v/>
      </c>
      <c r="D378" s="3" t="str">
        <f>IF(BD!E372="","",BD!E372)</f>
        <v/>
      </c>
      <c r="E378" s="25"/>
      <c r="F378" s="25"/>
      <c r="G378" s="2" t="str">
        <f>IF(BD!F372="","",BD!F372)</f>
        <v/>
      </c>
      <c r="H378" s="2" t="str">
        <f>IF(BD!L372="","",BD!L372)</f>
        <v/>
      </c>
      <c r="I378" s="2" t="str">
        <f>IF(BD!K372="","",BD!K372)</f>
        <v/>
      </c>
    </row>
    <row r="379" spans="1:9" x14ac:dyDescent="0.35">
      <c r="A379" s="4" t="str">
        <f>IF(BD!B373="","",BD!B373)</f>
        <v/>
      </c>
      <c r="B379" s="3" t="str">
        <f>IF(BD!C373="","",BD!C373)</f>
        <v/>
      </c>
      <c r="C379" s="3" t="str">
        <f>IF(BD!D373="","",BD!D373)</f>
        <v/>
      </c>
      <c r="D379" s="3" t="str">
        <f>IF(BD!E373="","",BD!E373)</f>
        <v/>
      </c>
      <c r="E379" s="25"/>
      <c r="F379" s="25"/>
      <c r="G379" s="2" t="str">
        <f>IF(BD!F373="","",BD!F373)</f>
        <v/>
      </c>
      <c r="H379" s="2" t="str">
        <f>IF(BD!L373="","",BD!L373)</f>
        <v/>
      </c>
      <c r="I379" s="2" t="str">
        <f>IF(BD!K373="","",BD!K373)</f>
        <v/>
      </c>
    </row>
    <row r="380" spans="1:9" x14ac:dyDescent="0.35">
      <c r="A380" s="4" t="str">
        <f>IF(BD!B374="","",BD!B374)</f>
        <v/>
      </c>
      <c r="B380" s="3" t="str">
        <f>IF(BD!C374="","",BD!C374)</f>
        <v/>
      </c>
      <c r="C380" s="3" t="str">
        <f>IF(BD!D374="","",BD!D374)</f>
        <v/>
      </c>
      <c r="D380" s="3" t="str">
        <f>IF(BD!E374="","",BD!E374)</f>
        <v/>
      </c>
      <c r="E380" s="25"/>
      <c r="F380" s="25"/>
      <c r="G380" s="2" t="str">
        <f>IF(BD!F374="","",BD!F374)</f>
        <v/>
      </c>
      <c r="H380" s="2" t="str">
        <f>IF(BD!L374="","",BD!L374)</f>
        <v/>
      </c>
      <c r="I380" s="2" t="str">
        <f>IF(BD!K374="","",BD!K374)</f>
        <v/>
      </c>
    </row>
    <row r="381" spans="1:9" x14ac:dyDescent="0.35">
      <c r="A381" s="4" t="str">
        <f>IF(BD!B375="","",BD!B375)</f>
        <v/>
      </c>
      <c r="B381" s="3" t="str">
        <f>IF(BD!C375="","",BD!C375)</f>
        <v/>
      </c>
      <c r="C381" s="3" t="str">
        <f>IF(BD!D375="","",BD!D375)</f>
        <v/>
      </c>
      <c r="D381" s="3" t="str">
        <f>IF(BD!E375="","",BD!E375)</f>
        <v/>
      </c>
      <c r="E381" s="25"/>
      <c r="F381" s="25"/>
      <c r="G381" s="2" t="str">
        <f>IF(BD!F375="","",BD!F375)</f>
        <v/>
      </c>
      <c r="H381" s="2" t="str">
        <f>IF(BD!L375="","",BD!L375)</f>
        <v/>
      </c>
      <c r="I381" s="2" t="str">
        <f>IF(BD!K375="","",BD!K375)</f>
        <v/>
      </c>
    </row>
    <row r="382" spans="1:9" x14ac:dyDescent="0.35">
      <c r="A382" s="4" t="str">
        <f>IF(BD!B376="","",BD!B376)</f>
        <v/>
      </c>
      <c r="B382" s="3" t="str">
        <f>IF(BD!C376="","",BD!C376)</f>
        <v/>
      </c>
      <c r="C382" s="3" t="str">
        <f>IF(BD!D376="","",BD!D376)</f>
        <v/>
      </c>
      <c r="D382" s="3" t="str">
        <f>IF(BD!E376="","",BD!E376)</f>
        <v/>
      </c>
      <c r="E382" s="25"/>
      <c r="F382" s="25"/>
      <c r="G382" s="2" t="str">
        <f>IF(BD!F376="","",BD!F376)</f>
        <v/>
      </c>
      <c r="H382" s="2" t="str">
        <f>IF(BD!L376="","",BD!L376)</f>
        <v/>
      </c>
      <c r="I382" s="2" t="str">
        <f>IF(BD!K376="","",BD!K376)</f>
        <v/>
      </c>
    </row>
    <row r="383" spans="1:9" x14ac:dyDescent="0.35">
      <c r="A383" s="4" t="str">
        <f>IF(BD!B377="","",BD!B377)</f>
        <v/>
      </c>
      <c r="B383" s="3" t="str">
        <f>IF(BD!C377="","",BD!C377)</f>
        <v/>
      </c>
      <c r="C383" s="3" t="str">
        <f>IF(BD!D377="","",BD!D377)</f>
        <v/>
      </c>
      <c r="D383" s="3" t="str">
        <f>IF(BD!E377="","",BD!E377)</f>
        <v/>
      </c>
      <c r="E383" s="25"/>
      <c r="F383" s="25"/>
      <c r="G383" s="2" t="str">
        <f>IF(BD!F377="","",BD!F377)</f>
        <v/>
      </c>
      <c r="H383" s="2" t="str">
        <f>IF(BD!L377="","",BD!L377)</f>
        <v/>
      </c>
      <c r="I383" s="2" t="str">
        <f>IF(BD!K377="","",BD!K377)</f>
        <v/>
      </c>
    </row>
    <row r="384" spans="1:9" x14ac:dyDescent="0.35">
      <c r="A384" s="4" t="str">
        <f>IF(BD!B378="","",BD!B378)</f>
        <v/>
      </c>
      <c r="B384" s="3" t="str">
        <f>IF(BD!C378="","",BD!C378)</f>
        <v/>
      </c>
      <c r="C384" s="3" t="str">
        <f>IF(BD!D378="","",BD!D378)</f>
        <v/>
      </c>
      <c r="D384" s="3" t="str">
        <f>IF(BD!E378="","",BD!E378)</f>
        <v/>
      </c>
      <c r="E384" s="25"/>
      <c r="F384" s="25"/>
      <c r="G384" s="2" t="str">
        <f>IF(BD!F378="","",BD!F378)</f>
        <v/>
      </c>
      <c r="H384" s="2" t="str">
        <f>IF(BD!L378="","",BD!L378)</f>
        <v/>
      </c>
      <c r="I384" s="2" t="str">
        <f>IF(BD!K378="","",BD!K378)</f>
        <v/>
      </c>
    </row>
    <row r="385" spans="1:9" x14ac:dyDescent="0.35">
      <c r="A385" s="4" t="str">
        <f>IF(BD!B379="","",BD!B379)</f>
        <v/>
      </c>
      <c r="B385" s="3" t="str">
        <f>IF(BD!C379="","",BD!C379)</f>
        <v/>
      </c>
      <c r="C385" s="3" t="str">
        <f>IF(BD!D379="","",BD!D379)</f>
        <v/>
      </c>
      <c r="D385" s="3" t="str">
        <f>IF(BD!E379="","",BD!E379)</f>
        <v/>
      </c>
      <c r="E385" s="25"/>
      <c r="F385" s="25"/>
      <c r="G385" s="2" t="str">
        <f>IF(BD!F379="","",BD!F379)</f>
        <v/>
      </c>
      <c r="H385" s="2" t="str">
        <f>IF(BD!L379="","",BD!L379)</f>
        <v/>
      </c>
      <c r="I385" s="2" t="str">
        <f>IF(BD!K379="","",BD!K379)</f>
        <v/>
      </c>
    </row>
    <row r="386" spans="1:9" x14ac:dyDescent="0.35">
      <c r="A386" s="4" t="str">
        <f>IF(BD!B380="","",BD!B380)</f>
        <v/>
      </c>
      <c r="B386" s="3" t="str">
        <f>IF(BD!C380="","",BD!C380)</f>
        <v/>
      </c>
      <c r="C386" s="3" t="str">
        <f>IF(BD!D380="","",BD!D380)</f>
        <v/>
      </c>
      <c r="D386" s="3" t="str">
        <f>IF(BD!E380="","",BD!E380)</f>
        <v/>
      </c>
      <c r="E386" s="25"/>
      <c r="F386" s="25"/>
      <c r="G386" s="2" t="str">
        <f>IF(BD!F380="","",BD!F380)</f>
        <v/>
      </c>
      <c r="H386" s="2" t="str">
        <f>IF(BD!L380="","",BD!L380)</f>
        <v/>
      </c>
      <c r="I386" s="2" t="str">
        <f>IF(BD!K380="","",BD!K380)</f>
        <v/>
      </c>
    </row>
    <row r="387" spans="1:9" x14ac:dyDescent="0.35">
      <c r="A387" s="4" t="str">
        <f>IF(BD!B381="","",BD!B381)</f>
        <v/>
      </c>
      <c r="B387" s="3" t="str">
        <f>IF(BD!C381="","",BD!C381)</f>
        <v/>
      </c>
      <c r="C387" s="3" t="str">
        <f>IF(BD!D381="","",BD!D381)</f>
        <v/>
      </c>
      <c r="D387" s="3" t="str">
        <f>IF(BD!E381="","",BD!E381)</f>
        <v/>
      </c>
      <c r="E387" s="25"/>
      <c r="F387" s="25"/>
      <c r="G387" s="2" t="str">
        <f>IF(BD!F381="","",BD!F381)</f>
        <v/>
      </c>
      <c r="H387" s="2" t="str">
        <f>IF(BD!L381="","",BD!L381)</f>
        <v/>
      </c>
      <c r="I387" s="2" t="str">
        <f>IF(BD!K381="","",BD!K381)</f>
        <v/>
      </c>
    </row>
    <row r="388" spans="1:9" x14ac:dyDescent="0.35">
      <c r="A388" s="4" t="str">
        <f>IF(BD!B382="","",BD!B382)</f>
        <v/>
      </c>
      <c r="B388" s="3" t="str">
        <f>IF(BD!C382="","",BD!C382)</f>
        <v/>
      </c>
      <c r="C388" s="3" t="str">
        <f>IF(BD!D382="","",BD!D382)</f>
        <v/>
      </c>
      <c r="D388" s="3" t="str">
        <f>IF(BD!E382="","",BD!E382)</f>
        <v/>
      </c>
      <c r="E388" s="25"/>
      <c r="F388" s="25"/>
      <c r="G388" s="2" t="str">
        <f>IF(BD!F382="","",BD!F382)</f>
        <v/>
      </c>
      <c r="H388" s="2" t="str">
        <f>IF(BD!L382="","",BD!L382)</f>
        <v/>
      </c>
      <c r="I388" s="2" t="str">
        <f>IF(BD!K382="","",BD!K382)</f>
        <v/>
      </c>
    </row>
    <row r="389" spans="1:9" x14ac:dyDescent="0.35">
      <c r="A389" s="4" t="str">
        <f>IF(BD!B383="","",BD!B383)</f>
        <v/>
      </c>
      <c r="B389" s="3" t="str">
        <f>IF(BD!C383="","",BD!C383)</f>
        <v/>
      </c>
      <c r="C389" s="3" t="str">
        <f>IF(BD!D383="","",BD!D383)</f>
        <v/>
      </c>
      <c r="D389" s="3" t="str">
        <f>IF(BD!E383="","",BD!E383)</f>
        <v/>
      </c>
      <c r="E389" s="25"/>
      <c r="F389" s="25"/>
      <c r="G389" s="2" t="str">
        <f>IF(BD!F383="","",BD!F383)</f>
        <v/>
      </c>
      <c r="H389" s="2" t="str">
        <f>IF(BD!L383="","",BD!L383)</f>
        <v/>
      </c>
      <c r="I389" s="2" t="str">
        <f>IF(BD!K383="","",BD!K383)</f>
        <v/>
      </c>
    </row>
    <row r="390" spans="1:9" x14ac:dyDescent="0.35">
      <c r="A390" s="4" t="str">
        <f>IF(BD!B384="","",BD!B384)</f>
        <v/>
      </c>
      <c r="B390" s="3" t="str">
        <f>IF(BD!C384="","",BD!C384)</f>
        <v/>
      </c>
      <c r="C390" s="3" t="str">
        <f>IF(BD!D384="","",BD!D384)</f>
        <v/>
      </c>
      <c r="D390" s="3" t="str">
        <f>IF(BD!E384="","",BD!E384)</f>
        <v/>
      </c>
      <c r="E390" s="25"/>
      <c r="F390" s="25"/>
      <c r="G390" s="2" t="str">
        <f>IF(BD!F384="","",BD!F384)</f>
        <v/>
      </c>
      <c r="H390" s="2" t="str">
        <f>IF(BD!L384="","",BD!L384)</f>
        <v/>
      </c>
      <c r="I390" s="2" t="str">
        <f>IF(BD!K384="","",BD!K384)</f>
        <v/>
      </c>
    </row>
    <row r="391" spans="1:9" x14ac:dyDescent="0.35">
      <c r="A391" s="4" t="str">
        <f>IF(BD!B385="","",BD!B385)</f>
        <v/>
      </c>
      <c r="B391" s="3" t="str">
        <f>IF(BD!C385="","",BD!C385)</f>
        <v/>
      </c>
      <c r="C391" s="3" t="str">
        <f>IF(BD!D385="","",BD!D385)</f>
        <v/>
      </c>
      <c r="D391" s="3" t="str">
        <f>IF(BD!E385="","",BD!E385)</f>
        <v/>
      </c>
      <c r="E391" s="25"/>
      <c r="F391" s="25"/>
      <c r="G391" s="2" t="str">
        <f>IF(BD!F385="","",BD!F385)</f>
        <v/>
      </c>
      <c r="H391" s="2" t="str">
        <f>IF(BD!L385="","",BD!L385)</f>
        <v/>
      </c>
      <c r="I391" s="2" t="str">
        <f>IF(BD!K385="","",BD!K385)</f>
        <v/>
      </c>
    </row>
    <row r="392" spans="1:9" x14ac:dyDescent="0.35">
      <c r="A392" s="4" t="str">
        <f>IF(BD!B386="","",BD!B386)</f>
        <v/>
      </c>
      <c r="B392" s="3" t="str">
        <f>IF(BD!C386="","",BD!C386)</f>
        <v/>
      </c>
      <c r="C392" s="3" t="str">
        <f>IF(BD!D386="","",BD!D386)</f>
        <v/>
      </c>
      <c r="D392" s="3" t="str">
        <f>IF(BD!E386="","",BD!E386)</f>
        <v/>
      </c>
      <c r="E392" s="25"/>
      <c r="F392" s="25"/>
      <c r="G392" s="2" t="str">
        <f>IF(BD!F386="","",BD!F386)</f>
        <v/>
      </c>
      <c r="H392" s="2" t="str">
        <f>IF(BD!L386="","",BD!L386)</f>
        <v/>
      </c>
      <c r="I392" s="2" t="str">
        <f>IF(BD!K386="","",BD!K386)</f>
        <v/>
      </c>
    </row>
    <row r="393" spans="1:9" x14ac:dyDescent="0.35">
      <c r="A393" s="4" t="str">
        <f>IF(BD!B387="","",BD!B387)</f>
        <v/>
      </c>
      <c r="B393" s="3" t="str">
        <f>IF(BD!C387="","",BD!C387)</f>
        <v/>
      </c>
      <c r="C393" s="3" t="str">
        <f>IF(BD!D387="","",BD!D387)</f>
        <v/>
      </c>
      <c r="D393" s="3" t="str">
        <f>IF(BD!E387="","",BD!E387)</f>
        <v/>
      </c>
      <c r="E393" s="25"/>
      <c r="F393" s="25"/>
      <c r="G393" s="2" t="str">
        <f>IF(BD!F387="","",BD!F387)</f>
        <v/>
      </c>
      <c r="H393" s="2" t="str">
        <f>IF(BD!L387="","",BD!L387)</f>
        <v/>
      </c>
      <c r="I393" s="2" t="str">
        <f>IF(BD!K387="","",BD!K387)</f>
        <v/>
      </c>
    </row>
    <row r="394" spans="1:9" x14ac:dyDescent="0.35">
      <c r="A394" s="4" t="str">
        <f>IF(BD!B388="","",BD!B388)</f>
        <v/>
      </c>
      <c r="B394" s="3" t="str">
        <f>IF(BD!C388="","",BD!C388)</f>
        <v/>
      </c>
      <c r="C394" s="3" t="str">
        <f>IF(BD!D388="","",BD!D388)</f>
        <v/>
      </c>
      <c r="D394" s="3" t="str">
        <f>IF(BD!E388="","",BD!E388)</f>
        <v/>
      </c>
      <c r="E394" s="25"/>
      <c r="F394" s="25"/>
      <c r="G394" s="2" t="str">
        <f>IF(BD!F388="","",BD!F388)</f>
        <v/>
      </c>
      <c r="H394" s="2" t="str">
        <f>IF(BD!L388="","",BD!L388)</f>
        <v/>
      </c>
      <c r="I394" s="2" t="str">
        <f>IF(BD!K388="","",BD!K388)</f>
        <v/>
      </c>
    </row>
    <row r="395" spans="1:9" x14ac:dyDescent="0.35">
      <c r="A395" s="4" t="str">
        <f>IF(BD!B389="","",BD!B389)</f>
        <v/>
      </c>
      <c r="B395" s="3" t="str">
        <f>IF(BD!C389="","",BD!C389)</f>
        <v/>
      </c>
      <c r="C395" s="3" t="str">
        <f>IF(BD!D389="","",BD!D389)</f>
        <v/>
      </c>
      <c r="D395" s="3" t="str">
        <f>IF(BD!E389="","",BD!E389)</f>
        <v/>
      </c>
      <c r="E395" s="25"/>
      <c r="F395" s="25"/>
      <c r="G395" s="2" t="str">
        <f>IF(BD!F389="","",BD!F389)</f>
        <v/>
      </c>
      <c r="H395" s="2" t="str">
        <f>IF(BD!L389="","",BD!L389)</f>
        <v/>
      </c>
      <c r="I395" s="2" t="str">
        <f>IF(BD!K389="","",BD!K389)</f>
        <v/>
      </c>
    </row>
    <row r="396" spans="1:9" x14ac:dyDescent="0.35">
      <c r="A396" s="4" t="str">
        <f>IF(BD!B390="","",BD!B390)</f>
        <v/>
      </c>
      <c r="B396" s="3" t="str">
        <f>IF(BD!C390="","",BD!C390)</f>
        <v/>
      </c>
      <c r="C396" s="3" t="str">
        <f>IF(BD!D390="","",BD!D390)</f>
        <v/>
      </c>
      <c r="D396" s="3" t="str">
        <f>IF(BD!E390="","",BD!E390)</f>
        <v/>
      </c>
      <c r="E396" s="25"/>
      <c r="F396" s="25"/>
      <c r="G396" s="2" t="str">
        <f>IF(BD!F390="","",BD!F390)</f>
        <v/>
      </c>
      <c r="H396" s="2" t="str">
        <f>IF(BD!L390="","",BD!L390)</f>
        <v/>
      </c>
      <c r="I396" s="2" t="str">
        <f>IF(BD!K390="","",BD!K390)</f>
        <v/>
      </c>
    </row>
    <row r="397" spans="1:9" x14ac:dyDescent="0.35">
      <c r="A397" s="4" t="str">
        <f>IF(BD!B391="","",BD!B391)</f>
        <v/>
      </c>
      <c r="B397" s="3" t="str">
        <f>IF(BD!C391="","",BD!C391)</f>
        <v/>
      </c>
      <c r="C397" s="3" t="str">
        <f>IF(BD!D391="","",BD!D391)</f>
        <v/>
      </c>
      <c r="D397" s="3" t="str">
        <f>IF(BD!E391="","",BD!E391)</f>
        <v/>
      </c>
      <c r="E397" s="25"/>
      <c r="F397" s="25"/>
      <c r="G397" s="2" t="str">
        <f>IF(BD!F391="","",BD!F391)</f>
        <v/>
      </c>
      <c r="H397" s="2" t="str">
        <f>IF(BD!L391="","",BD!L391)</f>
        <v/>
      </c>
      <c r="I397" s="2" t="str">
        <f>IF(BD!K391="","",BD!K391)</f>
        <v/>
      </c>
    </row>
    <row r="398" spans="1:9" x14ac:dyDescent="0.35">
      <c r="A398" s="4" t="str">
        <f>IF(BD!B392="","",BD!B392)</f>
        <v/>
      </c>
      <c r="B398" s="3" t="str">
        <f>IF(BD!C392="","",BD!C392)</f>
        <v/>
      </c>
      <c r="C398" s="3" t="str">
        <f>IF(BD!D392="","",BD!D392)</f>
        <v/>
      </c>
      <c r="D398" s="3" t="str">
        <f>IF(BD!E392="","",BD!E392)</f>
        <v/>
      </c>
      <c r="E398" s="25"/>
      <c r="F398" s="25"/>
      <c r="G398" s="2" t="str">
        <f>IF(BD!F392="","",BD!F392)</f>
        <v/>
      </c>
      <c r="H398" s="2" t="str">
        <f>IF(BD!L392="","",BD!L392)</f>
        <v/>
      </c>
      <c r="I398" s="2" t="str">
        <f>IF(BD!K392="","",BD!K392)</f>
        <v/>
      </c>
    </row>
    <row r="399" spans="1:9" x14ac:dyDescent="0.35">
      <c r="A399" s="4" t="str">
        <f>IF(BD!B393="","",BD!B393)</f>
        <v/>
      </c>
      <c r="B399" s="3" t="str">
        <f>IF(BD!C393="","",BD!C393)</f>
        <v/>
      </c>
      <c r="C399" s="3" t="str">
        <f>IF(BD!D393="","",BD!D393)</f>
        <v/>
      </c>
      <c r="D399" s="3" t="str">
        <f>IF(BD!E393="","",BD!E393)</f>
        <v/>
      </c>
      <c r="E399" s="25"/>
      <c r="F399" s="25"/>
      <c r="G399" s="2" t="str">
        <f>IF(BD!F393="","",BD!F393)</f>
        <v/>
      </c>
      <c r="H399" s="2" t="str">
        <f>IF(BD!L393="","",BD!L393)</f>
        <v/>
      </c>
      <c r="I399" s="2" t="str">
        <f>IF(BD!K393="","",BD!K393)</f>
        <v/>
      </c>
    </row>
    <row r="400" spans="1:9" x14ac:dyDescent="0.35">
      <c r="A400" s="4" t="str">
        <f>IF(BD!B394="","",BD!B394)</f>
        <v/>
      </c>
      <c r="B400" s="3" t="str">
        <f>IF(BD!C394="","",BD!C394)</f>
        <v/>
      </c>
      <c r="C400" s="3" t="str">
        <f>IF(BD!D394="","",BD!D394)</f>
        <v/>
      </c>
      <c r="D400" s="3" t="str">
        <f>IF(BD!E394="","",BD!E394)</f>
        <v/>
      </c>
      <c r="E400" s="25"/>
      <c r="F400" s="25"/>
      <c r="G400" s="2" t="str">
        <f>IF(BD!F394="","",BD!F394)</f>
        <v/>
      </c>
      <c r="H400" s="2" t="str">
        <f>IF(BD!L394="","",BD!L394)</f>
        <v/>
      </c>
      <c r="I400" s="2" t="str">
        <f>IF(BD!K394="","",BD!K394)</f>
        <v/>
      </c>
    </row>
    <row r="401" spans="1:9" x14ac:dyDescent="0.35">
      <c r="A401" s="4" t="str">
        <f>IF(BD!B395="","",BD!B395)</f>
        <v/>
      </c>
      <c r="B401" s="3" t="str">
        <f>IF(BD!C395="","",BD!C395)</f>
        <v/>
      </c>
      <c r="C401" s="3" t="str">
        <f>IF(BD!D395="","",BD!D395)</f>
        <v/>
      </c>
      <c r="D401" s="3" t="str">
        <f>IF(BD!E395="","",BD!E395)</f>
        <v/>
      </c>
      <c r="E401" s="25"/>
      <c r="F401" s="25"/>
      <c r="G401" s="2" t="str">
        <f>IF(BD!F395="","",BD!F395)</f>
        <v/>
      </c>
      <c r="H401" s="2" t="str">
        <f>IF(BD!L395="","",BD!L395)</f>
        <v/>
      </c>
      <c r="I401" s="2" t="str">
        <f>IF(BD!K395="","",BD!K395)</f>
        <v/>
      </c>
    </row>
    <row r="402" spans="1:9" x14ac:dyDescent="0.35">
      <c r="A402" s="4" t="str">
        <f>IF(BD!B396="","",BD!B396)</f>
        <v/>
      </c>
      <c r="B402" s="3" t="str">
        <f>IF(BD!C396="","",BD!C396)</f>
        <v/>
      </c>
      <c r="C402" s="3" t="str">
        <f>IF(BD!D396="","",BD!D396)</f>
        <v/>
      </c>
      <c r="D402" s="3" t="str">
        <f>IF(BD!E396="","",BD!E396)</f>
        <v/>
      </c>
      <c r="E402" s="25"/>
      <c r="F402" s="25"/>
      <c r="G402" s="2" t="str">
        <f>IF(BD!F396="","",BD!F396)</f>
        <v/>
      </c>
      <c r="H402" s="2" t="str">
        <f>IF(BD!L396="","",BD!L396)</f>
        <v/>
      </c>
      <c r="I402" s="2" t="str">
        <f>IF(BD!K396="","",BD!K396)</f>
        <v/>
      </c>
    </row>
    <row r="403" spans="1:9" x14ac:dyDescent="0.35">
      <c r="A403" s="4" t="str">
        <f>IF(BD!B397="","",BD!B397)</f>
        <v/>
      </c>
      <c r="B403" s="3" t="str">
        <f>IF(BD!C397="","",BD!C397)</f>
        <v/>
      </c>
      <c r="C403" s="3" t="str">
        <f>IF(BD!D397="","",BD!D397)</f>
        <v/>
      </c>
      <c r="D403" s="3" t="str">
        <f>IF(BD!E397="","",BD!E397)</f>
        <v/>
      </c>
      <c r="E403" s="25"/>
      <c r="F403" s="25"/>
      <c r="G403" s="2" t="str">
        <f>IF(BD!F397="","",BD!F397)</f>
        <v/>
      </c>
      <c r="H403" s="2" t="str">
        <f>IF(BD!L397="","",BD!L397)</f>
        <v/>
      </c>
      <c r="I403" s="2" t="str">
        <f>IF(BD!K397="","",BD!K397)</f>
        <v/>
      </c>
    </row>
    <row r="404" spans="1:9" x14ac:dyDescent="0.35">
      <c r="A404" s="4" t="str">
        <f>IF(BD!B398="","",BD!B398)</f>
        <v/>
      </c>
      <c r="B404" s="3" t="str">
        <f>IF(BD!C398="","",BD!C398)</f>
        <v/>
      </c>
      <c r="C404" s="3" t="str">
        <f>IF(BD!D398="","",BD!D398)</f>
        <v/>
      </c>
      <c r="D404" s="3" t="str">
        <f>IF(BD!E398="","",BD!E398)</f>
        <v/>
      </c>
      <c r="E404" s="25"/>
      <c r="F404" s="25"/>
      <c r="G404" s="2" t="str">
        <f>IF(BD!F398="","",BD!F398)</f>
        <v/>
      </c>
      <c r="H404" s="2" t="str">
        <f>IF(BD!L398="","",BD!L398)</f>
        <v/>
      </c>
      <c r="I404" s="2" t="str">
        <f>IF(BD!K398="","",BD!K398)</f>
        <v/>
      </c>
    </row>
    <row r="405" spans="1:9" x14ac:dyDescent="0.35">
      <c r="A405" s="4" t="str">
        <f>IF(BD!B399="","",BD!B399)</f>
        <v/>
      </c>
      <c r="B405" s="3" t="str">
        <f>IF(BD!C399="","",BD!C399)</f>
        <v/>
      </c>
      <c r="C405" s="3" t="str">
        <f>IF(BD!D399="","",BD!D399)</f>
        <v/>
      </c>
      <c r="D405" s="3" t="str">
        <f>IF(BD!E399="","",BD!E399)</f>
        <v/>
      </c>
      <c r="E405" s="25"/>
      <c r="F405" s="25"/>
      <c r="G405" s="2" t="str">
        <f>IF(BD!F399="","",BD!F399)</f>
        <v/>
      </c>
      <c r="H405" s="2" t="str">
        <f>IF(BD!L399="","",BD!L399)</f>
        <v/>
      </c>
      <c r="I405" s="2" t="str">
        <f>IF(BD!K399="","",BD!K399)</f>
        <v/>
      </c>
    </row>
    <row r="406" spans="1:9" x14ac:dyDescent="0.35">
      <c r="A406" s="4" t="str">
        <f>IF(BD!B400="","",BD!B400)</f>
        <v/>
      </c>
      <c r="B406" s="3" t="str">
        <f>IF(BD!C400="","",BD!C400)</f>
        <v/>
      </c>
      <c r="C406" s="3" t="str">
        <f>IF(BD!D400="","",BD!D400)</f>
        <v/>
      </c>
      <c r="D406" s="3" t="str">
        <f>IF(BD!E400="","",BD!E400)</f>
        <v/>
      </c>
      <c r="E406" s="25"/>
      <c r="F406" s="25"/>
      <c r="G406" s="2" t="str">
        <f>IF(BD!F400="","",BD!F400)</f>
        <v/>
      </c>
      <c r="H406" s="2" t="str">
        <f>IF(BD!L400="","",BD!L400)</f>
        <v/>
      </c>
      <c r="I406" s="2" t="str">
        <f>IF(BD!K400="","",BD!K400)</f>
        <v/>
      </c>
    </row>
    <row r="407" spans="1:9" x14ac:dyDescent="0.35">
      <c r="A407" s="4" t="str">
        <f>IF(BD!B401="","",BD!B401)</f>
        <v/>
      </c>
      <c r="B407" s="3" t="str">
        <f>IF(BD!C401="","",BD!C401)</f>
        <v/>
      </c>
      <c r="C407" s="3" t="str">
        <f>IF(BD!D401="","",BD!D401)</f>
        <v/>
      </c>
      <c r="D407" s="3" t="str">
        <f>IF(BD!E401="","",BD!E401)</f>
        <v/>
      </c>
      <c r="E407" s="25"/>
      <c r="F407" s="25"/>
      <c r="G407" s="2" t="str">
        <f>IF(BD!F401="","",BD!F401)</f>
        <v/>
      </c>
      <c r="H407" s="2" t="str">
        <f>IF(BD!L401="","",BD!L401)</f>
        <v/>
      </c>
      <c r="I407" s="2" t="str">
        <f>IF(BD!K401="","",BD!K401)</f>
        <v/>
      </c>
    </row>
    <row r="408" spans="1:9" x14ac:dyDescent="0.35">
      <c r="A408" s="4" t="str">
        <f>IF(BD!B402="","",BD!B402)</f>
        <v/>
      </c>
      <c r="B408" s="3" t="str">
        <f>IF(BD!C402="","",BD!C402)</f>
        <v/>
      </c>
      <c r="C408" s="3" t="str">
        <f>IF(BD!D402="","",BD!D402)</f>
        <v/>
      </c>
      <c r="D408" s="3" t="str">
        <f>IF(BD!E402="","",BD!E402)</f>
        <v/>
      </c>
      <c r="E408" s="25"/>
      <c r="F408" s="25"/>
      <c r="G408" s="2" t="str">
        <f>IF(BD!F402="","",BD!F402)</f>
        <v/>
      </c>
      <c r="H408" s="2" t="str">
        <f>IF(BD!L402="","",BD!L402)</f>
        <v/>
      </c>
      <c r="I408" s="2" t="str">
        <f>IF(BD!K402="","",BD!K402)</f>
        <v/>
      </c>
    </row>
    <row r="409" spans="1:9" x14ac:dyDescent="0.35">
      <c r="A409" s="4" t="str">
        <f>IF(BD!B403="","",BD!B403)</f>
        <v/>
      </c>
      <c r="B409" s="3" t="str">
        <f>IF(BD!C403="","",BD!C403)</f>
        <v/>
      </c>
      <c r="C409" s="3" t="str">
        <f>IF(BD!D403="","",BD!D403)</f>
        <v/>
      </c>
      <c r="D409" s="3" t="str">
        <f>IF(BD!E403="","",BD!E403)</f>
        <v/>
      </c>
      <c r="E409" s="25"/>
      <c r="F409" s="25"/>
      <c r="G409" s="2" t="str">
        <f>IF(BD!F403="","",BD!F403)</f>
        <v/>
      </c>
      <c r="H409" s="2" t="str">
        <f>IF(BD!L403="","",BD!L403)</f>
        <v/>
      </c>
      <c r="I409" s="2" t="str">
        <f>IF(BD!K403="","",BD!K403)</f>
        <v/>
      </c>
    </row>
    <row r="410" spans="1:9" x14ac:dyDescent="0.35">
      <c r="A410" s="4" t="str">
        <f>IF(BD!B404="","",BD!B404)</f>
        <v/>
      </c>
      <c r="B410" s="3" t="str">
        <f>IF(BD!C404="","",BD!C404)</f>
        <v/>
      </c>
      <c r="C410" s="3" t="str">
        <f>IF(BD!D404="","",BD!D404)</f>
        <v/>
      </c>
      <c r="D410" s="3" t="str">
        <f>IF(BD!E404="","",BD!E404)</f>
        <v/>
      </c>
      <c r="E410" s="25"/>
      <c r="F410" s="25"/>
      <c r="G410" s="2" t="str">
        <f>IF(BD!F404="","",BD!F404)</f>
        <v/>
      </c>
      <c r="H410" s="2" t="str">
        <f>IF(BD!L404="","",BD!L404)</f>
        <v/>
      </c>
      <c r="I410" s="2" t="str">
        <f>IF(BD!K404="","",BD!K404)</f>
        <v/>
      </c>
    </row>
    <row r="411" spans="1:9" x14ac:dyDescent="0.35">
      <c r="A411" s="4" t="str">
        <f>IF(BD!B405="","",BD!B405)</f>
        <v/>
      </c>
      <c r="B411" s="3" t="str">
        <f>IF(BD!C405="","",BD!C405)</f>
        <v/>
      </c>
      <c r="C411" s="3" t="str">
        <f>IF(BD!D405="","",BD!D405)</f>
        <v/>
      </c>
      <c r="D411" s="3" t="str">
        <f>IF(BD!E405="","",BD!E405)</f>
        <v/>
      </c>
      <c r="E411" s="25"/>
      <c r="F411" s="25"/>
      <c r="G411" s="2" t="str">
        <f>IF(BD!F405="","",BD!F405)</f>
        <v/>
      </c>
      <c r="H411" s="2" t="str">
        <f>IF(BD!L405="","",BD!L405)</f>
        <v/>
      </c>
      <c r="I411" s="2" t="str">
        <f>IF(BD!K405="","",BD!K405)</f>
        <v/>
      </c>
    </row>
    <row r="412" spans="1:9" x14ac:dyDescent="0.35">
      <c r="A412" s="4" t="str">
        <f>IF(BD!B406="","",BD!B406)</f>
        <v/>
      </c>
      <c r="B412" s="3" t="str">
        <f>IF(BD!C406="","",BD!C406)</f>
        <v/>
      </c>
      <c r="C412" s="3" t="str">
        <f>IF(BD!D406="","",BD!D406)</f>
        <v/>
      </c>
      <c r="D412" s="3" t="str">
        <f>IF(BD!E406="","",BD!E406)</f>
        <v/>
      </c>
      <c r="E412" s="25"/>
      <c r="F412" s="25"/>
      <c r="G412" s="2" t="str">
        <f>IF(BD!F406="","",BD!F406)</f>
        <v/>
      </c>
      <c r="H412" s="2" t="str">
        <f>IF(BD!L406="","",BD!L406)</f>
        <v/>
      </c>
      <c r="I412" s="2" t="str">
        <f>IF(BD!K406="","",BD!K406)</f>
        <v/>
      </c>
    </row>
    <row r="413" spans="1:9" x14ac:dyDescent="0.35">
      <c r="A413" s="4" t="str">
        <f>IF(BD!B407="","",BD!B407)</f>
        <v/>
      </c>
      <c r="B413" s="3" t="str">
        <f>IF(BD!C407="","",BD!C407)</f>
        <v/>
      </c>
      <c r="C413" s="3" t="str">
        <f>IF(BD!D407="","",BD!D407)</f>
        <v/>
      </c>
      <c r="D413" s="3" t="str">
        <f>IF(BD!E407="","",BD!E407)</f>
        <v/>
      </c>
      <c r="E413" s="25"/>
      <c r="F413" s="25"/>
      <c r="G413" s="2" t="str">
        <f>IF(BD!F407="","",BD!F407)</f>
        <v/>
      </c>
      <c r="H413" s="2" t="str">
        <f>IF(BD!L407="","",BD!L407)</f>
        <v/>
      </c>
      <c r="I413" s="2" t="str">
        <f>IF(BD!K407="","",BD!K407)</f>
        <v/>
      </c>
    </row>
    <row r="414" spans="1:9" x14ac:dyDescent="0.35">
      <c r="A414" s="4" t="str">
        <f>IF(BD!B408="","",BD!B408)</f>
        <v/>
      </c>
      <c r="B414" s="3" t="str">
        <f>IF(BD!C408="","",BD!C408)</f>
        <v/>
      </c>
      <c r="C414" s="3" t="str">
        <f>IF(BD!D408="","",BD!D408)</f>
        <v/>
      </c>
      <c r="D414" s="3" t="str">
        <f>IF(BD!E408="","",BD!E408)</f>
        <v/>
      </c>
      <c r="E414" s="25"/>
      <c r="F414" s="25"/>
      <c r="G414" s="2" t="str">
        <f>IF(BD!F408="","",BD!F408)</f>
        <v/>
      </c>
      <c r="H414" s="2" t="str">
        <f>IF(BD!L408="","",BD!L408)</f>
        <v/>
      </c>
      <c r="I414" s="2" t="str">
        <f>IF(BD!K408="","",BD!K408)</f>
        <v/>
      </c>
    </row>
    <row r="415" spans="1:9" x14ac:dyDescent="0.35">
      <c r="A415" s="4" t="str">
        <f>IF(BD!B409="","",BD!B409)</f>
        <v/>
      </c>
      <c r="B415" s="3" t="str">
        <f>IF(BD!C409="","",BD!C409)</f>
        <v/>
      </c>
      <c r="C415" s="3" t="str">
        <f>IF(BD!D409="","",BD!D409)</f>
        <v/>
      </c>
      <c r="D415" s="3" t="str">
        <f>IF(BD!E409="","",BD!E409)</f>
        <v/>
      </c>
      <c r="E415" s="25"/>
      <c r="F415" s="25"/>
      <c r="G415" s="2" t="str">
        <f>IF(BD!F409="","",BD!F409)</f>
        <v/>
      </c>
      <c r="H415" s="2" t="str">
        <f>IF(BD!L409="","",BD!L409)</f>
        <v/>
      </c>
      <c r="I415" s="2" t="str">
        <f>IF(BD!K409="","",BD!K409)</f>
        <v/>
      </c>
    </row>
    <row r="416" spans="1:9" x14ac:dyDescent="0.35">
      <c r="A416" s="4" t="str">
        <f>IF(BD!B410="","",BD!B410)</f>
        <v/>
      </c>
      <c r="B416" s="3" t="str">
        <f>IF(BD!C410="","",BD!C410)</f>
        <v/>
      </c>
      <c r="C416" s="3" t="str">
        <f>IF(BD!D410="","",BD!D410)</f>
        <v/>
      </c>
      <c r="D416" s="3" t="str">
        <f>IF(BD!E410="","",BD!E410)</f>
        <v/>
      </c>
      <c r="E416" s="25"/>
      <c r="F416" s="25"/>
      <c r="G416" s="2" t="str">
        <f>IF(BD!F410="","",BD!F410)</f>
        <v/>
      </c>
      <c r="H416" s="2" t="str">
        <f>IF(BD!L410="","",BD!L410)</f>
        <v/>
      </c>
      <c r="I416" s="2" t="str">
        <f>IF(BD!K410="","",BD!K410)</f>
        <v/>
      </c>
    </row>
    <row r="417" spans="1:9" x14ac:dyDescent="0.35">
      <c r="A417" s="4" t="str">
        <f>IF(BD!B411="","",BD!B411)</f>
        <v/>
      </c>
      <c r="B417" s="3" t="str">
        <f>IF(BD!C411="","",BD!C411)</f>
        <v/>
      </c>
      <c r="C417" s="3" t="str">
        <f>IF(BD!D411="","",BD!D411)</f>
        <v/>
      </c>
      <c r="D417" s="3" t="str">
        <f>IF(BD!E411="","",BD!E411)</f>
        <v/>
      </c>
      <c r="E417" s="25"/>
      <c r="F417" s="25"/>
      <c r="G417" s="2" t="str">
        <f>IF(BD!F411="","",BD!F411)</f>
        <v/>
      </c>
      <c r="H417" s="2" t="str">
        <f>IF(BD!L411="","",BD!L411)</f>
        <v/>
      </c>
      <c r="I417" s="2" t="str">
        <f>IF(BD!K411="","",BD!K411)</f>
        <v/>
      </c>
    </row>
    <row r="418" spans="1:9" x14ac:dyDescent="0.35">
      <c r="A418" s="4" t="str">
        <f>IF(BD!B412="","",BD!B412)</f>
        <v/>
      </c>
      <c r="B418" s="3" t="str">
        <f>IF(BD!C412="","",BD!C412)</f>
        <v/>
      </c>
      <c r="C418" s="3" t="str">
        <f>IF(BD!D412="","",BD!D412)</f>
        <v/>
      </c>
      <c r="D418" s="3" t="str">
        <f>IF(BD!E412="","",BD!E412)</f>
        <v/>
      </c>
      <c r="E418" s="25"/>
      <c r="F418" s="25"/>
      <c r="G418" s="2" t="str">
        <f>IF(BD!F412="","",BD!F412)</f>
        <v/>
      </c>
      <c r="H418" s="2" t="str">
        <f>IF(BD!L412="","",BD!L412)</f>
        <v/>
      </c>
      <c r="I418" s="2" t="str">
        <f>IF(BD!K412="","",BD!K412)</f>
        <v/>
      </c>
    </row>
    <row r="419" spans="1:9" x14ac:dyDescent="0.35">
      <c r="A419" s="4" t="str">
        <f>IF(BD!B413="","",BD!B413)</f>
        <v/>
      </c>
      <c r="B419" s="3" t="str">
        <f>IF(BD!C413="","",BD!C413)</f>
        <v/>
      </c>
      <c r="C419" s="3" t="str">
        <f>IF(BD!D413="","",BD!D413)</f>
        <v/>
      </c>
      <c r="D419" s="3" t="str">
        <f>IF(BD!E413="","",BD!E413)</f>
        <v/>
      </c>
      <c r="E419" s="25"/>
      <c r="F419" s="25"/>
      <c r="G419" s="2" t="str">
        <f>IF(BD!F413="","",BD!F413)</f>
        <v/>
      </c>
      <c r="H419" s="2" t="str">
        <f>IF(BD!L413="","",BD!L413)</f>
        <v/>
      </c>
      <c r="I419" s="2" t="str">
        <f>IF(BD!K413="","",BD!K413)</f>
        <v/>
      </c>
    </row>
    <row r="420" spans="1:9" x14ac:dyDescent="0.35">
      <c r="A420" s="4" t="str">
        <f>IF(BD!B414="","",BD!B414)</f>
        <v/>
      </c>
      <c r="B420" s="3" t="str">
        <f>IF(BD!C414="","",BD!C414)</f>
        <v/>
      </c>
      <c r="C420" s="3" t="str">
        <f>IF(BD!D414="","",BD!D414)</f>
        <v/>
      </c>
      <c r="D420" s="3" t="str">
        <f>IF(BD!E414="","",BD!E414)</f>
        <v/>
      </c>
      <c r="E420" s="25"/>
      <c r="F420" s="25"/>
      <c r="G420" s="2" t="str">
        <f>IF(BD!F414="","",BD!F414)</f>
        <v/>
      </c>
      <c r="H420" s="2" t="str">
        <f>IF(BD!L414="","",BD!L414)</f>
        <v/>
      </c>
      <c r="I420" s="2" t="str">
        <f>IF(BD!K414="","",BD!K414)</f>
        <v/>
      </c>
    </row>
    <row r="421" spans="1:9" x14ac:dyDescent="0.35">
      <c r="A421" s="4" t="str">
        <f>IF(BD!B415="","",BD!B415)</f>
        <v/>
      </c>
      <c r="B421" s="3" t="str">
        <f>IF(BD!C415="","",BD!C415)</f>
        <v/>
      </c>
      <c r="C421" s="3" t="str">
        <f>IF(BD!D415="","",BD!D415)</f>
        <v/>
      </c>
      <c r="D421" s="3" t="str">
        <f>IF(BD!E415="","",BD!E415)</f>
        <v/>
      </c>
      <c r="E421" s="25"/>
      <c r="F421" s="25"/>
      <c r="G421" s="2" t="str">
        <f>IF(BD!F415="","",BD!F415)</f>
        <v/>
      </c>
      <c r="H421" s="2" t="str">
        <f>IF(BD!L415="","",BD!L415)</f>
        <v/>
      </c>
      <c r="I421" s="2" t="str">
        <f>IF(BD!K415="","",BD!K415)</f>
        <v/>
      </c>
    </row>
    <row r="422" spans="1:9" x14ac:dyDescent="0.35">
      <c r="A422" s="4" t="str">
        <f>IF(BD!B416="","",BD!B416)</f>
        <v/>
      </c>
      <c r="B422" s="3" t="str">
        <f>IF(BD!C416="","",BD!C416)</f>
        <v/>
      </c>
      <c r="C422" s="3" t="str">
        <f>IF(BD!D416="","",BD!D416)</f>
        <v/>
      </c>
      <c r="D422" s="3" t="str">
        <f>IF(BD!E416="","",BD!E416)</f>
        <v/>
      </c>
      <c r="E422" s="25"/>
      <c r="F422" s="25"/>
      <c r="G422" s="2" t="str">
        <f>IF(BD!F416="","",BD!F416)</f>
        <v/>
      </c>
      <c r="H422" s="2" t="str">
        <f>IF(BD!L416="","",BD!L416)</f>
        <v/>
      </c>
      <c r="I422" s="2" t="str">
        <f>IF(BD!K416="","",BD!K416)</f>
        <v/>
      </c>
    </row>
    <row r="423" spans="1:9" x14ac:dyDescent="0.35">
      <c r="A423" s="4" t="str">
        <f>IF(BD!B417="","",BD!B417)</f>
        <v/>
      </c>
      <c r="B423" s="3" t="str">
        <f>IF(BD!C417="","",BD!C417)</f>
        <v/>
      </c>
      <c r="C423" s="3" t="str">
        <f>IF(BD!D417="","",BD!D417)</f>
        <v/>
      </c>
      <c r="D423" s="3" t="str">
        <f>IF(BD!E417="","",BD!E417)</f>
        <v/>
      </c>
      <c r="E423" s="25"/>
      <c r="F423" s="25"/>
      <c r="G423" s="2" t="str">
        <f>IF(BD!F417="","",BD!F417)</f>
        <v/>
      </c>
      <c r="H423" s="2" t="str">
        <f>IF(BD!L417="","",BD!L417)</f>
        <v/>
      </c>
      <c r="I423" s="2" t="str">
        <f>IF(BD!K417="","",BD!K417)</f>
        <v/>
      </c>
    </row>
    <row r="424" spans="1:9" x14ac:dyDescent="0.35">
      <c r="A424" s="4" t="str">
        <f>IF(BD!B418="","",BD!B418)</f>
        <v/>
      </c>
      <c r="B424" s="3" t="str">
        <f>IF(BD!C418="","",BD!C418)</f>
        <v/>
      </c>
      <c r="C424" s="3" t="str">
        <f>IF(BD!D418="","",BD!D418)</f>
        <v/>
      </c>
      <c r="D424" s="3" t="str">
        <f>IF(BD!E418="","",BD!E418)</f>
        <v/>
      </c>
      <c r="E424" s="25"/>
      <c r="F424" s="25"/>
      <c r="G424" s="2" t="str">
        <f>IF(BD!F418="","",BD!F418)</f>
        <v/>
      </c>
      <c r="H424" s="2" t="str">
        <f>IF(BD!L418="","",BD!L418)</f>
        <v/>
      </c>
      <c r="I424" s="2" t="str">
        <f>IF(BD!K418="","",BD!K418)</f>
        <v/>
      </c>
    </row>
    <row r="425" spans="1:9" x14ac:dyDescent="0.35">
      <c r="A425" s="4" t="str">
        <f>IF(BD!B419="","",BD!B419)</f>
        <v/>
      </c>
      <c r="B425" s="3" t="str">
        <f>IF(BD!C419="","",BD!C419)</f>
        <v/>
      </c>
      <c r="C425" s="3" t="str">
        <f>IF(BD!D419="","",BD!D419)</f>
        <v/>
      </c>
      <c r="D425" s="3" t="str">
        <f>IF(BD!E419="","",BD!E419)</f>
        <v/>
      </c>
      <c r="E425" s="25"/>
      <c r="F425" s="25"/>
      <c r="G425" s="2" t="str">
        <f>IF(BD!F419="","",BD!F419)</f>
        <v/>
      </c>
      <c r="H425" s="2" t="str">
        <f>IF(BD!L419="","",BD!L419)</f>
        <v/>
      </c>
      <c r="I425" s="2" t="str">
        <f>IF(BD!K419="","",BD!K419)</f>
        <v/>
      </c>
    </row>
    <row r="426" spans="1:9" x14ac:dyDescent="0.35">
      <c r="A426" s="4" t="str">
        <f>IF(BD!B420="","",BD!B420)</f>
        <v/>
      </c>
      <c r="B426" s="3" t="str">
        <f>IF(BD!C420="","",BD!C420)</f>
        <v/>
      </c>
      <c r="C426" s="3" t="str">
        <f>IF(BD!D420="","",BD!D420)</f>
        <v/>
      </c>
      <c r="D426" s="3" t="str">
        <f>IF(BD!E420="","",BD!E420)</f>
        <v/>
      </c>
      <c r="E426" s="25"/>
      <c r="F426" s="25"/>
      <c r="G426" s="2" t="str">
        <f>IF(BD!F420="","",BD!F420)</f>
        <v/>
      </c>
      <c r="H426" s="2" t="str">
        <f>IF(BD!L420="","",BD!L420)</f>
        <v/>
      </c>
      <c r="I426" s="2" t="str">
        <f>IF(BD!K420="","",BD!K420)</f>
        <v/>
      </c>
    </row>
    <row r="427" spans="1:9" x14ac:dyDescent="0.35">
      <c r="A427" s="4" t="str">
        <f>IF(BD!B421="","",BD!B421)</f>
        <v/>
      </c>
      <c r="B427" s="3" t="str">
        <f>IF(BD!C421="","",BD!C421)</f>
        <v/>
      </c>
      <c r="C427" s="3" t="str">
        <f>IF(BD!D421="","",BD!D421)</f>
        <v/>
      </c>
      <c r="D427" s="3" t="str">
        <f>IF(BD!E421="","",BD!E421)</f>
        <v/>
      </c>
      <c r="E427" s="25"/>
      <c r="F427" s="25"/>
      <c r="G427" s="2" t="str">
        <f>IF(BD!F421="","",BD!F421)</f>
        <v/>
      </c>
      <c r="H427" s="2" t="str">
        <f>IF(BD!L421="","",BD!L421)</f>
        <v/>
      </c>
      <c r="I427" s="2" t="str">
        <f>IF(BD!K421="","",BD!K421)</f>
        <v/>
      </c>
    </row>
    <row r="428" spans="1:9" x14ac:dyDescent="0.35">
      <c r="A428" s="4" t="str">
        <f>IF(BD!B422="","",BD!B422)</f>
        <v/>
      </c>
      <c r="B428" s="3" t="str">
        <f>IF(BD!C422="","",BD!C422)</f>
        <v/>
      </c>
      <c r="C428" s="3" t="str">
        <f>IF(BD!D422="","",BD!D422)</f>
        <v/>
      </c>
      <c r="D428" s="3" t="str">
        <f>IF(BD!E422="","",BD!E422)</f>
        <v/>
      </c>
      <c r="E428" s="25"/>
      <c r="F428" s="25"/>
      <c r="G428" s="2" t="str">
        <f>IF(BD!F422="","",BD!F422)</f>
        <v/>
      </c>
      <c r="H428" s="2" t="str">
        <f>IF(BD!L422="","",BD!L422)</f>
        <v/>
      </c>
      <c r="I428" s="2" t="str">
        <f>IF(BD!K422="","",BD!K422)</f>
        <v/>
      </c>
    </row>
    <row r="429" spans="1:9" x14ac:dyDescent="0.35">
      <c r="A429" s="4" t="str">
        <f>IF(BD!B423="","",BD!B423)</f>
        <v/>
      </c>
      <c r="B429" s="3" t="str">
        <f>IF(BD!C423="","",BD!C423)</f>
        <v/>
      </c>
      <c r="C429" s="3" t="str">
        <f>IF(BD!D423="","",BD!D423)</f>
        <v/>
      </c>
      <c r="D429" s="3" t="str">
        <f>IF(BD!E423="","",BD!E423)</f>
        <v/>
      </c>
      <c r="E429" s="25"/>
      <c r="F429" s="25"/>
      <c r="G429" s="2" t="str">
        <f>IF(BD!F423="","",BD!F423)</f>
        <v/>
      </c>
      <c r="H429" s="2" t="str">
        <f>IF(BD!L423="","",BD!L423)</f>
        <v/>
      </c>
      <c r="I429" s="2" t="str">
        <f>IF(BD!K423="","",BD!K423)</f>
        <v/>
      </c>
    </row>
    <row r="430" spans="1:9" x14ac:dyDescent="0.35">
      <c r="A430" s="4" t="str">
        <f>IF(BD!B424="","",BD!B424)</f>
        <v/>
      </c>
      <c r="B430" s="3" t="str">
        <f>IF(BD!C424="","",BD!C424)</f>
        <v/>
      </c>
      <c r="C430" s="3" t="str">
        <f>IF(BD!D424="","",BD!D424)</f>
        <v/>
      </c>
      <c r="D430" s="3" t="str">
        <f>IF(BD!E424="","",BD!E424)</f>
        <v/>
      </c>
      <c r="E430" s="25"/>
      <c r="F430" s="25"/>
      <c r="G430" s="2" t="str">
        <f>IF(BD!F424="","",BD!F424)</f>
        <v/>
      </c>
      <c r="H430" s="2" t="str">
        <f>IF(BD!L424="","",BD!L424)</f>
        <v/>
      </c>
      <c r="I430" s="2" t="str">
        <f>IF(BD!K424="","",BD!K424)</f>
        <v/>
      </c>
    </row>
    <row r="431" spans="1:9" x14ac:dyDescent="0.35">
      <c r="A431" s="4" t="str">
        <f>IF(BD!B425="","",BD!B425)</f>
        <v/>
      </c>
      <c r="B431" s="3" t="str">
        <f>IF(BD!C425="","",BD!C425)</f>
        <v/>
      </c>
      <c r="C431" s="3" t="str">
        <f>IF(BD!D425="","",BD!D425)</f>
        <v/>
      </c>
      <c r="D431" s="3" t="str">
        <f>IF(BD!E425="","",BD!E425)</f>
        <v/>
      </c>
      <c r="E431" s="25"/>
      <c r="F431" s="25"/>
      <c r="G431" s="2" t="str">
        <f>IF(BD!F425="","",BD!F425)</f>
        <v/>
      </c>
      <c r="H431" s="2" t="str">
        <f>IF(BD!L425="","",BD!L425)</f>
        <v/>
      </c>
      <c r="I431" s="2" t="str">
        <f>IF(BD!K425="","",BD!K425)</f>
        <v/>
      </c>
    </row>
    <row r="432" spans="1:9" x14ac:dyDescent="0.35">
      <c r="A432" s="4" t="str">
        <f>IF(BD!B426="","",BD!B426)</f>
        <v/>
      </c>
      <c r="B432" s="3" t="str">
        <f>IF(BD!C426="","",BD!C426)</f>
        <v/>
      </c>
      <c r="C432" s="3" t="str">
        <f>IF(BD!D426="","",BD!D426)</f>
        <v/>
      </c>
      <c r="D432" s="3" t="str">
        <f>IF(BD!E426="","",BD!E426)</f>
        <v/>
      </c>
      <c r="E432" s="25"/>
      <c r="F432" s="25"/>
      <c r="G432" s="2" t="str">
        <f>IF(BD!F426="","",BD!F426)</f>
        <v/>
      </c>
      <c r="H432" s="2" t="str">
        <f>IF(BD!L426="","",BD!L426)</f>
        <v/>
      </c>
      <c r="I432" s="2" t="str">
        <f>IF(BD!K426="","",BD!K426)</f>
        <v/>
      </c>
    </row>
    <row r="433" spans="1:9" x14ac:dyDescent="0.35">
      <c r="A433" s="4" t="str">
        <f>IF(BD!B427="","",BD!B427)</f>
        <v/>
      </c>
      <c r="B433" s="3" t="str">
        <f>IF(BD!C427="","",BD!C427)</f>
        <v/>
      </c>
      <c r="C433" s="3" t="str">
        <f>IF(BD!D427="","",BD!D427)</f>
        <v/>
      </c>
      <c r="D433" s="3" t="str">
        <f>IF(BD!E427="","",BD!E427)</f>
        <v/>
      </c>
      <c r="E433" s="25"/>
      <c r="F433" s="25"/>
      <c r="G433" s="2" t="str">
        <f>IF(BD!F427="","",BD!F427)</f>
        <v/>
      </c>
      <c r="H433" s="2" t="str">
        <f>IF(BD!L427="","",BD!L427)</f>
        <v/>
      </c>
      <c r="I433" s="2" t="str">
        <f>IF(BD!K427="","",BD!K427)</f>
        <v/>
      </c>
    </row>
    <row r="434" spans="1:9" x14ac:dyDescent="0.35">
      <c r="A434" s="4" t="str">
        <f>IF(BD!B428="","",BD!B428)</f>
        <v/>
      </c>
      <c r="B434" s="3" t="str">
        <f>IF(BD!C428="","",BD!C428)</f>
        <v/>
      </c>
      <c r="C434" s="3" t="str">
        <f>IF(BD!D428="","",BD!D428)</f>
        <v/>
      </c>
      <c r="D434" s="3" t="str">
        <f>IF(BD!E428="","",BD!E428)</f>
        <v/>
      </c>
      <c r="E434" s="25"/>
      <c r="F434" s="25"/>
      <c r="G434" s="2" t="str">
        <f>IF(BD!F428="","",BD!F428)</f>
        <v/>
      </c>
      <c r="H434" s="2" t="str">
        <f>IF(BD!L428="","",BD!L428)</f>
        <v/>
      </c>
      <c r="I434" s="2" t="str">
        <f>IF(BD!K428="","",BD!K428)</f>
        <v/>
      </c>
    </row>
    <row r="435" spans="1:9" x14ac:dyDescent="0.35">
      <c r="A435" s="4" t="str">
        <f>IF(BD!B429="","",BD!B429)</f>
        <v/>
      </c>
      <c r="B435" s="3" t="str">
        <f>IF(BD!C429="","",BD!C429)</f>
        <v/>
      </c>
      <c r="C435" s="3" t="str">
        <f>IF(BD!D429="","",BD!D429)</f>
        <v/>
      </c>
      <c r="D435" s="3" t="str">
        <f>IF(BD!E429="","",BD!E429)</f>
        <v/>
      </c>
      <c r="E435" s="25"/>
      <c r="F435" s="25"/>
      <c r="G435" s="2" t="str">
        <f>IF(BD!F429="","",BD!F429)</f>
        <v/>
      </c>
      <c r="H435" s="2" t="str">
        <f>IF(BD!L429="","",BD!L429)</f>
        <v/>
      </c>
      <c r="I435" s="2" t="str">
        <f>IF(BD!K429="","",BD!K429)</f>
        <v/>
      </c>
    </row>
    <row r="436" spans="1:9" x14ac:dyDescent="0.35">
      <c r="A436" s="4" t="str">
        <f>IF(BD!B430="","",BD!B430)</f>
        <v/>
      </c>
      <c r="B436" s="3" t="str">
        <f>IF(BD!C430="","",BD!C430)</f>
        <v/>
      </c>
      <c r="C436" s="3" t="str">
        <f>IF(BD!D430="","",BD!D430)</f>
        <v/>
      </c>
      <c r="D436" s="3" t="str">
        <f>IF(BD!E430="","",BD!E430)</f>
        <v/>
      </c>
      <c r="E436" s="25"/>
      <c r="F436" s="25"/>
      <c r="G436" s="2" t="str">
        <f>IF(BD!F430="","",BD!F430)</f>
        <v/>
      </c>
      <c r="H436" s="2" t="str">
        <f>IF(BD!L430="","",BD!L430)</f>
        <v/>
      </c>
      <c r="I436" s="2" t="str">
        <f>IF(BD!K430="","",BD!K430)</f>
        <v/>
      </c>
    </row>
    <row r="437" spans="1:9" x14ac:dyDescent="0.35">
      <c r="A437" s="4" t="str">
        <f>IF(BD!B431="","",BD!B431)</f>
        <v/>
      </c>
      <c r="B437" s="3" t="str">
        <f>IF(BD!C431="","",BD!C431)</f>
        <v/>
      </c>
      <c r="C437" s="3" t="str">
        <f>IF(BD!D431="","",BD!D431)</f>
        <v/>
      </c>
      <c r="D437" s="3" t="str">
        <f>IF(BD!E431="","",BD!E431)</f>
        <v/>
      </c>
      <c r="E437" s="25"/>
      <c r="F437" s="25"/>
      <c r="G437" s="2" t="str">
        <f>IF(BD!F431="","",BD!F431)</f>
        <v/>
      </c>
      <c r="H437" s="2" t="str">
        <f>IF(BD!L431="","",BD!L431)</f>
        <v/>
      </c>
      <c r="I437" s="2" t="str">
        <f>IF(BD!K431="","",BD!K431)</f>
        <v/>
      </c>
    </row>
    <row r="438" spans="1:9" x14ac:dyDescent="0.35">
      <c r="A438" s="4" t="str">
        <f>IF(BD!B432="","",BD!B432)</f>
        <v/>
      </c>
      <c r="B438" s="3" t="str">
        <f>IF(BD!C432="","",BD!C432)</f>
        <v/>
      </c>
      <c r="C438" s="3" t="str">
        <f>IF(BD!D432="","",BD!D432)</f>
        <v/>
      </c>
      <c r="D438" s="3" t="str">
        <f>IF(BD!E432="","",BD!E432)</f>
        <v/>
      </c>
      <c r="E438" s="25"/>
      <c r="F438" s="25"/>
      <c r="G438" s="2" t="str">
        <f>IF(BD!F432="","",BD!F432)</f>
        <v/>
      </c>
      <c r="H438" s="2" t="str">
        <f>IF(BD!L432="","",BD!L432)</f>
        <v/>
      </c>
      <c r="I438" s="2" t="str">
        <f>IF(BD!K432="","",BD!K432)</f>
        <v/>
      </c>
    </row>
    <row r="439" spans="1:9" x14ac:dyDescent="0.35">
      <c r="A439" s="4" t="str">
        <f>IF(BD!B433="","",BD!B433)</f>
        <v/>
      </c>
      <c r="B439" s="3" t="str">
        <f>IF(BD!C433="","",BD!C433)</f>
        <v/>
      </c>
      <c r="C439" s="3" t="str">
        <f>IF(BD!D433="","",BD!D433)</f>
        <v/>
      </c>
      <c r="D439" s="3" t="str">
        <f>IF(BD!E433="","",BD!E433)</f>
        <v/>
      </c>
      <c r="E439" s="25"/>
      <c r="F439" s="25"/>
      <c r="G439" s="2" t="str">
        <f>IF(BD!F433="","",BD!F433)</f>
        <v/>
      </c>
      <c r="H439" s="2" t="str">
        <f>IF(BD!L433="","",BD!L433)</f>
        <v/>
      </c>
      <c r="I439" s="2" t="str">
        <f>IF(BD!K433="","",BD!K433)</f>
        <v/>
      </c>
    </row>
    <row r="440" spans="1:9" x14ac:dyDescent="0.35">
      <c r="A440" s="4" t="str">
        <f>IF(BD!B434="","",BD!B434)</f>
        <v/>
      </c>
      <c r="B440" s="3" t="str">
        <f>IF(BD!C434="","",BD!C434)</f>
        <v/>
      </c>
      <c r="C440" s="3" t="str">
        <f>IF(BD!D434="","",BD!D434)</f>
        <v/>
      </c>
      <c r="D440" s="3" t="str">
        <f>IF(BD!E434="","",BD!E434)</f>
        <v/>
      </c>
      <c r="E440" s="25"/>
      <c r="F440" s="25"/>
      <c r="G440" s="2" t="str">
        <f>IF(BD!F434="","",BD!F434)</f>
        <v/>
      </c>
      <c r="H440" s="2" t="str">
        <f>IF(BD!L434="","",BD!L434)</f>
        <v/>
      </c>
      <c r="I440" s="2" t="str">
        <f>IF(BD!K434="","",BD!K434)</f>
        <v/>
      </c>
    </row>
    <row r="441" spans="1:9" x14ac:dyDescent="0.35">
      <c r="A441" s="4" t="str">
        <f>IF(BD!B435="","",BD!B435)</f>
        <v/>
      </c>
      <c r="B441" s="3" t="str">
        <f>IF(BD!C435="","",BD!C435)</f>
        <v/>
      </c>
      <c r="C441" s="3" t="str">
        <f>IF(BD!D435="","",BD!D435)</f>
        <v/>
      </c>
      <c r="D441" s="3" t="str">
        <f>IF(BD!E435="","",BD!E435)</f>
        <v/>
      </c>
      <c r="E441" s="25"/>
      <c r="F441" s="25"/>
      <c r="G441" s="2" t="str">
        <f>IF(BD!F435="","",BD!F435)</f>
        <v/>
      </c>
      <c r="H441" s="2" t="str">
        <f>IF(BD!L435="","",BD!L435)</f>
        <v/>
      </c>
      <c r="I441" s="2" t="str">
        <f>IF(BD!K435="","",BD!K435)</f>
        <v/>
      </c>
    </row>
    <row r="442" spans="1:9" x14ac:dyDescent="0.35">
      <c r="A442" s="4" t="str">
        <f>IF(BD!B436="","",BD!B436)</f>
        <v/>
      </c>
      <c r="B442" s="3" t="str">
        <f>IF(BD!C436="","",BD!C436)</f>
        <v/>
      </c>
      <c r="C442" s="3" t="str">
        <f>IF(BD!D436="","",BD!D436)</f>
        <v/>
      </c>
      <c r="D442" s="3" t="str">
        <f>IF(BD!E436="","",BD!E436)</f>
        <v/>
      </c>
      <c r="E442" s="25"/>
      <c r="F442" s="25"/>
      <c r="G442" s="2" t="str">
        <f>IF(BD!F436="","",BD!F436)</f>
        <v/>
      </c>
      <c r="H442" s="2" t="str">
        <f>IF(BD!L436="","",BD!L436)</f>
        <v/>
      </c>
      <c r="I442" s="2" t="str">
        <f>IF(BD!K436="","",BD!K436)</f>
        <v/>
      </c>
    </row>
    <row r="443" spans="1:9" x14ac:dyDescent="0.35">
      <c r="A443" s="4" t="str">
        <f>IF(BD!B437="","",BD!B437)</f>
        <v/>
      </c>
      <c r="B443" s="3" t="str">
        <f>IF(BD!C437="","",BD!C437)</f>
        <v/>
      </c>
      <c r="C443" s="3" t="str">
        <f>IF(BD!D437="","",BD!D437)</f>
        <v/>
      </c>
      <c r="D443" s="3" t="str">
        <f>IF(BD!E437="","",BD!E437)</f>
        <v/>
      </c>
      <c r="E443" s="25"/>
      <c r="F443" s="25"/>
      <c r="G443" s="2" t="str">
        <f>IF(BD!F437="","",BD!F437)</f>
        <v/>
      </c>
      <c r="H443" s="2" t="str">
        <f>IF(BD!L437="","",BD!L437)</f>
        <v/>
      </c>
      <c r="I443" s="2" t="str">
        <f>IF(BD!K437="","",BD!K437)</f>
        <v/>
      </c>
    </row>
    <row r="444" spans="1:9" x14ac:dyDescent="0.35">
      <c r="A444" s="4" t="str">
        <f>IF(BD!B438="","",BD!B438)</f>
        <v/>
      </c>
      <c r="B444" s="3" t="str">
        <f>IF(BD!C438="","",BD!C438)</f>
        <v/>
      </c>
      <c r="C444" s="3" t="str">
        <f>IF(BD!D438="","",BD!D438)</f>
        <v/>
      </c>
      <c r="D444" s="3" t="str">
        <f>IF(BD!E438="","",BD!E438)</f>
        <v/>
      </c>
      <c r="E444" s="25"/>
      <c r="F444" s="25"/>
      <c r="G444" s="2" t="str">
        <f>IF(BD!F438="","",BD!F438)</f>
        <v/>
      </c>
      <c r="H444" s="2" t="str">
        <f>IF(BD!L438="","",BD!L438)</f>
        <v/>
      </c>
      <c r="I444" s="2" t="str">
        <f>IF(BD!K438="","",BD!K438)</f>
        <v/>
      </c>
    </row>
    <row r="445" spans="1:9" x14ac:dyDescent="0.35">
      <c r="A445" s="4" t="str">
        <f>IF(BD!B439="","",BD!B439)</f>
        <v/>
      </c>
      <c r="B445" s="3" t="str">
        <f>IF(BD!C439="","",BD!C439)</f>
        <v/>
      </c>
      <c r="C445" s="3" t="str">
        <f>IF(BD!D439="","",BD!D439)</f>
        <v/>
      </c>
      <c r="D445" s="3" t="str">
        <f>IF(BD!E439="","",BD!E439)</f>
        <v/>
      </c>
      <c r="E445" s="25"/>
      <c r="F445" s="25"/>
      <c r="G445" s="2" t="str">
        <f>IF(BD!F439="","",BD!F439)</f>
        <v/>
      </c>
      <c r="H445" s="2" t="str">
        <f>IF(BD!L439="","",BD!L439)</f>
        <v/>
      </c>
      <c r="I445" s="2" t="str">
        <f>IF(BD!K439="","",BD!K439)</f>
        <v/>
      </c>
    </row>
    <row r="446" spans="1:9" x14ac:dyDescent="0.35">
      <c r="A446" s="4" t="str">
        <f>IF(BD!B440="","",BD!B440)</f>
        <v/>
      </c>
      <c r="B446" s="3" t="str">
        <f>IF(BD!C440="","",BD!C440)</f>
        <v/>
      </c>
      <c r="C446" s="3" t="str">
        <f>IF(BD!D440="","",BD!D440)</f>
        <v/>
      </c>
      <c r="D446" s="3" t="str">
        <f>IF(BD!E440="","",BD!E440)</f>
        <v/>
      </c>
      <c r="E446" s="25"/>
      <c r="F446" s="25"/>
      <c r="G446" s="2" t="str">
        <f>IF(BD!F440="","",BD!F440)</f>
        <v/>
      </c>
      <c r="H446" s="2" t="str">
        <f>IF(BD!L440="","",BD!L440)</f>
        <v/>
      </c>
      <c r="I446" s="2" t="str">
        <f>IF(BD!K440="","",BD!K440)</f>
        <v/>
      </c>
    </row>
    <row r="447" spans="1:9" x14ac:dyDescent="0.35">
      <c r="A447" s="4" t="str">
        <f>IF(BD!B441="","",BD!B441)</f>
        <v/>
      </c>
      <c r="B447" s="3" t="str">
        <f>IF(BD!C441="","",BD!C441)</f>
        <v/>
      </c>
      <c r="C447" s="3" t="str">
        <f>IF(BD!D441="","",BD!D441)</f>
        <v/>
      </c>
      <c r="D447" s="3" t="str">
        <f>IF(BD!E441="","",BD!E441)</f>
        <v/>
      </c>
      <c r="E447" s="25"/>
      <c r="F447" s="25"/>
      <c r="G447" s="2" t="str">
        <f>IF(BD!F441="","",BD!F441)</f>
        <v/>
      </c>
      <c r="H447" s="2" t="str">
        <f>IF(BD!L441="","",BD!L441)</f>
        <v/>
      </c>
      <c r="I447" s="2" t="str">
        <f>IF(BD!K441="","",BD!K441)</f>
        <v/>
      </c>
    </row>
    <row r="448" spans="1:9" x14ac:dyDescent="0.35">
      <c r="A448" s="4" t="str">
        <f>IF(BD!B442="","",BD!B442)</f>
        <v/>
      </c>
      <c r="B448" s="3" t="str">
        <f>IF(BD!C442="","",BD!C442)</f>
        <v/>
      </c>
      <c r="C448" s="3" t="str">
        <f>IF(BD!D442="","",BD!D442)</f>
        <v/>
      </c>
      <c r="D448" s="3" t="str">
        <f>IF(BD!E442="","",BD!E442)</f>
        <v/>
      </c>
      <c r="E448" s="25"/>
      <c r="F448" s="25"/>
      <c r="G448" s="2" t="str">
        <f>IF(BD!F442="","",BD!F442)</f>
        <v/>
      </c>
      <c r="H448" s="2" t="str">
        <f>IF(BD!L442="","",BD!L442)</f>
        <v/>
      </c>
      <c r="I448" s="2" t="str">
        <f>IF(BD!K442="","",BD!K442)</f>
        <v/>
      </c>
    </row>
    <row r="449" spans="1:9" x14ac:dyDescent="0.35">
      <c r="A449" s="4" t="str">
        <f>IF(BD!B443="","",BD!B443)</f>
        <v/>
      </c>
      <c r="B449" s="3" t="str">
        <f>IF(BD!C443="","",BD!C443)</f>
        <v/>
      </c>
      <c r="C449" s="3" t="str">
        <f>IF(BD!D443="","",BD!D443)</f>
        <v/>
      </c>
      <c r="D449" s="3" t="str">
        <f>IF(BD!E443="","",BD!E443)</f>
        <v/>
      </c>
      <c r="E449" s="25"/>
      <c r="F449" s="25"/>
      <c r="G449" s="2" t="str">
        <f>IF(BD!F443="","",BD!F443)</f>
        <v/>
      </c>
      <c r="H449" s="2" t="str">
        <f>IF(BD!L443="","",BD!L443)</f>
        <v/>
      </c>
      <c r="I449" s="2" t="str">
        <f>IF(BD!K443="","",BD!K443)</f>
        <v/>
      </c>
    </row>
    <row r="450" spans="1:9" x14ac:dyDescent="0.35">
      <c r="A450" s="4" t="str">
        <f>IF(BD!B444="","",BD!B444)</f>
        <v/>
      </c>
      <c r="B450" s="3" t="str">
        <f>IF(BD!C444="","",BD!C444)</f>
        <v/>
      </c>
      <c r="C450" s="3" t="str">
        <f>IF(BD!D444="","",BD!D444)</f>
        <v/>
      </c>
      <c r="D450" s="3" t="str">
        <f>IF(BD!E444="","",BD!E444)</f>
        <v/>
      </c>
      <c r="E450" s="25"/>
      <c r="F450" s="25"/>
      <c r="G450" s="2" t="str">
        <f>IF(BD!F444="","",BD!F444)</f>
        <v/>
      </c>
      <c r="H450" s="2" t="str">
        <f>IF(BD!L444="","",BD!L444)</f>
        <v/>
      </c>
      <c r="I450" s="2" t="str">
        <f>IF(BD!K444="","",BD!K444)</f>
        <v/>
      </c>
    </row>
    <row r="451" spans="1:9" x14ac:dyDescent="0.35">
      <c r="A451" s="4" t="str">
        <f>IF(BD!B445="","",BD!B445)</f>
        <v/>
      </c>
      <c r="B451" s="3" t="str">
        <f>IF(BD!C445="","",BD!C445)</f>
        <v/>
      </c>
      <c r="C451" s="3" t="str">
        <f>IF(BD!D445="","",BD!D445)</f>
        <v/>
      </c>
      <c r="D451" s="3" t="str">
        <f>IF(BD!E445="","",BD!E445)</f>
        <v/>
      </c>
      <c r="E451" s="25"/>
      <c r="F451" s="25"/>
      <c r="G451" s="2" t="str">
        <f>IF(BD!F445="","",BD!F445)</f>
        <v/>
      </c>
      <c r="H451" s="2" t="str">
        <f>IF(BD!L445="","",BD!L445)</f>
        <v/>
      </c>
      <c r="I451" s="2" t="str">
        <f>IF(BD!K445="","",BD!K445)</f>
        <v/>
      </c>
    </row>
    <row r="452" spans="1:9" x14ac:dyDescent="0.35">
      <c r="A452" s="4" t="str">
        <f>IF(BD!B446="","",BD!B446)</f>
        <v/>
      </c>
      <c r="B452" s="3" t="str">
        <f>IF(BD!C446="","",BD!C446)</f>
        <v/>
      </c>
      <c r="C452" s="3" t="str">
        <f>IF(BD!D446="","",BD!D446)</f>
        <v/>
      </c>
      <c r="D452" s="3" t="str">
        <f>IF(BD!E446="","",BD!E446)</f>
        <v/>
      </c>
      <c r="E452" s="25"/>
      <c r="F452" s="25"/>
      <c r="G452" s="2" t="str">
        <f>IF(BD!F446="","",BD!F446)</f>
        <v/>
      </c>
      <c r="H452" s="2" t="str">
        <f>IF(BD!L446="","",BD!L446)</f>
        <v/>
      </c>
      <c r="I452" s="2" t="str">
        <f>IF(BD!K446="","",BD!K446)</f>
        <v/>
      </c>
    </row>
    <row r="453" spans="1:9" x14ac:dyDescent="0.35">
      <c r="A453" s="4" t="str">
        <f>IF(BD!B447="","",BD!B447)</f>
        <v/>
      </c>
      <c r="B453" s="3" t="str">
        <f>IF(BD!C447="","",BD!C447)</f>
        <v/>
      </c>
      <c r="C453" s="3" t="str">
        <f>IF(BD!D447="","",BD!D447)</f>
        <v/>
      </c>
      <c r="D453" s="3" t="str">
        <f>IF(BD!E447="","",BD!E447)</f>
        <v/>
      </c>
      <c r="E453" s="25"/>
      <c r="F453" s="25"/>
      <c r="G453" s="2" t="str">
        <f>IF(BD!F447="","",BD!F447)</f>
        <v/>
      </c>
      <c r="H453" s="2" t="str">
        <f>IF(BD!L447="","",BD!L447)</f>
        <v/>
      </c>
      <c r="I453" s="2" t="str">
        <f>IF(BD!K447="","",BD!K447)</f>
        <v/>
      </c>
    </row>
    <row r="454" spans="1:9" x14ac:dyDescent="0.35">
      <c r="A454" s="4" t="str">
        <f>IF(BD!B448="","",BD!B448)</f>
        <v/>
      </c>
      <c r="B454" s="3" t="str">
        <f>IF(BD!C448="","",BD!C448)</f>
        <v/>
      </c>
      <c r="C454" s="3" t="str">
        <f>IF(BD!D448="","",BD!D448)</f>
        <v/>
      </c>
      <c r="D454" s="3" t="str">
        <f>IF(BD!E448="","",BD!E448)</f>
        <v/>
      </c>
      <c r="E454" s="25"/>
      <c r="F454" s="25"/>
      <c r="G454" s="2" t="str">
        <f>IF(BD!F448="","",BD!F448)</f>
        <v/>
      </c>
      <c r="H454" s="2" t="str">
        <f>IF(BD!L448="","",BD!L448)</f>
        <v/>
      </c>
      <c r="I454" s="2" t="str">
        <f>IF(BD!K448="","",BD!K448)</f>
        <v/>
      </c>
    </row>
    <row r="455" spans="1:9" x14ac:dyDescent="0.35">
      <c r="A455" s="4" t="str">
        <f>IF(BD!B449="","",BD!B449)</f>
        <v/>
      </c>
      <c r="B455" s="3" t="str">
        <f>IF(BD!C449="","",BD!C449)</f>
        <v/>
      </c>
      <c r="C455" s="3" t="str">
        <f>IF(BD!D449="","",BD!D449)</f>
        <v/>
      </c>
      <c r="D455" s="3" t="str">
        <f>IF(BD!E449="","",BD!E449)</f>
        <v/>
      </c>
      <c r="E455" s="25"/>
      <c r="F455" s="25"/>
      <c r="G455" s="2" t="str">
        <f>IF(BD!F449="","",BD!F449)</f>
        <v/>
      </c>
      <c r="H455" s="2" t="str">
        <f>IF(BD!L449="","",BD!L449)</f>
        <v/>
      </c>
      <c r="I455" s="2" t="str">
        <f>IF(BD!K449="","",BD!K449)</f>
        <v/>
      </c>
    </row>
    <row r="456" spans="1:9" x14ac:dyDescent="0.35">
      <c r="A456" s="4" t="str">
        <f>IF(BD!B450="","",BD!B450)</f>
        <v/>
      </c>
      <c r="B456" s="3" t="str">
        <f>IF(BD!C450="","",BD!C450)</f>
        <v/>
      </c>
      <c r="C456" s="3" t="str">
        <f>IF(BD!D450="","",BD!D450)</f>
        <v/>
      </c>
      <c r="D456" s="3" t="str">
        <f>IF(BD!E450="","",BD!E450)</f>
        <v/>
      </c>
      <c r="E456" s="25"/>
      <c r="F456" s="25"/>
      <c r="G456" s="2" t="str">
        <f>IF(BD!F450="","",BD!F450)</f>
        <v/>
      </c>
      <c r="H456" s="2" t="str">
        <f>IF(BD!L450="","",BD!L450)</f>
        <v/>
      </c>
      <c r="I456" s="2" t="str">
        <f>IF(BD!K450="","",BD!K450)</f>
        <v/>
      </c>
    </row>
    <row r="457" spans="1:9" x14ac:dyDescent="0.35">
      <c r="A457" s="4" t="str">
        <f>IF(BD!B451="","",BD!B451)</f>
        <v/>
      </c>
      <c r="B457" s="3" t="str">
        <f>IF(BD!C451="","",BD!C451)</f>
        <v/>
      </c>
      <c r="C457" s="3" t="str">
        <f>IF(BD!D451="","",BD!D451)</f>
        <v/>
      </c>
      <c r="D457" s="3" t="str">
        <f>IF(BD!E451="","",BD!E451)</f>
        <v/>
      </c>
      <c r="E457" s="25"/>
      <c r="F457" s="25"/>
      <c r="G457" s="2" t="str">
        <f>IF(BD!F451="","",BD!F451)</f>
        <v/>
      </c>
      <c r="H457" s="2" t="str">
        <f>IF(BD!L451="","",BD!L451)</f>
        <v/>
      </c>
      <c r="I457" s="2" t="str">
        <f>IF(BD!K451="","",BD!K451)</f>
        <v/>
      </c>
    </row>
    <row r="458" spans="1:9" x14ac:dyDescent="0.35">
      <c r="A458" s="4" t="str">
        <f>IF(BD!B452="","",BD!B452)</f>
        <v/>
      </c>
      <c r="B458" s="3" t="str">
        <f>IF(BD!C452="","",BD!C452)</f>
        <v/>
      </c>
      <c r="C458" s="3" t="str">
        <f>IF(BD!D452="","",BD!D452)</f>
        <v/>
      </c>
      <c r="D458" s="3" t="str">
        <f>IF(BD!E452="","",BD!E452)</f>
        <v/>
      </c>
      <c r="E458" s="25"/>
      <c r="F458" s="25"/>
      <c r="G458" s="2" t="str">
        <f>IF(BD!F452="","",BD!F452)</f>
        <v/>
      </c>
      <c r="H458" s="2" t="str">
        <f>IF(BD!L452="","",BD!L452)</f>
        <v/>
      </c>
      <c r="I458" s="2" t="str">
        <f>IF(BD!K452="","",BD!K452)</f>
        <v/>
      </c>
    </row>
    <row r="459" spans="1:9" x14ac:dyDescent="0.35">
      <c r="A459" s="4" t="str">
        <f>IF(BD!B453="","",BD!B453)</f>
        <v/>
      </c>
      <c r="B459" s="3" t="str">
        <f>IF(BD!C453="","",BD!C453)</f>
        <v/>
      </c>
      <c r="C459" s="3" t="str">
        <f>IF(BD!D453="","",BD!D453)</f>
        <v/>
      </c>
      <c r="D459" s="3" t="str">
        <f>IF(BD!E453="","",BD!E453)</f>
        <v/>
      </c>
      <c r="E459" s="25"/>
      <c r="F459" s="25"/>
      <c r="G459" s="2" t="str">
        <f>IF(BD!F453="","",BD!F453)</f>
        <v/>
      </c>
      <c r="H459" s="2" t="str">
        <f>IF(BD!L453="","",BD!L453)</f>
        <v/>
      </c>
      <c r="I459" s="2" t="str">
        <f>IF(BD!K453="","",BD!K453)</f>
        <v/>
      </c>
    </row>
    <row r="460" spans="1:9" x14ac:dyDescent="0.35">
      <c r="A460" s="4" t="str">
        <f>IF(BD!B454="","",BD!B454)</f>
        <v/>
      </c>
      <c r="B460" s="3" t="str">
        <f>IF(BD!C454="","",BD!C454)</f>
        <v/>
      </c>
      <c r="C460" s="3" t="str">
        <f>IF(BD!D454="","",BD!D454)</f>
        <v/>
      </c>
      <c r="D460" s="3" t="str">
        <f>IF(BD!E454="","",BD!E454)</f>
        <v/>
      </c>
      <c r="E460" s="25"/>
      <c r="F460" s="25"/>
      <c r="G460" s="2" t="str">
        <f>IF(BD!F454="","",BD!F454)</f>
        <v/>
      </c>
      <c r="H460" s="2" t="str">
        <f>IF(BD!L454="","",BD!L454)</f>
        <v/>
      </c>
      <c r="I460" s="2" t="str">
        <f>IF(BD!K454="","",BD!K454)</f>
        <v/>
      </c>
    </row>
    <row r="461" spans="1:9" x14ac:dyDescent="0.35">
      <c r="A461" s="4" t="str">
        <f>IF(BD!B455="","",BD!B455)</f>
        <v/>
      </c>
      <c r="B461" s="3" t="str">
        <f>IF(BD!C455="","",BD!C455)</f>
        <v/>
      </c>
      <c r="C461" s="3" t="str">
        <f>IF(BD!D455="","",BD!D455)</f>
        <v/>
      </c>
      <c r="D461" s="3" t="str">
        <f>IF(BD!E455="","",BD!E455)</f>
        <v/>
      </c>
      <c r="E461" s="25"/>
      <c r="F461" s="25"/>
      <c r="G461" s="2" t="str">
        <f>IF(BD!F455="","",BD!F455)</f>
        <v/>
      </c>
      <c r="H461" s="2" t="str">
        <f>IF(BD!L455="","",BD!L455)</f>
        <v/>
      </c>
      <c r="I461" s="2" t="str">
        <f>IF(BD!K455="","",BD!K455)</f>
        <v/>
      </c>
    </row>
    <row r="462" spans="1:9" x14ac:dyDescent="0.35">
      <c r="A462" s="4" t="str">
        <f>IF(BD!B456="","",BD!B456)</f>
        <v/>
      </c>
      <c r="B462" s="3" t="str">
        <f>IF(BD!C456="","",BD!C456)</f>
        <v/>
      </c>
      <c r="C462" s="3" t="str">
        <f>IF(BD!D456="","",BD!D456)</f>
        <v/>
      </c>
      <c r="D462" s="3" t="str">
        <f>IF(BD!E456="","",BD!E456)</f>
        <v/>
      </c>
      <c r="E462" s="25"/>
      <c r="F462" s="25"/>
      <c r="G462" s="2" t="str">
        <f>IF(BD!F456="","",BD!F456)</f>
        <v/>
      </c>
      <c r="H462" s="2" t="str">
        <f>IF(BD!L456="","",BD!L456)</f>
        <v/>
      </c>
      <c r="I462" s="2" t="str">
        <f>IF(BD!K456="","",BD!K456)</f>
        <v/>
      </c>
    </row>
    <row r="463" spans="1:9" x14ac:dyDescent="0.35">
      <c r="A463" s="4" t="str">
        <f>IF(BD!B457="","",BD!B457)</f>
        <v/>
      </c>
      <c r="B463" s="3" t="str">
        <f>IF(BD!C457="","",BD!C457)</f>
        <v/>
      </c>
      <c r="C463" s="3" t="str">
        <f>IF(BD!D457="","",BD!D457)</f>
        <v/>
      </c>
      <c r="D463" s="3" t="str">
        <f>IF(BD!E457="","",BD!E457)</f>
        <v/>
      </c>
      <c r="E463" s="25"/>
      <c r="F463" s="25"/>
      <c r="G463" s="2" t="str">
        <f>IF(BD!F457="","",BD!F457)</f>
        <v/>
      </c>
      <c r="H463" s="2" t="str">
        <f>IF(BD!L457="","",BD!L457)</f>
        <v/>
      </c>
      <c r="I463" s="2" t="str">
        <f>IF(BD!K457="","",BD!K457)</f>
        <v/>
      </c>
    </row>
    <row r="464" spans="1:9" x14ac:dyDescent="0.35">
      <c r="A464" s="4" t="str">
        <f>IF(BD!B458="","",BD!B458)</f>
        <v/>
      </c>
      <c r="B464" s="3" t="str">
        <f>IF(BD!C458="","",BD!C458)</f>
        <v/>
      </c>
      <c r="C464" s="3" t="str">
        <f>IF(BD!D458="","",BD!D458)</f>
        <v/>
      </c>
      <c r="D464" s="3" t="str">
        <f>IF(BD!E458="","",BD!E458)</f>
        <v/>
      </c>
      <c r="E464" s="25"/>
      <c r="F464" s="25"/>
      <c r="G464" s="2" t="str">
        <f>IF(BD!F458="","",BD!F458)</f>
        <v/>
      </c>
      <c r="H464" s="2" t="str">
        <f>IF(BD!L458="","",BD!L458)</f>
        <v/>
      </c>
      <c r="I464" s="2" t="str">
        <f>IF(BD!K458="","",BD!K458)</f>
        <v/>
      </c>
    </row>
    <row r="465" spans="1:9" x14ac:dyDescent="0.35">
      <c r="A465" s="4" t="str">
        <f>IF(BD!B459="","",BD!B459)</f>
        <v/>
      </c>
      <c r="B465" s="3" t="str">
        <f>IF(BD!C459="","",BD!C459)</f>
        <v/>
      </c>
      <c r="C465" s="3" t="str">
        <f>IF(BD!D459="","",BD!D459)</f>
        <v/>
      </c>
      <c r="D465" s="3" t="str">
        <f>IF(BD!E459="","",BD!E459)</f>
        <v/>
      </c>
      <c r="E465" s="25"/>
      <c r="F465" s="25"/>
      <c r="G465" s="2" t="str">
        <f>IF(BD!F459="","",BD!F459)</f>
        <v/>
      </c>
      <c r="H465" s="2" t="str">
        <f>IF(BD!L459="","",BD!L459)</f>
        <v/>
      </c>
      <c r="I465" s="2" t="str">
        <f>IF(BD!K459="","",BD!K459)</f>
        <v/>
      </c>
    </row>
    <row r="466" spans="1:9" x14ac:dyDescent="0.35">
      <c r="A466" s="4" t="str">
        <f>IF(BD!B460="","",BD!B460)</f>
        <v/>
      </c>
      <c r="B466" s="3" t="str">
        <f>IF(BD!C460="","",BD!C460)</f>
        <v/>
      </c>
      <c r="C466" s="3" t="str">
        <f>IF(BD!D460="","",BD!D460)</f>
        <v/>
      </c>
      <c r="D466" s="3" t="str">
        <f>IF(BD!E460="","",BD!E460)</f>
        <v/>
      </c>
      <c r="E466" s="25"/>
      <c r="F466" s="25"/>
      <c r="G466" s="2" t="str">
        <f>IF(BD!F460="","",BD!F460)</f>
        <v/>
      </c>
      <c r="H466" s="2" t="str">
        <f>IF(BD!L460="","",BD!L460)</f>
        <v/>
      </c>
      <c r="I466" s="2" t="str">
        <f>IF(BD!K460="","",BD!K460)</f>
        <v/>
      </c>
    </row>
    <row r="467" spans="1:9" x14ac:dyDescent="0.35">
      <c r="A467" s="4" t="str">
        <f>IF(BD!B461="","",BD!B461)</f>
        <v/>
      </c>
      <c r="B467" s="3" t="str">
        <f>IF(BD!C461="","",BD!C461)</f>
        <v/>
      </c>
      <c r="C467" s="3" t="str">
        <f>IF(BD!D461="","",BD!D461)</f>
        <v/>
      </c>
      <c r="D467" s="3" t="str">
        <f>IF(BD!E461="","",BD!E461)</f>
        <v/>
      </c>
      <c r="E467" s="25"/>
      <c r="F467" s="25"/>
      <c r="G467" s="2" t="str">
        <f>IF(BD!F461="","",BD!F461)</f>
        <v/>
      </c>
      <c r="H467" s="2" t="str">
        <f>IF(BD!L461="","",BD!L461)</f>
        <v/>
      </c>
      <c r="I467" s="2" t="str">
        <f>IF(BD!K461="","",BD!K461)</f>
        <v/>
      </c>
    </row>
    <row r="468" spans="1:9" x14ac:dyDescent="0.35">
      <c r="A468" s="4" t="str">
        <f>IF(BD!B462="","",BD!B462)</f>
        <v/>
      </c>
      <c r="B468" s="3" t="str">
        <f>IF(BD!C462="","",BD!C462)</f>
        <v/>
      </c>
      <c r="C468" s="3" t="str">
        <f>IF(BD!D462="","",BD!D462)</f>
        <v/>
      </c>
      <c r="D468" s="3" t="str">
        <f>IF(BD!E462="","",BD!E462)</f>
        <v/>
      </c>
      <c r="E468" s="25"/>
      <c r="F468" s="25"/>
      <c r="G468" s="2" t="str">
        <f>IF(BD!F462="","",BD!F462)</f>
        <v/>
      </c>
      <c r="H468" s="2" t="str">
        <f>IF(BD!L462="","",BD!L462)</f>
        <v/>
      </c>
      <c r="I468" s="2" t="str">
        <f>IF(BD!K462="","",BD!K462)</f>
        <v/>
      </c>
    </row>
    <row r="469" spans="1:9" x14ac:dyDescent="0.35">
      <c r="A469" s="4" t="str">
        <f>IF(BD!B463="","",BD!B463)</f>
        <v/>
      </c>
      <c r="B469" s="3" t="str">
        <f>IF(BD!C463="","",BD!C463)</f>
        <v/>
      </c>
      <c r="C469" s="3" t="str">
        <f>IF(BD!D463="","",BD!D463)</f>
        <v/>
      </c>
      <c r="D469" s="3" t="str">
        <f>IF(BD!E463="","",BD!E463)</f>
        <v/>
      </c>
      <c r="E469" s="25"/>
      <c r="F469" s="25"/>
      <c r="G469" s="2" t="str">
        <f>IF(BD!F463="","",BD!F463)</f>
        <v/>
      </c>
      <c r="H469" s="2" t="str">
        <f>IF(BD!L463="","",BD!L463)</f>
        <v/>
      </c>
      <c r="I469" s="2" t="str">
        <f>IF(BD!K463="","",BD!K463)</f>
        <v/>
      </c>
    </row>
    <row r="470" spans="1:9" x14ac:dyDescent="0.35">
      <c r="A470" s="4" t="str">
        <f>IF(BD!B464="","",BD!B464)</f>
        <v/>
      </c>
      <c r="B470" s="3" t="str">
        <f>IF(BD!C464="","",BD!C464)</f>
        <v/>
      </c>
      <c r="C470" s="3" t="str">
        <f>IF(BD!D464="","",BD!D464)</f>
        <v/>
      </c>
      <c r="D470" s="3" t="str">
        <f>IF(BD!E464="","",BD!E464)</f>
        <v/>
      </c>
      <c r="E470" s="25"/>
      <c r="F470" s="25"/>
      <c r="G470" s="2" t="str">
        <f>IF(BD!F464="","",BD!F464)</f>
        <v/>
      </c>
      <c r="H470" s="2" t="str">
        <f>IF(BD!L464="","",BD!L464)</f>
        <v/>
      </c>
      <c r="I470" s="2" t="str">
        <f>IF(BD!K464="","",BD!K464)</f>
        <v/>
      </c>
    </row>
    <row r="471" spans="1:9" x14ac:dyDescent="0.35">
      <c r="A471" s="4" t="str">
        <f>IF(BD!B465="","",BD!B465)</f>
        <v/>
      </c>
      <c r="B471" s="3" t="str">
        <f>IF(BD!C465="","",BD!C465)</f>
        <v/>
      </c>
      <c r="C471" s="3" t="str">
        <f>IF(BD!D465="","",BD!D465)</f>
        <v/>
      </c>
      <c r="D471" s="3" t="str">
        <f>IF(BD!E465="","",BD!E465)</f>
        <v/>
      </c>
      <c r="E471" s="25"/>
      <c r="F471" s="25"/>
      <c r="G471" s="2" t="str">
        <f>IF(BD!F465="","",BD!F465)</f>
        <v/>
      </c>
      <c r="H471" s="2" t="str">
        <f>IF(BD!L465="","",BD!L465)</f>
        <v/>
      </c>
      <c r="I471" s="2" t="str">
        <f>IF(BD!K465="","",BD!K465)</f>
        <v/>
      </c>
    </row>
    <row r="472" spans="1:9" x14ac:dyDescent="0.35">
      <c r="A472" s="4" t="str">
        <f>IF(BD!B466="","",BD!B466)</f>
        <v/>
      </c>
      <c r="B472" s="3" t="str">
        <f>IF(BD!C466="","",BD!C466)</f>
        <v/>
      </c>
      <c r="C472" s="3" t="str">
        <f>IF(BD!D466="","",BD!D466)</f>
        <v/>
      </c>
      <c r="D472" s="3" t="str">
        <f>IF(BD!E466="","",BD!E466)</f>
        <v/>
      </c>
      <c r="E472" s="25"/>
      <c r="F472" s="25"/>
      <c r="G472" s="2" t="str">
        <f>IF(BD!F466="","",BD!F466)</f>
        <v/>
      </c>
      <c r="H472" s="2" t="str">
        <f>IF(BD!L466="","",BD!L466)</f>
        <v/>
      </c>
      <c r="I472" s="2" t="str">
        <f>IF(BD!K466="","",BD!K466)</f>
        <v/>
      </c>
    </row>
    <row r="473" spans="1:9" x14ac:dyDescent="0.35">
      <c r="A473" s="4" t="str">
        <f>IF(BD!B467="","",BD!B467)</f>
        <v/>
      </c>
      <c r="B473" s="3" t="str">
        <f>IF(BD!C467="","",BD!C467)</f>
        <v/>
      </c>
      <c r="C473" s="3" t="str">
        <f>IF(BD!D467="","",BD!D467)</f>
        <v/>
      </c>
      <c r="D473" s="3" t="str">
        <f>IF(BD!E467="","",BD!E467)</f>
        <v/>
      </c>
      <c r="E473" s="25"/>
      <c r="F473" s="25"/>
      <c r="G473" s="2" t="str">
        <f>IF(BD!F467="","",BD!F467)</f>
        <v/>
      </c>
      <c r="H473" s="2" t="str">
        <f>IF(BD!L467="","",BD!L467)</f>
        <v/>
      </c>
      <c r="I473" s="2" t="str">
        <f>IF(BD!K467="","",BD!K467)</f>
        <v/>
      </c>
    </row>
    <row r="474" spans="1:9" x14ac:dyDescent="0.35">
      <c r="A474" s="4" t="str">
        <f>IF(BD!B468="","",BD!B468)</f>
        <v/>
      </c>
      <c r="B474" s="3" t="str">
        <f>IF(BD!C468="","",BD!C468)</f>
        <v/>
      </c>
      <c r="C474" s="3" t="str">
        <f>IF(BD!D468="","",BD!D468)</f>
        <v/>
      </c>
      <c r="D474" s="3" t="str">
        <f>IF(BD!E468="","",BD!E468)</f>
        <v/>
      </c>
      <c r="E474" s="25"/>
      <c r="F474" s="25"/>
      <c r="G474" s="2" t="str">
        <f>IF(BD!F468="","",BD!F468)</f>
        <v/>
      </c>
      <c r="H474" s="2" t="str">
        <f>IF(BD!L468="","",BD!L468)</f>
        <v/>
      </c>
      <c r="I474" s="2" t="str">
        <f>IF(BD!K468="","",BD!K468)</f>
        <v/>
      </c>
    </row>
    <row r="475" spans="1:9" x14ac:dyDescent="0.35">
      <c r="A475" s="4" t="str">
        <f>IF(BD!B469="","",BD!B469)</f>
        <v/>
      </c>
      <c r="B475" s="3" t="str">
        <f>IF(BD!C469="","",BD!C469)</f>
        <v/>
      </c>
      <c r="C475" s="3" t="str">
        <f>IF(BD!D469="","",BD!D469)</f>
        <v/>
      </c>
      <c r="D475" s="3" t="str">
        <f>IF(BD!E469="","",BD!E469)</f>
        <v/>
      </c>
      <c r="E475" s="25"/>
      <c r="F475" s="25"/>
      <c r="G475" s="2" t="str">
        <f>IF(BD!F469="","",BD!F469)</f>
        <v/>
      </c>
      <c r="H475" s="2" t="str">
        <f>IF(BD!L469="","",BD!L469)</f>
        <v/>
      </c>
      <c r="I475" s="2" t="str">
        <f>IF(BD!K469="","",BD!K469)</f>
        <v/>
      </c>
    </row>
    <row r="476" spans="1:9" x14ac:dyDescent="0.35">
      <c r="A476" s="4" t="str">
        <f>IF(BD!B470="","",BD!B470)</f>
        <v/>
      </c>
      <c r="B476" s="3" t="str">
        <f>IF(BD!C470="","",BD!C470)</f>
        <v/>
      </c>
      <c r="C476" s="3" t="str">
        <f>IF(BD!D470="","",BD!D470)</f>
        <v/>
      </c>
      <c r="D476" s="3" t="str">
        <f>IF(BD!E470="","",BD!E470)</f>
        <v/>
      </c>
      <c r="E476" s="25"/>
      <c r="F476" s="25"/>
      <c r="G476" s="2" t="str">
        <f>IF(BD!F470="","",BD!F470)</f>
        <v/>
      </c>
      <c r="H476" s="2" t="str">
        <f>IF(BD!L470="","",BD!L470)</f>
        <v/>
      </c>
      <c r="I476" s="2" t="str">
        <f>IF(BD!K470="","",BD!K470)</f>
        <v/>
      </c>
    </row>
    <row r="477" spans="1:9" x14ac:dyDescent="0.35">
      <c r="A477" s="4" t="str">
        <f>IF(BD!B471="","",BD!B471)</f>
        <v/>
      </c>
      <c r="B477" s="3" t="str">
        <f>IF(BD!C471="","",BD!C471)</f>
        <v/>
      </c>
      <c r="C477" s="3" t="str">
        <f>IF(BD!D471="","",BD!D471)</f>
        <v/>
      </c>
      <c r="D477" s="3" t="str">
        <f>IF(BD!E471="","",BD!E471)</f>
        <v/>
      </c>
      <c r="E477" s="25"/>
      <c r="F477" s="25"/>
      <c r="G477" s="2" t="str">
        <f>IF(BD!F471="","",BD!F471)</f>
        <v/>
      </c>
      <c r="H477" s="2" t="str">
        <f>IF(BD!L471="","",BD!L471)</f>
        <v/>
      </c>
      <c r="I477" s="2" t="str">
        <f>IF(BD!K471="","",BD!K471)</f>
        <v/>
      </c>
    </row>
    <row r="478" spans="1:9" x14ac:dyDescent="0.35">
      <c r="A478" s="4" t="str">
        <f>IF(BD!B472="","",BD!B472)</f>
        <v/>
      </c>
      <c r="B478" s="3" t="str">
        <f>IF(BD!C472="","",BD!C472)</f>
        <v/>
      </c>
      <c r="C478" s="3" t="str">
        <f>IF(BD!D472="","",BD!D472)</f>
        <v/>
      </c>
      <c r="D478" s="3" t="str">
        <f>IF(BD!E472="","",BD!E472)</f>
        <v/>
      </c>
      <c r="E478" s="25"/>
      <c r="F478" s="25"/>
      <c r="G478" s="2" t="str">
        <f>IF(BD!F472="","",BD!F472)</f>
        <v/>
      </c>
      <c r="H478" s="2" t="str">
        <f>IF(BD!L472="","",BD!L472)</f>
        <v/>
      </c>
      <c r="I478" s="2" t="str">
        <f>IF(BD!K472="","",BD!K472)</f>
        <v/>
      </c>
    </row>
    <row r="479" spans="1:9" x14ac:dyDescent="0.35">
      <c r="A479" s="4" t="str">
        <f>IF(BD!B473="","",BD!B473)</f>
        <v/>
      </c>
      <c r="B479" s="3" t="str">
        <f>IF(BD!C473="","",BD!C473)</f>
        <v/>
      </c>
      <c r="C479" s="3" t="str">
        <f>IF(BD!D473="","",BD!D473)</f>
        <v/>
      </c>
      <c r="D479" s="3" t="str">
        <f>IF(BD!E473="","",BD!E473)</f>
        <v/>
      </c>
      <c r="E479" s="25"/>
      <c r="F479" s="25"/>
      <c r="G479" s="2" t="str">
        <f>IF(BD!F473="","",BD!F473)</f>
        <v/>
      </c>
      <c r="H479" s="2" t="str">
        <f>IF(BD!L473="","",BD!L473)</f>
        <v/>
      </c>
      <c r="I479" s="2" t="str">
        <f>IF(BD!K473="","",BD!K473)</f>
        <v/>
      </c>
    </row>
    <row r="480" spans="1:9" x14ac:dyDescent="0.35">
      <c r="A480" s="4" t="str">
        <f>IF(BD!B474="","",BD!B474)</f>
        <v/>
      </c>
      <c r="B480" s="3" t="str">
        <f>IF(BD!C474="","",BD!C474)</f>
        <v/>
      </c>
      <c r="C480" s="3" t="str">
        <f>IF(BD!D474="","",BD!D474)</f>
        <v/>
      </c>
      <c r="D480" s="3" t="str">
        <f>IF(BD!E474="","",BD!E474)</f>
        <v/>
      </c>
      <c r="E480" s="25"/>
      <c r="F480" s="25"/>
      <c r="G480" s="2" t="str">
        <f>IF(BD!F474="","",BD!F474)</f>
        <v/>
      </c>
      <c r="H480" s="2" t="str">
        <f>IF(BD!L474="","",BD!L474)</f>
        <v/>
      </c>
      <c r="I480" s="2" t="str">
        <f>IF(BD!K474="","",BD!K474)</f>
        <v/>
      </c>
    </row>
    <row r="481" spans="1:9" x14ac:dyDescent="0.35">
      <c r="A481" s="4" t="str">
        <f>IF(BD!B475="","",BD!B475)</f>
        <v/>
      </c>
      <c r="B481" s="3" t="str">
        <f>IF(BD!C475="","",BD!C475)</f>
        <v/>
      </c>
      <c r="C481" s="3" t="str">
        <f>IF(BD!D475="","",BD!D475)</f>
        <v/>
      </c>
      <c r="D481" s="3" t="str">
        <f>IF(BD!E475="","",BD!E475)</f>
        <v/>
      </c>
      <c r="E481" s="25"/>
      <c r="F481" s="25"/>
      <c r="G481" s="2" t="str">
        <f>IF(BD!F475="","",BD!F475)</f>
        <v/>
      </c>
      <c r="H481" s="2" t="str">
        <f>IF(BD!L475="","",BD!L475)</f>
        <v/>
      </c>
      <c r="I481" s="2" t="str">
        <f>IF(BD!K475="","",BD!K475)</f>
        <v/>
      </c>
    </row>
    <row r="482" spans="1:9" x14ac:dyDescent="0.35">
      <c r="A482" s="4" t="str">
        <f>IF(BD!B476="","",BD!B476)</f>
        <v/>
      </c>
      <c r="B482" s="3" t="str">
        <f>IF(BD!C476="","",BD!C476)</f>
        <v/>
      </c>
      <c r="C482" s="3" t="str">
        <f>IF(BD!D476="","",BD!D476)</f>
        <v/>
      </c>
      <c r="D482" s="3" t="str">
        <f>IF(BD!E476="","",BD!E476)</f>
        <v/>
      </c>
      <c r="E482" s="25"/>
      <c r="F482" s="25"/>
      <c r="G482" s="2" t="str">
        <f>IF(BD!F476="","",BD!F476)</f>
        <v/>
      </c>
      <c r="H482" s="2" t="str">
        <f>IF(BD!L476="","",BD!L476)</f>
        <v/>
      </c>
      <c r="I482" s="2" t="str">
        <f>IF(BD!K476="","",BD!K476)</f>
        <v/>
      </c>
    </row>
    <row r="483" spans="1:9" x14ac:dyDescent="0.35">
      <c r="A483" s="4" t="str">
        <f>IF(BD!B477="","",BD!B477)</f>
        <v/>
      </c>
      <c r="B483" s="3" t="str">
        <f>IF(BD!C477="","",BD!C477)</f>
        <v/>
      </c>
      <c r="C483" s="3" t="str">
        <f>IF(BD!D477="","",BD!D477)</f>
        <v/>
      </c>
      <c r="D483" s="3" t="str">
        <f>IF(BD!E477="","",BD!E477)</f>
        <v/>
      </c>
      <c r="E483" s="25"/>
      <c r="F483" s="25"/>
      <c r="G483" s="2" t="str">
        <f>IF(BD!F477="","",BD!F477)</f>
        <v/>
      </c>
      <c r="H483" s="2" t="str">
        <f>IF(BD!L477="","",BD!L477)</f>
        <v/>
      </c>
      <c r="I483" s="2" t="str">
        <f>IF(BD!K477="","",BD!K477)</f>
        <v/>
      </c>
    </row>
    <row r="484" spans="1:9" x14ac:dyDescent="0.35">
      <c r="A484" s="4" t="str">
        <f>IF(BD!B478="","",BD!B478)</f>
        <v/>
      </c>
      <c r="B484" s="3" t="str">
        <f>IF(BD!C478="","",BD!C478)</f>
        <v/>
      </c>
      <c r="C484" s="3" t="str">
        <f>IF(BD!D478="","",BD!D478)</f>
        <v/>
      </c>
      <c r="D484" s="3" t="str">
        <f>IF(BD!E478="","",BD!E478)</f>
        <v/>
      </c>
      <c r="E484" s="25"/>
      <c r="F484" s="25"/>
      <c r="G484" s="2" t="str">
        <f>IF(BD!F478="","",BD!F478)</f>
        <v/>
      </c>
      <c r="H484" s="2" t="str">
        <f>IF(BD!L478="","",BD!L478)</f>
        <v/>
      </c>
      <c r="I484" s="2" t="str">
        <f>IF(BD!K478="","",BD!K478)</f>
        <v/>
      </c>
    </row>
    <row r="485" spans="1:9" x14ac:dyDescent="0.35">
      <c r="A485" s="4" t="str">
        <f>IF(BD!B479="","",BD!B479)</f>
        <v/>
      </c>
      <c r="B485" s="3" t="str">
        <f>IF(BD!C479="","",BD!C479)</f>
        <v/>
      </c>
      <c r="C485" s="3" t="str">
        <f>IF(BD!D479="","",BD!D479)</f>
        <v/>
      </c>
      <c r="D485" s="3" t="str">
        <f>IF(BD!E479="","",BD!E479)</f>
        <v/>
      </c>
      <c r="E485" s="25"/>
      <c r="F485" s="25"/>
      <c r="G485" s="2" t="str">
        <f>IF(BD!F479="","",BD!F479)</f>
        <v/>
      </c>
      <c r="H485" s="2" t="str">
        <f>IF(BD!L479="","",BD!L479)</f>
        <v/>
      </c>
      <c r="I485" s="2" t="str">
        <f>IF(BD!K479="","",BD!K479)</f>
        <v/>
      </c>
    </row>
    <row r="486" spans="1:9" x14ac:dyDescent="0.35">
      <c r="A486" s="4" t="str">
        <f>IF(BD!B480="","",BD!B480)</f>
        <v/>
      </c>
      <c r="B486" s="3" t="str">
        <f>IF(BD!C480="","",BD!C480)</f>
        <v/>
      </c>
      <c r="C486" s="3" t="str">
        <f>IF(BD!D480="","",BD!D480)</f>
        <v/>
      </c>
      <c r="D486" s="3" t="str">
        <f>IF(BD!E480="","",BD!E480)</f>
        <v/>
      </c>
      <c r="E486" s="25"/>
      <c r="F486" s="25"/>
      <c r="G486" s="2" t="str">
        <f>IF(BD!F480="","",BD!F480)</f>
        <v/>
      </c>
      <c r="H486" s="2" t="str">
        <f>IF(BD!L480="","",BD!L480)</f>
        <v/>
      </c>
      <c r="I486" s="2" t="str">
        <f>IF(BD!K480="","",BD!K480)</f>
        <v/>
      </c>
    </row>
    <row r="487" spans="1:9" x14ac:dyDescent="0.35">
      <c r="A487" s="4" t="str">
        <f>IF(BD!B481="","",BD!B481)</f>
        <v/>
      </c>
      <c r="B487" s="3" t="str">
        <f>IF(BD!C481="","",BD!C481)</f>
        <v/>
      </c>
      <c r="C487" s="3" t="str">
        <f>IF(BD!D481="","",BD!D481)</f>
        <v/>
      </c>
      <c r="D487" s="3" t="str">
        <f>IF(BD!E481="","",BD!E481)</f>
        <v/>
      </c>
      <c r="E487" s="25"/>
      <c r="F487" s="25"/>
      <c r="G487" s="2" t="str">
        <f>IF(BD!F481="","",BD!F481)</f>
        <v/>
      </c>
      <c r="H487" s="2" t="str">
        <f>IF(BD!L481="","",BD!L481)</f>
        <v/>
      </c>
      <c r="I487" s="2" t="str">
        <f>IF(BD!K481="","",BD!K481)</f>
        <v/>
      </c>
    </row>
    <row r="488" spans="1:9" x14ac:dyDescent="0.35">
      <c r="A488" s="4" t="str">
        <f>IF(BD!B482="","",BD!B482)</f>
        <v/>
      </c>
      <c r="B488" s="3" t="str">
        <f>IF(BD!C482="","",BD!C482)</f>
        <v/>
      </c>
      <c r="C488" s="3" t="str">
        <f>IF(BD!D482="","",BD!D482)</f>
        <v/>
      </c>
      <c r="D488" s="3" t="str">
        <f>IF(BD!E482="","",BD!E482)</f>
        <v/>
      </c>
      <c r="E488" s="25"/>
      <c r="F488" s="25"/>
      <c r="G488" s="2" t="str">
        <f>IF(BD!F482="","",BD!F482)</f>
        <v/>
      </c>
      <c r="H488" s="2" t="str">
        <f>IF(BD!L482="","",BD!L482)</f>
        <v/>
      </c>
      <c r="I488" s="2" t="str">
        <f>IF(BD!K482="","",BD!K482)</f>
        <v/>
      </c>
    </row>
    <row r="489" spans="1:9" x14ac:dyDescent="0.35">
      <c r="A489" s="4" t="str">
        <f>IF(BD!B483="","",BD!B483)</f>
        <v/>
      </c>
      <c r="B489" s="3" t="str">
        <f>IF(BD!C483="","",BD!C483)</f>
        <v/>
      </c>
      <c r="C489" s="3" t="str">
        <f>IF(BD!D483="","",BD!D483)</f>
        <v/>
      </c>
      <c r="D489" s="3" t="str">
        <f>IF(BD!E483="","",BD!E483)</f>
        <v/>
      </c>
      <c r="E489" s="25"/>
      <c r="F489" s="25"/>
      <c r="G489" s="2" t="str">
        <f>IF(BD!F483="","",BD!F483)</f>
        <v/>
      </c>
      <c r="H489" s="2" t="str">
        <f>IF(BD!L483="","",BD!L483)</f>
        <v/>
      </c>
      <c r="I489" s="2" t="str">
        <f>IF(BD!K483="","",BD!K483)</f>
        <v/>
      </c>
    </row>
    <row r="490" spans="1:9" x14ac:dyDescent="0.35">
      <c r="A490" s="4" t="str">
        <f>IF(BD!B484="","",BD!B484)</f>
        <v/>
      </c>
      <c r="B490" s="3" t="str">
        <f>IF(BD!C484="","",BD!C484)</f>
        <v/>
      </c>
      <c r="C490" s="3" t="str">
        <f>IF(BD!D484="","",BD!D484)</f>
        <v/>
      </c>
      <c r="D490" s="3" t="str">
        <f>IF(BD!E484="","",BD!E484)</f>
        <v/>
      </c>
      <c r="E490" s="25"/>
      <c r="F490" s="25"/>
      <c r="G490" s="2" t="str">
        <f>IF(BD!F484="","",BD!F484)</f>
        <v/>
      </c>
      <c r="H490" s="2" t="str">
        <f>IF(BD!L484="","",BD!L484)</f>
        <v/>
      </c>
      <c r="I490" s="2" t="str">
        <f>IF(BD!K484="","",BD!K484)</f>
        <v/>
      </c>
    </row>
    <row r="491" spans="1:9" x14ac:dyDescent="0.35">
      <c r="A491" s="4" t="str">
        <f>IF(BD!B485="","",BD!B485)</f>
        <v/>
      </c>
      <c r="B491" s="3" t="str">
        <f>IF(BD!C485="","",BD!C485)</f>
        <v/>
      </c>
      <c r="C491" s="3" t="str">
        <f>IF(BD!D485="","",BD!D485)</f>
        <v/>
      </c>
      <c r="D491" s="3" t="str">
        <f>IF(BD!E485="","",BD!E485)</f>
        <v/>
      </c>
      <c r="E491" s="25"/>
      <c r="F491" s="25"/>
      <c r="G491" s="2" t="str">
        <f>IF(BD!F485="","",BD!F485)</f>
        <v/>
      </c>
      <c r="H491" s="2" t="str">
        <f>IF(BD!L485="","",BD!L485)</f>
        <v/>
      </c>
      <c r="I491" s="2" t="str">
        <f>IF(BD!K485="","",BD!K485)</f>
        <v/>
      </c>
    </row>
    <row r="492" spans="1:9" x14ac:dyDescent="0.35">
      <c r="A492" s="4" t="str">
        <f>IF(BD!B486="","",BD!B486)</f>
        <v/>
      </c>
      <c r="B492" s="3" t="str">
        <f>IF(BD!C486="","",BD!C486)</f>
        <v/>
      </c>
      <c r="C492" s="3" t="str">
        <f>IF(BD!D486="","",BD!D486)</f>
        <v/>
      </c>
      <c r="D492" s="3" t="str">
        <f>IF(BD!E486="","",BD!E486)</f>
        <v/>
      </c>
      <c r="E492" s="25"/>
      <c r="F492" s="25"/>
      <c r="G492" s="2" t="str">
        <f>IF(BD!F486="","",BD!F486)</f>
        <v/>
      </c>
      <c r="H492" s="2" t="str">
        <f>IF(BD!L486="","",BD!L486)</f>
        <v/>
      </c>
      <c r="I492" s="2" t="str">
        <f>IF(BD!K486="","",BD!K486)</f>
        <v/>
      </c>
    </row>
    <row r="493" spans="1:9" x14ac:dyDescent="0.35">
      <c r="A493" s="4" t="str">
        <f>IF(BD!B487="","",BD!B487)</f>
        <v/>
      </c>
      <c r="B493" s="3" t="str">
        <f>IF(BD!C487="","",BD!C487)</f>
        <v/>
      </c>
      <c r="C493" s="3" t="str">
        <f>IF(BD!D487="","",BD!D487)</f>
        <v/>
      </c>
      <c r="D493" s="3" t="str">
        <f>IF(BD!E487="","",BD!E487)</f>
        <v/>
      </c>
      <c r="E493" s="25"/>
      <c r="F493" s="25"/>
      <c r="G493" s="2" t="str">
        <f>IF(BD!F487="","",BD!F487)</f>
        <v/>
      </c>
      <c r="H493" s="2" t="str">
        <f>IF(BD!L487="","",BD!L487)</f>
        <v/>
      </c>
      <c r="I493" s="2" t="str">
        <f>IF(BD!K487="","",BD!K487)</f>
        <v/>
      </c>
    </row>
    <row r="494" spans="1:9" x14ac:dyDescent="0.35">
      <c r="A494" s="4" t="str">
        <f>IF(BD!B488="","",BD!B488)</f>
        <v/>
      </c>
      <c r="B494" s="3" t="str">
        <f>IF(BD!C488="","",BD!C488)</f>
        <v/>
      </c>
      <c r="C494" s="3" t="str">
        <f>IF(BD!D488="","",BD!D488)</f>
        <v/>
      </c>
      <c r="D494" s="3" t="str">
        <f>IF(BD!E488="","",BD!E488)</f>
        <v/>
      </c>
      <c r="E494" s="25"/>
      <c r="F494" s="25"/>
      <c r="G494" s="2" t="str">
        <f>IF(BD!F488="","",BD!F488)</f>
        <v/>
      </c>
      <c r="H494" s="2" t="str">
        <f>IF(BD!L488="","",BD!L488)</f>
        <v/>
      </c>
      <c r="I494" s="2" t="str">
        <f>IF(BD!K488="","",BD!K488)</f>
        <v/>
      </c>
    </row>
    <row r="495" spans="1:9" x14ac:dyDescent="0.35">
      <c r="A495" s="4" t="str">
        <f>IF(BD!B489="","",BD!B489)</f>
        <v/>
      </c>
      <c r="B495" s="3" t="str">
        <f>IF(BD!C489="","",BD!C489)</f>
        <v/>
      </c>
      <c r="C495" s="3" t="str">
        <f>IF(BD!D489="","",BD!D489)</f>
        <v/>
      </c>
      <c r="D495" s="3" t="str">
        <f>IF(BD!E489="","",BD!E489)</f>
        <v/>
      </c>
      <c r="E495" s="25"/>
      <c r="F495" s="25"/>
      <c r="G495" s="2" t="str">
        <f>IF(BD!F489="","",BD!F489)</f>
        <v/>
      </c>
      <c r="H495" s="2" t="str">
        <f>IF(BD!L489="","",BD!L489)</f>
        <v/>
      </c>
      <c r="I495" s="2" t="str">
        <f>IF(BD!K489="","",BD!K489)</f>
        <v/>
      </c>
    </row>
    <row r="496" spans="1:9" x14ac:dyDescent="0.35">
      <c r="A496" s="4" t="str">
        <f>IF(BD!B490="","",BD!B490)</f>
        <v/>
      </c>
      <c r="B496" s="3" t="str">
        <f>IF(BD!C490="","",BD!C490)</f>
        <v/>
      </c>
      <c r="C496" s="3" t="str">
        <f>IF(BD!D490="","",BD!D490)</f>
        <v/>
      </c>
      <c r="D496" s="3" t="str">
        <f>IF(BD!E490="","",BD!E490)</f>
        <v/>
      </c>
      <c r="E496" s="25"/>
      <c r="F496" s="25"/>
      <c r="G496" s="2" t="str">
        <f>IF(BD!F490="","",BD!F490)</f>
        <v/>
      </c>
      <c r="H496" s="2" t="str">
        <f>IF(BD!L490="","",BD!L490)</f>
        <v/>
      </c>
      <c r="I496" s="2" t="str">
        <f>IF(BD!K490="","",BD!K490)</f>
        <v/>
      </c>
    </row>
    <row r="497" spans="1:9" x14ac:dyDescent="0.35">
      <c r="A497" s="4" t="str">
        <f>IF(BD!B491="","",BD!B491)</f>
        <v/>
      </c>
      <c r="B497" s="3" t="str">
        <f>IF(BD!C491="","",BD!C491)</f>
        <v/>
      </c>
      <c r="C497" s="3" t="str">
        <f>IF(BD!D491="","",BD!D491)</f>
        <v/>
      </c>
      <c r="D497" s="3" t="str">
        <f>IF(BD!E491="","",BD!E491)</f>
        <v/>
      </c>
      <c r="E497" s="25"/>
      <c r="F497" s="25"/>
      <c r="G497" s="2" t="str">
        <f>IF(BD!F491="","",BD!F491)</f>
        <v/>
      </c>
      <c r="H497" s="2" t="str">
        <f>IF(BD!L491="","",BD!L491)</f>
        <v/>
      </c>
      <c r="I497" s="2" t="str">
        <f>IF(BD!K491="","",BD!K491)</f>
        <v/>
      </c>
    </row>
    <row r="498" spans="1:9" x14ac:dyDescent="0.35">
      <c r="A498" s="4" t="str">
        <f>IF(BD!B492="","",BD!B492)</f>
        <v/>
      </c>
      <c r="B498" s="3" t="str">
        <f>IF(BD!C492="","",BD!C492)</f>
        <v/>
      </c>
      <c r="C498" s="3" t="str">
        <f>IF(BD!D492="","",BD!D492)</f>
        <v/>
      </c>
      <c r="D498" s="3" t="str">
        <f>IF(BD!E492="","",BD!E492)</f>
        <v/>
      </c>
      <c r="E498" s="25"/>
      <c r="F498" s="25"/>
      <c r="G498" s="2" t="str">
        <f>IF(BD!F492="","",BD!F492)</f>
        <v/>
      </c>
      <c r="H498" s="2" t="str">
        <f>IF(BD!L492="","",BD!L492)</f>
        <v/>
      </c>
      <c r="I498" s="2" t="str">
        <f>IF(BD!K492="","",BD!K492)</f>
        <v/>
      </c>
    </row>
    <row r="499" spans="1:9" x14ac:dyDescent="0.35">
      <c r="A499" s="4" t="str">
        <f>IF(BD!B493="","",BD!B493)</f>
        <v/>
      </c>
      <c r="B499" s="3" t="str">
        <f>IF(BD!C493="","",BD!C493)</f>
        <v/>
      </c>
      <c r="C499" s="3" t="str">
        <f>IF(BD!D493="","",BD!D493)</f>
        <v/>
      </c>
      <c r="D499" s="3" t="str">
        <f>IF(BD!E493="","",BD!E493)</f>
        <v/>
      </c>
      <c r="E499" s="25"/>
      <c r="F499" s="25"/>
      <c r="G499" s="2" t="str">
        <f>IF(BD!F493="","",BD!F493)</f>
        <v/>
      </c>
      <c r="H499" s="2" t="str">
        <f>IF(BD!L493="","",BD!L493)</f>
        <v/>
      </c>
      <c r="I499" s="2" t="str">
        <f>IF(BD!K493="","",BD!K493)</f>
        <v/>
      </c>
    </row>
    <row r="500" spans="1:9" x14ac:dyDescent="0.35">
      <c r="A500" s="4" t="str">
        <f>IF(BD!B494="","",BD!B494)</f>
        <v/>
      </c>
      <c r="B500" s="3" t="str">
        <f>IF(BD!C494="","",BD!C494)</f>
        <v/>
      </c>
      <c r="C500" s="3" t="str">
        <f>IF(BD!D494="","",BD!D494)</f>
        <v/>
      </c>
      <c r="D500" s="3" t="str">
        <f>IF(BD!E494="","",BD!E494)</f>
        <v/>
      </c>
      <c r="E500" s="25"/>
      <c r="F500" s="25"/>
      <c r="G500" s="2" t="str">
        <f>IF(BD!F494="","",BD!F494)</f>
        <v/>
      </c>
      <c r="H500" s="2" t="str">
        <f>IF(BD!L494="","",BD!L494)</f>
        <v/>
      </c>
      <c r="I500" s="2" t="str">
        <f>IF(BD!K494="","",BD!K494)</f>
        <v/>
      </c>
    </row>
    <row r="501" spans="1:9" x14ac:dyDescent="0.35">
      <c r="A501" s="4" t="str">
        <f>IF(BD!B495="","",BD!B495)</f>
        <v/>
      </c>
      <c r="B501" s="3" t="str">
        <f>IF(BD!C495="","",BD!C495)</f>
        <v/>
      </c>
      <c r="C501" s="3" t="str">
        <f>IF(BD!D495="","",BD!D495)</f>
        <v/>
      </c>
      <c r="D501" s="3" t="str">
        <f>IF(BD!E495="","",BD!E495)</f>
        <v/>
      </c>
      <c r="E501" s="25"/>
      <c r="F501" s="25"/>
      <c r="G501" s="2" t="str">
        <f>IF(BD!F495="","",BD!F495)</f>
        <v/>
      </c>
      <c r="H501" s="2" t="str">
        <f>IF(BD!L495="","",BD!L495)</f>
        <v/>
      </c>
      <c r="I501" s="2" t="str">
        <f>IF(BD!K495="","",BD!K495)</f>
        <v/>
      </c>
    </row>
    <row r="502" spans="1:9" x14ac:dyDescent="0.35">
      <c r="A502" s="4" t="str">
        <f>IF(BD!B496="","",BD!B496)</f>
        <v/>
      </c>
      <c r="B502" s="3" t="str">
        <f>IF(BD!C496="","",BD!C496)</f>
        <v/>
      </c>
      <c r="C502" s="3" t="str">
        <f>IF(BD!D496="","",BD!D496)</f>
        <v/>
      </c>
      <c r="D502" s="3" t="str">
        <f>IF(BD!E496="","",BD!E496)</f>
        <v/>
      </c>
      <c r="E502" s="25"/>
      <c r="F502" s="25"/>
      <c r="G502" s="2" t="str">
        <f>IF(BD!F496="","",BD!F496)</f>
        <v/>
      </c>
      <c r="H502" s="2" t="str">
        <f>IF(BD!L496="","",BD!L496)</f>
        <v/>
      </c>
      <c r="I502" s="2" t="str">
        <f>IF(BD!K496="","",BD!K496)</f>
        <v/>
      </c>
    </row>
    <row r="503" spans="1:9" x14ac:dyDescent="0.35">
      <c r="A503" s="4" t="str">
        <f>IF(BD!B497="","",BD!B497)</f>
        <v/>
      </c>
      <c r="B503" s="3" t="str">
        <f>IF(BD!C497="","",BD!C497)</f>
        <v/>
      </c>
      <c r="C503" s="3" t="str">
        <f>IF(BD!D497="","",BD!D497)</f>
        <v/>
      </c>
      <c r="D503" s="3" t="str">
        <f>IF(BD!E497="","",BD!E497)</f>
        <v/>
      </c>
      <c r="E503" s="25"/>
      <c r="F503" s="25"/>
      <c r="G503" s="2" t="str">
        <f>IF(BD!F497="","",BD!F497)</f>
        <v/>
      </c>
      <c r="H503" s="2" t="str">
        <f>IF(BD!L497="","",BD!L497)</f>
        <v/>
      </c>
      <c r="I503" s="2" t="str">
        <f>IF(BD!K497="","",BD!K497)</f>
        <v/>
      </c>
    </row>
    <row r="504" spans="1:9" x14ac:dyDescent="0.35">
      <c r="A504" s="4" t="str">
        <f>IF(BD!B498="","",BD!B498)</f>
        <v/>
      </c>
      <c r="B504" s="3" t="str">
        <f>IF(BD!C498="","",BD!C498)</f>
        <v/>
      </c>
      <c r="C504" s="3" t="str">
        <f>IF(BD!D498="","",BD!D498)</f>
        <v/>
      </c>
      <c r="D504" s="3" t="str">
        <f>IF(BD!E498="","",BD!E498)</f>
        <v/>
      </c>
      <c r="E504" s="25"/>
      <c r="F504" s="25"/>
      <c r="G504" s="2" t="str">
        <f>IF(BD!F498="","",BD!F498)</f>
        <v/>
      </c>
      <c r="H504" s="2" t="str">
        <f>IF(BD!L498="","",BD!L498)</f>
        <v/>
      </c>
      <c r="I504" s="2" t="str">
        <f>IF(BD!K498="","",BD!K498)</f>
        <v/>
      </c>
    </row>
    <row r="505" spans="1:9" x14ac:dyDescent="0.35">
      <c r="A505" s="4" t="str">
        <f>IF(BD!B499="","",BD!B499)</f>
        <v/>
      </c>
      <c r="B505" s="3" t="str">
        <f>IF(BD!C499="","",BD!C499)</f>
        <v/>
      </c>
      <c r="C505" s="3" t="str">
        <f>IF(BD!D499="","",BD!D499)</f>
        <v/>
      </c>
      <c r="D505" s="3" t="str">
        <f>IF(BD!E499="","",BD!E499)</f>
        <v/>
      </c>
      <c r="E505" s="25"/>
      <c r="F505" s="25"/>
      <c r="G505" s="2" t="str">
        <f>IF(BD!F499="","",BD!F499)</f>
        <v/>
      </c>
      <c r="H505" s="2" t="str">
        <f>IF(BD!L499="","",BD!L499)</f>
        <v/>
      </c>
      <c r="I505" s="2" t="str">
        <f>IF(BD!K499="","",BD!K499)</f>
        <v/>
      </c>
    </row>
    <row r="506" spans="1:9" x14ac:dyDescent="0.35">
      <c r="A506" s="4" t="str">
        <f>IF(BD!B500="","",BD!B500)</f>
        <v/>
      </c>
      <c r="B506" s="3" t="str">
        <f>IF(BD!C500="","",BD!C500)</f>
        <v/>
      </c>
      <c r="C506" s="3" t="str">
        <f>IF(BD!D500="","",BD!D500)</f>
        <v/>
      </c>
      <c r="D506" s="3" t="str">
        <f>IF(BD!E500="","",BD!E500)</f>
        <v/>
      </c>
      <c r="E506" s="25"/>
      <c r="F506" s="25"/>
      <c r="G506" s="2" t="str">
        <f>IF(BD!F500="","",BD!F500)</f>
        <v/>
      </c>
      <c r="H506" s="2" t="str">
        <f>IF(BD!L500="","",BD!L500)</f>
        <v/>
      </c>
      <c r="I506" s="2" t="str">
        <f>IF(BD!K500="","",BD!K500)</f>
        <v/>
      </c>
    </row>
    <row r="507" spans="1:9" x14ac:dyDescent="0.35">
      <c r="A507" s="4" t="str">
        <f>IF(BD!B501="","",BD!B501)</f>
        <v/>
      </c>
      <c r="B507" s="3" t="str">
        <f>IF(BD!C501="","",BD!C501)</f>
        <v/>
      </c>
      <c r="C507" s="3" t="str">
        <f>IF(BD!D501="","",BD!D501)</f>
        <v/>
      </c>
      <c r="D507" s="3" t="str">
        <f>IF(BD!E501="","",BD!E501)</f>
        <v/>
      </c>
      <c r="E507" s="25"/>
      <c r="F507" s="25"/>
      <c r="G507" s="2" t="str">
        <f>IF(BD!F501="","",BD!F501)</f>
        <v/>
      </c>
      <c r="H507" s="2" t="str">
        <f>IF(BD!L501="","",BD!L501)</f>
        <v/>
      </c>
      <c r="I507" s="2" t="str">
        <f>IF(BD!K501="","",BD!K501)</f>
        <v/>
      </c>
    </row>
    <row r="508" spans="1:9" x14ac:dyDescent="0.35">
      <c r="A508" s="4" t="str">
        <f>IF(BD!B502="","",BD!B502)</f>
        <v/>
      </c>
      <c r="B508" s="3" t="str">
        <f>IF(BD!C502="","",BD!C502)</f>
        <v/>
      </c>
      <c r="C508" s="3" t="str">
        <f>IF(BD!D502="","",BD!D502)</f>
        <v/>
      </c>
      <c r="D508" s="3" t="str">
        <f>IF(BD!E502="","",BD!E502)</f>
        <v/>
      </c>
      <c r="E508" s="25"/>
      <c r="F508" s="25"/>
      <c r="G508" s="2" t="str">
        <f>IF(BD!F502="","",BD!F502)</f>
        <v/>
      </c>
      <c r="H508" s="2" t="str">
        <f>IF(BD!L502="","",BD!L502)</f>
        <v/>
      </c>
      <c r="I508" s="2" t="str">
        <f>IF(BD!K502="","",BD!K502)</f>
        <v/>
      </c>
    </row>
    <row r="509" spans="1:9" x14ac:dyDescent="0.35">
      <c r="A509" s="4" t="str">
        <f>IF(BD!B503="","",BD!B503)</f>
        <v/>
      </c>
      <c r="B509" s="3" t="str">
        <f>IF(BD!C503="","",BD!C503)</f>
        <v/>
      </c>
      <c r="C509" s="3" t="str">
        <f>IF(BD!D503="","",BD!D503)</f>
        <v/>
      </c>
      <c r="D509" s="3" t="str">
        <f>IF(BD!E503="","",BD!E503)</f>
        <v/>
      </c>
      <c r="E509" s="25"/>
      <c r="F509" s="25"/>
      <c r="G509" s="2" t="str">
        <f>IF(BD!F503="","",BD!F503)</f>
        <v/>
      </c>
      <c r="H509" s="2" t="str">
        <f>IF(BD!L503="","",BD!L503)</f>
        <v/>
      </c>
      <c r="I509" s="2" t="str">
        <f>IF(BD!K503="","",BD!K503)</f>
        <v/>
      </c>
    </row>
    <row r="510" spans="1:9" x14ac:dyDescent="0.35">
      <c r="A510" s="4" t="str">
        <f>IF(BD!B504="","",BD!B504)</f>
        <v/>
      </c>
      <c r="B510" s="3" t="str">
        <f>IF(BD!C504="","",BD!C504)</f>
        <v/>
      </c>
      <c r="C510" s="3" t="str">
        <f>IF(BD!D504="","",BD!D504)</f>
        <v/>
      </c>
      <c r="D510" s="3" t="str">
        <f>IF(BD!E504="","",BD!E504)</f>
        <v/>
      </c>
      <c r="E510" s="25"/>
      <c r="F510" s="25"/>
      <c r="G510" s="2" t="str">
        <f>IF(BD!F504="","",BD!F504)</f>
        <v/>
      </c>
      <c r="H510" s="2" t="str">
        <f>IF(BD!L504="","",BD!L504)</f>
        <v/>
      </c>
      <c r="I510" s="2" t="str">
        <f>IF(BD!K504="","",BD!K504)</f>
        <v/>
      </c>
    </row>
    <row r="511" spans="1:9" x14ac:dyDescent="0.35">
      <c r="A511" s="4" t="str">
        <f>IF(BD!B505="","",BD!B505)</f>
        <v/>
      </c>
      <c r="B511" s="3" t="str">
        <f>IF(BD!C505="","",BD!C505)</f>
        <v/>
      </c>
      <c r="C511" s="3" t="str">
        <f>IF(BD!D505="","",BD!D505)</f>
        <v/>
      </c>
      <c r="D511" s="3" t="str">
        <f>IF(BD!E505="","",BD!E505)</f>
        <v/>
      </c>
      <c r="E511" s="25"/>
      <c r="F511" s="25"/>
      <c r="G511" s="2" t="str">
        <f>IF(BD!F505="","",BD!F505)</f>
        <v/>
      </c>
      <c r="H511" s="2" t="str">
        <f>IF(BD!L505="","",BD!L505)</f>
        <v/>
      </c>
      <c r="I511" s="2" t="str">
        <f>IF(BD!K505="","",BD!K505)</f>
        <v/>
      </c>
    </row>
    <row r="512" spans="1:9" x14ac:dyDescent="0.35">
      <c r="A512" s="4" t="str">
        <f>IF(BD!B506="","",BD!B506)</f>
        <v/>
      </c>
      <c r="B512" s="3" t="str">
        <f>IF(BD!C506="","",BD!C506)</f>
        <v/>
      </c>
      <c r="C512" s="3" t="str">
        <f>IF(BD!D506="","",BD!D506)</f>
        <v/>
      </c>
      <c r="D512" s="3" t="str">
        <f>IF(BD!E506="","",BD!E506)</f>
        <v/>
      </c>
      <c r="E512" s="25"/>
      <c r="F512" s="25"/>
      <c r="G512" s="2" t="str">
        <f>IF(BD!F506="","",BD!F506)</f>
        <v/>
      </c>
      <c r="H512" s="2" t="str">
        <f>IF(BD!L506="","",BD!L506)</f>
        <v/>
      </c>
      <c r="I512" s="2" t="str">
        <f>IF(BD!K506="","",BD!K506)</f>
        <v/>
      </c>
    </row>
    <row r="513" spans="1:9" x14ac:dyDescent="0.35">
      <c r="A513" s="4" t="str">
        <f>IF(BD!B507="","",BD!B507)</f>
        <v/>
      </c>
      <c r="B513" s="3" t="str">
        <f>IF(BD!C507="","",BD!C507)</f>
        <v/>
      </c>
      <c r="C513" s="3" t="str">
        <f>IF(BD!D507="","",BD!D507)</f>
        <v/>
      </c>
      <c r="D513" s="3" t="str">
        <f>IF(BD!E507="","",BD!E507)</f>
        <v/>
      </c>
      <c r="E513" s="25"/>
      <c r="F513" s="25"/>
      <c r="G513" s="2" t="str">
        <f>IF(BD!F507="","",BD!F507)</f>
        <v/>
      </c>
      <c r="H513" s="2" t="str">
        <f>IF(BD!L507="","",BD!L507)</f>
        <v/>
      </c>
      <c r="I513" s="2" t="str">
        <f>IF(BD!K507="","",BD!K507)</f>
        <v/>
      </c>
    </row>
    <row r="514" spans="1:9" x14ac:dyDescent="0.35">
      <c r="A514" s="4" t="str">
        <f>IF(BD!B508="","",BD!B508)</f>
        <v/>
      </c>
      <c r="B514" s="3" t="str">
        <f>IF(BD!C508="","",BD!C508)</f>
        <v/>
      </c>
      <c r="C514" s="3" t="str">
        <f>IF(BD!D508="","",BD!D508)</f>
        <v/>
      </c>
      <c r="D514" s="3" t="str">
        <f>IF(BD!E508="","",BD!E508)</f>
        <v/>
      </c>
      <c r="E514" s="25"/>
      <c r="F514" s="25"/>
      <c r="G514" s="2" t="str">
        <f>IF(BD!F508="","",BD!F508)</f>
        <v/>
      </c>
      <c r="H514" s="2" t="str">
        <f>IF(BD!L508="","",BD!L508)</f>
        <v/>
      </c>
      <c r="I514" s="2" t="str">
        <f>IF(BD!K508="","",BD!K508)</f>
        <v/>
      </c>
    </row>
    <row r="515" spans="1:9" x14ac:dyDescent="0.35">
      <c r="A515" s="4" t="str">
        <f>IF(BD!B509="","",BD!B509)</f>
        <v/>
      </c>
      <c r="B515" s="3" t="str">
        <f>IF(BD!C509="","",BD!C509)</f>
        <v/>
      </c>
      <c r="C515" s="3" t="str">
        <f>IF(BD!D509="","",BD!D509)</f>
        <v/>
      </c>
      <c r="D515" s="3" t="str">
        <f>IF(BD!E509="","",BD!E509)</f>
        <v/>
      </c>
      <c r="E515" s="25"/>
      <c r="F515" s="25"/>
      <c r="G515" s="2" t="str">
        <f>IF(BD!F509="","",BD!F509)</f>
        <v/>
      </c>
      <c r="H515" s="2" t="str">
        <f>IF(BD!L509="","",BD!L509)</f>
        <v/>
      </c>
      <c r="I515" s="2" t="str">
        <f>IF(BD!K509="","",BD!K509)</f>
        <v/>
      </c>
    </row>
    <row r="516" spans="1:9" x14ac:dyDescent="0.35">
      <c r="A516" s="4" t="str">
        <f>IF(BD!B510="","",BD!B510)</f>
        <v/>
      </c>
      <c r="B516" s="3" t="str">
        <f>IF(BD!C510="","",BD!C510)</f>
        <v/>
      </c>
      <c r="C516" s="3" t="str">
        <f>IF(BD!D510="","",BD!D510)</f>
        <v/>
      </c>
      <c r="D516" s="3" t="str">
        <f>IF(BD!E510="","",BD!E510)</f>
        <v/>
      </c>
      <c r="E516" s="25"/>
      <c r="F516" s="25"/>
      <c r="G516" s="2" t="str">
        <f>IF(BD!F510="","",BD!F510)</f>
        <v/>
      </c>
      <c r="H516" s="2" t="str">
        <f>IF(BD!L510="","",BD!L510)</f>
        <v/>
      </c>
      <c r="I516" s="2" t="str">
        <f>IF(BD!K510="","",BD!K510)</f>
        <v/>
      </c>
    </row>
    <row r="517" spans="1:9" x14ac:dyDescent="0.35">
      <c r="A517" s="4" t="str">
        <f>IF(BD!B511="","",BD!B511)</f>
        <v/>
      </c>
      <c r="B517" s="3" t="str">
        <f>IF(BD!C511="","",BD!C511)</f>
        <v/>
      </c>
      <c r="C517" s="3" t="str">
        <f>IF(BD!D511="","",BD!D511)</f>
        <v/>
      </c>
      <c r="D517" s="3" t="str">
        <f>IF(BD!E511="","",BD!E511)</f>
        <v/>
      </c>
      <c r="E517" s="25"/>
      <c r="F517" s="25"/>
      <c r="G517" s="2" t="str">
        <f>IF(BD!F511="","",BD!F511)</f>
        <v/>
      </c>
      <c r="H517" s="2" t="str">
        <f>IF(BD!L511="","",BD!L511)</f>
        <v/>
      </c>
      <c r="I517" s="2" t="str">
        <f>IF(BD!K511="","",BD!K511)</f>
        <v/>
      </c>
    </row>
    <row r="518" spans="1:9" x14ac:dyDescent="0.35">
      <c r="A518" s="4" t="str">
        <f>IF(BD!B512="","",BD!B512)</f>
        <v/>
      </c>
      <c r="B518" s="3" t="str">
        <f>IF(BD!C512="","",BD!C512)</f>
        <v/>
      </c>
      <c r="C518" s="3" t="str">
        <f>IF(BD!D512="","",BD!D512)</f>
        <v/>
      </c>
      <c r="D518" s="3" t="str">
        <f>IF(BD!E512="","",BD!E512)</f>
        <v/>
      </c>
      <c r="E518" s="25"/>
      <c r="F518" s="25"/>
      <c r="G518" s="2" t="str">
        <f>IF(BD!F512="","",BD!F512)</f>
        <v/>
      </c>
      <c r="H518" s="2" t="str">
        <f>IF(BD!L512="","",BD!L512)</f>
        <v/>
      </c>
      <c r="I518" s="2" t="str">
        <f>IF(BD!K512="","",BD!K512)</f>
        <v/>
      </c>
    </row>
    <row r="519" spans="1:9" x14ac:dyDescent="0.35">
      <c r="A519" s="4" t="str">
        <f>IF(BD!B513="","",BD!B513)</f>
        <v/>
      </c>
      <c r="B519" s="3" t="str">
        <f>IF(BD!C513="","",BD!C513)</f>
        <v/>
      </c>
      <c r="C519" s="3" t="str">
        <f>IF(BD!D513="","",BD!D513)</f>
        <v/>
      </c>
      <c r="D519" s="3" t="str">
        <f>IF(BD!E513="","",BD!E513)</f>
        <v/>
      </c>
      <c r="E519" s="25"/>
      <c r="F519" s="25"/>
      <c r="G519" s="2" t="str">
        <f>IF(BD!F513="","",BD!F513)</f>
        <v/>
      </c>
      <c r="H519" s="2" t="str">
        <f>IF(BD!L513="","",BD!L513)</f>
        <v/>
      </c>
      <c r="I519" s="2" t="str">
        <f>IF(BD!K513="","",BD!K513)</f>
        <v/>
      </c>
    </row>
    <row r="520" spans="1:9" x14ac:dyDescent="0.35">
      <c r="A520" s="4" t="str">
        <f>IF(BD!B514="","",BD!B514)</f>
        <v/>
      </c>
      <c r="B520" s="3" t="str">
        <f>IF(BD!C514="","",BD!C514)</f>
        <v/>
      </c>
      <c r="C520" s="3" t="str">
        <f>IF(BD!D514="","",BD!D514)</f>
        <v/>
      </c>
      <c r="D520" s="3" t="str">
        <f>IF(BD!E514="","",BD!E514)</f>
        <v/>
      </c>
      <c r="E520" s="25"/>
      <c r="F520" s="25"/>
      <c r="G520" s="2" t="str">
        <f>IF(BD!F514="","",BD!F514)</f>
        <v/>
      </c>
      <c r="H520" s="2" t="str">
        <f>IF(BD!L514="","",BD!L514)</f>
        <v/>
      </c>
      <c r="I520" s="2" t="str">
        <f>IF(BD!K514="","",BD!K514)</f>
        <v/>
      </c>
    </row>
    <row r="521" spans="1:9" x14ac:dyDescent="0.35">
      <c r="A521" s="4" t="str">
        <f>IF(BD!B515="","",BD!B515)</f>
        <v/>
      </c>
      <c r="B521" s="3" t="str">
        <f>IF(BD!C515="","",BD!C515)</f>
        <v/>
      </c>
      <c r="C521" s="3" t="str">
        <f>IF(BD!D515="","",BD!D515)</f>
        <v/>
      </c>
      <c r="D521" s="3" t="str">
        <f>IF(BD!E515="","",BD!E515)</f>
        <v/>
      </c>
      <c r="E521" s="25"/>
      <c r="F521" s="25"/>
      <c r="G521" s="2" t="str">
        <f>IF(BD!F515="","",BD!F515)</f>
        <v/>
      </c>
      <c r="H521" s="2" t="str">
        <f>IF(BD!L515="","",BD!L515)</f>
        <v/>
      </c>
      <c r="I521" s="2" t="str">
        <f>IF(BD!K515="","",BD!K515)</f>
        <v/>
      </c>
    </row>
    <row r="522" spans="1:9" x14ac:dyDescent="0.35">
      <c r="A522" s="4" t="str">
        <f>IF(BD!B516="","",BD!B516)</f>
        <v/>
      </c>
      <c r="B522" s="3" t="str">
        <f>IF(BD!C516="","",BD!C516)</f>
        <v/>
      </c>
      <c r="C522" s="3" t="str">
        <f>IF(BD!D516="","",BD!D516)</f>
        <v/>
      </c>
      <c r="D522" s="3" t="str">
        <f>IF(BD!E516="","",BD!E516)</f>
        <v/>
      </c>
      <c r="E522" s="25"/>
      <c r="F522" s="25"/>
      <c r="G522" s="2" t="str">
        <f>IF(BD!F516="","",BD!F516)</f>
        <v/>
      </c>
      <c r="H522" s="2" t="str">
        <f>IF(BD!L516="","",BD!L516)</f>
        <v/>
      </c>
      <c r="I522" s="2" t="str">
        <f>IF(BD!K516="","",BD!K516)</f>
        <v/>
      </c>
    </row>
    <row r="523" spans="1:9" x14ac:dyDescent="0.35">
      <c r="A523" s="4" t="str">
        <f>IF(BD!B517="","",BD!B517)</f>
        <v/>
      </c>
      <c r="B523" s="3" t="str">
        <f>IF(BD!C517="","",BD!C517)</f>
        <v/>
      </c>
      <c r="C523" s="3" t="str">
        <f>IF(BD!D517="","",BD!D517)</f>
        <v/>
      </c>
      <c r="D523" s="3" t="str">
        <f>IF(BD!E517="","",BD!E517)</f>
        <v/>
      </c>
      <c r="E523" s="25"/>
      <c r="F523" s="25"/>
      <c r="G523" s="2" t="str">
        <f>IF(BD!F517="","",BD!F517)</f>
        <v/>
      </c>
      <c r="H523" s="2" t="str">
        <f>IF(BD!L517="","",BD!L517)</f>
        <v/>
      </c>
      <c r="I523" s="2" t="str">
        <f>IF(BD!K517="","",BD!K517)</f>
        <v/>
      </c>
    </row>
    <row r="524" spans="1:9" x14ac:dyDescent="0.35">
      <c r="A524" s="4" t="str">
        <f>IF(BD!B518="","",BD!B518)</f>
        <v/>
      </c>
      <c r="B524" s="3" t="str">
        <f>IF(BD!C518="","",BD!C518)</f>
        <v/>
      </c>
      <c r="C524" s="3" t="str">
        <f>IF(BD!D518="","",BD!D518)</f>
        <v/>
      </c>
      <c r="D524" s="3" t="str">
        <f>IF(BD!E518="","",BD!E518)</f>
        <v/>
      </c>
      <c r="E524" s="25"/>
      <c r="F524" s="25"/>
      <c r="G524" s="2" t="str">
        <f>IF(BD!F518="","",BD!F518)</f>
        <v/>
      </c>
      <c r="H524" s="2" t="str">
        <f>IF(BD!L518="","",BD!L518)</f>
        <v/>
      </c>
      <c r="I524" s="2" t="str">
        <f>IF(BD!K518="","",BD!K518)</f>
        <v/>
      </c>
    </row>
    <row r="525" spans="1:9" x14ac:dyDescent="0.35">
      <c r="A525" s="4" t="str">
        <f>IF(BD!B519="","",BD!B519)</f>
        <v/>
      </c>
      <c r="B525" s="3" t="str">
        <f>IF(BD!C519="","",BD!C519)</f>
        <v/>
      </c>
      <c r="C525" s="3" t="str">
        <f>IF(BD!D519="","",BD!D519)</f>
        <v/>
      </c>
      <c r="D525" s="3" t="str">
        <f>IF(BD!E519="","",BD!E519)</f>
        <v/>
      </c>
      <c r="E525" s="25"/>
      <c r="F525" s="25"/>
      <c r="G525" s="2" t="str">
        <f>IF(BD!F519="","",BD!F519)</f>
        <v/>
      </c>
      <c r="H525" s="2" t="str">
        <f>IF(BD!L519="","",BD!L519)</f>
        <v/>
      </c>
      <c r="I525" s="2" t="str">
        <f>IF(BD!K519="","",BD!K519)</f>
        <v/>
      </c>
    </row>
    <row r="526" spans="1:9" x14ac:dyDescent="0.35">
      <c r="A526" s="4" t="str">
        <f>IF(BD!B520="","",BD!B520)</f>
        <v/>
      </c>
      <c r="B526" s="3" t="str">
        <f>IF(BD!C520="","",BD!C520)</f>
        <v/>
      </c>
      <c r="C526" s="3" t="str">
        <f>IF(BD!D520="","",BD!D520)</f>
        <v/>
      </c>
      <c r="D526" s="3" t="str">
        <f>IF(BD!E520="","",BD!E520)</f>
        <v/>
      </c>
      <c r="E526" s="25"/>
      <c r="F526" s="25"/>
      <c r="G526" s="2" t="str">
        <f>IF(BD!F520="","",BD!F520)</f>
        <v/>
      </c>
      <c r="H526" s="2" t="str">
        <f>IF(BD!L520="","",BD!L520)</f>
        <v/>
      </c>
      <c r="I526" s="2" t="str">
        <f>IF(BD!K520="","",BD!K520)</f>
        <v/>
      </c>
    </row>
    <row r="527" spans="1:9" x14ac:dyDescent="0.35">
      <c r="A527" s="4" t="str">
        <f>IF(BD!B521="","",BD!B521)</f>
        <v/>
      </c>
      <c r="B527" s="3" t="str">
        <f>IF(BD!C521="","",BD!C521)</f>
        <v/>
      </c>
      <c r="C527" s="3" t="str">
        <f>IF(BD!D521="","",BD!D521)</f>
        <v/>
      </c>
      <c r="D527" s="3" t="str">
        <f>IF(BD!E521="","",BD!E521)</f>
        <v/>
      </c>
      <c r="E527" s="25"/>
      <c r="F527" s="25"/>
      <c r="G527" s="2" t="str">
        <f>IF(BD!F521="","",BD!F521)</f>
        <v/>
      </c>
      <c r="H527" s="2" t="str">
        <f>IF(BD!L521="","",BD!L521)</f>
        <v/>
      </c>
      <c r="I527" s="2" t="str">
        <f>IF(BD!K521="","",BD!K521)</f>
        <v/>
      </c>
    </row>
    <row r="528" spans="1:9" x14ac:dyDescent="0.35">
      <c r="A528" s="4" t="str">
        <f>IF(BD!B522="","",BD!B522)</f>
        <v/>
      </c>
      <c r="B528" s="3" t="str">
        <f>IF(BD!C522="","",BD!C522)</f>
        <v/>
      </c>
      <c r="C528" s="3" t="str">
        <f>IF(BD!D522="","",BD!D522)</f>
        <v/>
      </c>
      <c r="D528" s="3" t="str">
        <f>IF(BD!E522="","",BD!E522)</f>
        <v/>
      </c>
      <c r="E528" s="25"/>
      <c r="F528" s="25"/>
      <c r="G528" s="2" t="str">
        <f>IF(BD!F522="","",BD!F522)</f>
        <v/>
      </c>
      <c r="H528" s="2" t="str">
        <f>IF(BD!L522="","",BD!L522)</f>
        <v/>
      </c>
      <c r="I528" s="2" t="str">
        <f>IF(BD!K522="","",BD!K522)</f>
        <v/>
      </c>
    </row>
    <row r="529" spans="1:9" x14ac:dyDescent="0.35">
      <c r="A529" s="4" t="str">
        <f>IF(BD!B523="","",BD!B523)</f>
        <v/>
      </c>
      <c r="B529" s="3" t="str">
        <f>IF(BD!C523="","",BD!C523)</f>
        <v/>
      </c>
      <c r="C529" s="3" t="str">
        <f>IF(BD!D523="","",BD!D523)</f>
        <v/>
      </c>
      <c r="D529" s="3" t="str">
        <f>IF(BD!E523="","",BD!E523)</f>
        <v/>
      </c>
      <c r="E529" s="25"/>
      <c r="F529" s="25"/>
      <c r="G529" s="2" t="str">
        <f>IF(BD!F523="","",BD!F523)</f>
        <v/>
      </c>
      <c r="H529" s="2" t="str">
        <f>IF(BD!L523="","",BD!L523)</f>
        <v/>
      </c>
      <c r="I529" s="2" t="str">
        <f>IF(BD!K523="","",BD!K523)</f>
        <v/>
      </c>
    </row>
    <row r="530" spans="1:9" x14ac:dyDescent="0.35">
      <c r="A530" s="4" t="str">
        <f>IF(BD!B524="","",BD!B524)</f>
        <v/>
      </c>
      <c r="B530" s="3" t="str">
        <f>IF(BD!C524="","",BD!C524)</f>
        <v/>
      </c>
      <c r="C530" s="3" t="str">
        <f>IF(BD!D524="","",BD!D524)</f>
        <v/>
      </c>
      <c r="D530" s="3" t="str">
        <f>IF(BD!E524="","",BD!E524)</f>
        <v/>
      </c>
      <c r="E530" s="25"/>
      <c r="F530" s="25"/>
      <c r="G530" s="2" t="str">
        <f>IF(BD!F524="","",BD!F524)</f>
        <v/>
      </c>
      <c r="H530" s="2" t="str">
        <f>IF(BD!L524="","",BD!L524)</f>
        <v/>
      </c>
      <c r="I530" s="2" t="str">
        <f>IF(BD!K524="","",BD!K524)</f>
        <v/>
      </c>
    </row>
    <row r="531" spans="1:9" x14ac:dyDescent="0.35">
      <c r="A531" s="4" t="str">
        <f>IF(BD!B525="","",BD!B525)</f>
        <v/>
      </c>
      <c r="B531" s="3" t="str">
        <f>IF(BD!C525="","",BD!C525)</f>
        <v/>
      </c>
      <c r="C531" s="3" t="str">
        <f>IF(BD!D525="","",BD!D525)</f>
        <v/>
      </c>
      <c r="D531" s="3" t="str">
        <f>IF(BD!E525="","",BD!E525)</f>
        <v/>
      </c>
      <c r="E531" s="25"/>
      <c r="F531" s="25"/>
      <c r="G531" s="2" t="str">
        <f>IF(BD!F525="","",BD!F525)</f>
        <v/>
      </c>
      <c r="H531" s="2" t="str">
        <f>IF(BD!L525="","",BD!L525)</f>
        <v/>
      </c>
      <c r="I531" s="2" t="str">
        <f>IF(BD!K525="","",BD!K525)</f>
        <v/>
      </c>
    </row>
    <row r="532" spans="1:9" x14ac:dyDescent="0.35">
      <c r="A532" s="4" t="str">
        <f>IF(BD!B526="","",BD!B526)</f>
        <v/>
      </c>
      <c r="B532" s="3" t="str">
        <f>IF(BD!C526="","",BD!C526)</f>
        <v/>
      </c>
      <c r="C532" s="3" t="str">
        <f>IF(BD!D526="","",BD!D526)</f>
        <v/>
      </c>
      <c r="D532" s="3" t="str">
        <f>IF(BD!E526="","",BD!E526)</f>
        <v/>
      </c>
      <c r="E532" s="25"/>
      <c r="F532" s="25"/>
      <c r="G532" s="2" t="str">
        <f>IF(BD!F526="","",BD!F526)</f>
        <v/>
      </c>
      <c r="H532" s="2" t="str">
        <f>IF(BD!L526="","",BD!L526)</f>
        <v/>
      </c>
      <c r="I532" s="2" t="str">
        <f>IF(BD!K526="","",BD!K526)</f>
        <v/>
      </c>
    </row>
    <row r="533" spans="1:9" x14ac:dyDescent="0.35">
      <c r="A533" s="4" t="str">
        <f>IF(BD!B527="","",BD!B527)</f>
        <v/>
      </c>
      <c r="B533" s="3" t="str">
        <f>IF(BD!C527="","",BD!C527)</f>
        <v/>
      </c>
      <c r="C533" s="3" t="str">
        <f>IF(BD!D527="","",BD!D527)</f>
        <v/>
      </c>
      <c r="D533" s="3" t="str">
        <f>IF(BD!E527="","",BD!E527)</f>
        <v/>
      </c>
      <c r="E533" s="25"/>
      <c r="F533" s="25"/>
      <c r="G533" s="2" t="str">
        <f>IF(BD!F527="","",BD!F527)</f>
        <v/>
      </c>
      <c r="H533" s="2" t="str">
        <f>IF(BD!L527="","",BD!L527)</f>
        <v/>
      </c>
      <c r="I533" s="2" t="str">
        <f>IF(BD!K527="","",BD!K527)</f>
        <v/>
      </c>
    </row>
    <row r="534" spans="1:9" x14ac:dyDescent="0.35">
      <c r="A534" s="4" t="str">
        <f>IF(BD!B528="","",BD!B528)</f>
        <v/>
      </c>
      <c r="B534" s="3" t="str">
        <f>IF(BD!C528="","",BD!C528)</f>
        <v/>
      </c>
      <c r="C534" s="3" t="str">
        <f>IF(BD!D528="","",BD!D528)</f>
        <v/>
      </c>
      <c r="D534" s="3" t="str">
        <f>IF(BD!E528="","",BD!E528)</f>
        <v/>
      </c>
      <c r="E534" s="25"/>
      <c r="F534" s="25"/>
      <c r="G534" s="2" t="str">
        <f>IF(BD!F528="","",BD!F528)</f>
        <v/>
      </c>
      <c r="H534" s="2" t="str">
        <f>IF(BD!L528="","",BD!L528)</f>
        <v/>
      </c>
      <c r="I534" s="2" t="str">
        <f>IF(BD!K528="","",BD!K528)</f>
        <v/>
      </c>
    </row>
    <row r="535" spans="1:9" x14ac:dyDescent="0.35">
      <c r="A535" s="4" t="str">
        <f>IF(BD!B529="","",BD!B529)</f>
        <v/>
      </c>
      <c r="B535" s="3" t="str">
        <f>IF(BD!C529="","",BD!C529)</f>
        <v/>
      </c>
      <c r="C535" s="3" t="str">
        <f>IF(BD!D529="","",BD!D529)</f>
        <v/>
      </c>
      <c r="D535" s="3" t="str">
        <f>IF(BD!E529="","",BD!E529)</f>
        <v/>
      </c>
      <c r="E535" s="25"/>
      <c r="F535" s="25"/>
      <c r="G535" s="2" t="str">
        <f>IF(BD!F529="","",BD!F529)</f>
        <v/>
      </c>
      <c r="H535" s="2" t="str">
        <f>IF(BD!L529="","",BD!L529)</f>
        <v/>
      </c>
      <c r="I535" s="2" t="str">
        <f>IF(BD!K529="","",BD!K529)</f>
        <v/>
      </c>
    </row>
    <row r="536" spans="1:9" x14ac:dyDescent="0.35">
      <c r="A536" s="4" t="str">
        <f>IF(BD!B530="","",BD!B530)</f>
        <v/>
      </c>
      <c r="B536" s="3" t="str">
        <f>IF(BD!C530="","",BD!C530)</f>
        <v/>
      </c>
      <c r="C536" s="3" t="str">
        <f>IF(BD!D530="","",BD!D530)</f>
        <v/>
      </c>
      <c r="D536" s="3" t="str">
        <f>IF(BD!E530="","",BD!E530)</f>
        <v/>
      </c>
      <c r="E536" s="25"/>
      <c r="F536" s="25"/>
      <c r="G536" s="2" t="str">
        <f>IF(BD!F530="","",BD!F530)</f>
        <v/>
      </c>
      <c r="H536" s="2" t="str">
        <f>IF(BD!L530="","",BD!L530)</f>
        <v/>
      </c>
      <c r="I536" s="2" t="str">
        <f>IF(BD!K530="","",BD!K530)</f>
        <v/>
      </c>
    </row>
    <row r="537" spans="1:9" x14ac:dyDescent="0.35">
      <c r="A537" s="4" t="str">
        <f>IF(BD!B531="","",BD!B531)</f>
        <v/>
      </c>
      <c r="B537" s="3" t="str">
        <f>IF(BD!C531="","",BD!C531)</f>
        <v/>
      </c>
      <c r="C537" s="3" t="str">
        <f>IF(BD!D531="","",BD!D531)</f>
        <v/>
      </c>
      <c r="D537" s="3" t="str">
        <f>IF(BD!E531="","",BD!E531)</f>
        <v/>
      </c>
      <c r="E537" s="25"/>
      <c r="F537" s="25"/>
      <c r="G537" s="2" t="str">
        <f>IF(BD!F531="","",BD!F531)</f>
        <v/>
      </c>
      <c r="H537" s="2" t="str">
        <f>IF(BD!L531="","",BD!L531)</f>
        <v/>
      </c>
      <c r="I537" s="2" t="str">
        <f>IF(BD!K531="","",BD!K531)</f>
        <v/>
      </c>
    </row>
    <row r="538" spans="1:9" x14ac:dyDescent="0.35">
      <c r="A538" s="4" t="str">
        <f>IF(BD!B532="","",BD!B532)</f>
        <v/>
      </c>
      <c r="B538" s="3" t="str">
        <f>IF(BD!C532="","",BD!C532)</f>
        <v/>
      </c>
      <c r="C538" s="3" t="str">
        <f>IF(BD!D532="","",BD!D532)</f>
        <v/>
      </c>
      <c r="D538" s="3" t="str">
        <f>IF(BD!E532="","",BD!E532)</f>
        <v/>
      </c>
      <c r="E538" s="25"/>
      <c r="F538" s="25"/>
      <c r="G538" s="2" t="str">
        <f>IF(BD!F532="","",BD!F532)</f>
        <v/>
      </c>
      <c r="H538" s="2" t="str">
        <f>IF(BD!L532="","",BD!L532)</f>
        <v/>
      </c>
      <c r="I538" s="2" t="str">
        <f>IF(BD!K532="","",BD!K532)</f>
        <v/>
      </c>
    </row>
    <row r="539" spans="1:9" x14ac:dyDescent="0.35">
      <c r="A539" s="4" t="str">
        <f>IF(BD!B533="","",BD!B533)</f>
        <v/>
      </c>
      <c r="B539" s="3" t="str">
        <f>IF(BD!C533="","",BD!C533)</f>
        <v/>
      </c>
      <c r="C539" s="3" t="str">
        <f>IF(BD!D533="","",BD!D533)</f>
        <v/>
      </c>
      <c r="D539" s="3" t="str">
        <f>IF(BD!E533="","",BD!E533)</f>
        <v/>
      </c>
      <c r="E539" s="25"/>
      <c r="F539" s="25"/>
      <c r="G539" s="2" t="str">
        <f>IF(BD!F533="","",BD!F533)</f>
        <v/>
      </c>
      <c r="H539" s="2" t="str">
        <f>IF(BD!L533="","",BD!L533)</f>
        <v/>
      </c>
      <c r="I539" s="2" t="str">
        <f>IF(BD!K533="","",BD!K533)</f>
        <v/>
      </c>
    </row>
    <row r="540" spans="1:9" x14ac:dyDescent="0.35">
      <c r="A540" s="4" t="str">
        <f>IF(BD!B534="","",BD!B534)</f>
        <v/>
      </c>
      <c r="B540" s="3" t="str">
        <f>IF(BD!C534="","",BD!C534)</f>
        <v/>
      </c>
      <c r="C540" s="3" t="str">
        <f>IF(BD!D534="","",BD!D534)</f>
        <v/>
      </c>
      <c r="D540" s="3" t="str">
        <f>IF(BD!E534="","",BD!E534)</f>
        <v/>
      </c>
      <c r="E540" s="25"/>
      <c r="F540" s="25"/>
      <c r="G540" s="2" t="str">
        <f>IF(BD!F534="","",BD!F534)</f>
        <v/>
      </c>
      <c r="H540" s="2" t="str">
        <f>IF(BD!L534="","",BD!L534)</f>
        <v/>
      </c>
      <c r="I540" s="2" t="str">
        <f>IF(BD!K534="","",BD!K534)</f>
        <v/>
      </c>
    </row>
    <row r="541" spans="1:9" x14ac:dyDescent="0.35">
      <c r="A541" s="4" t="str">
        <f>IF(BD!B535="","",BD!B535)</f>
        <v/>
      </c>
      <c r="B541" s="3" t="str">
        <f>IF(BD!C535="","",BD!C535)</f>
        <v/>
      </c>
      <c r="C541" s="3" t="str">
        <f>IF(BD!D535="","",BD!D535)</f>
        <v/>
      </c>
      <c r="D541" s="3" t="str">
        <f>IF(BD!E535="","",BD!E535)</f>
        <v/>
      </c>
      <c r="E541" s="25"/>
      <c r="F541" s="25"/>
      <c r="G541" s="2" t="str">
        <f>IF(BD!F535="","",BD!F535)</f>
        <v/>
      </c>
      <c r="H541" s="2" t="str">
        <f>IF(BD!L535="","",BD!L535)</f>
        <v/>
      </c>
      <c r="I541" s="2" t="str">
        <f>IF(BD!K535="","",BD!K535)</f>
        <v/>
      </c>
    </row>
    <row r="542" spans="1:9" x14ac:dyDescent="0.35">
      <c r="A542" s="4" t="str">
        <f>IF(BD!B536="","",BD!B536)</f>
        <v/>
      </c>
      <c r="B542" s="3" t="str">
        <f>IF(BD!C536="","",BD!C536)</f>
        <v/>
      </c>
      <c r="C542" s="3" t="str">
        <f>IF(BD!D536="","",BD!D536)</f>
        <v/>
      </c>
      <c r="D542" s="3" t="str">
        <f>IF(BD!E536="","",BD!E536)</f>
        <v/>
      </c>
      <c r="E542" s="25"/>
      <c r="F542" s="25"/>
      <c r="G542" s="2" t="str">
        <f>IF(BD!F536="","",BD!F536)</f>
        <v/>
      </c>
      <c r="H542" s="2" t="str">
        <f>IF(BD!L536="","",BD!L536)</f>
        <v/>
      </c>
      <c r="I542" s="2" t="str">
        <f>IF(BD!K536="","",BD!K536)</f>
        <v/>
      </c>
    </row>
    <row r="543" spans="1:9" x14ac:dyDescent="0.35">
      <c r="A543" s="4" t="str">
        <f>IF(BD!B537="","",BD!B537)</f>
        <v/>
      </c>
      <c r="B543" s="3" t="str">
        <f>IF(BD!C537="","",BD!C537)</f>
        <v/>
      </c>
      <c r="C543" s="3" t="str">
        <f>IF(BD!D537="","",BD!D537)</f>
        <v/>
      </c>
      <c r="D543" s="3" t="str">
        <f>IF(BD!E537="","",BD!E537)</f>
        <v/>
      </c>
      <c r="E543" s="25"/>
      <c r="F543" s="25"/>
      <c r="G543" s="2" t="str">
        <f>IF(BD!F537="","",BD!F537)</f>
        <v/>
      </c>
      <c r="H543" s="2" t="str">
        <f>IF(BD!L537="","",BD!L537)</f>
        <v/>
      </c>
      <c r="I543" s="2" t="str">
        <f>IF(BD!K537="","",BD!K537)</f>
        <v/>
      </c>
    </row>
    <row r="544" spans="1:9" x14ac:dyDescent="0.35">
      <c r="A544" s="4" t="str">
        <f>IF(BD!B538="","",BD!B538)</f>
        <v/>
      </c>
      <c r="B544" s="3" t="str">
        <f>IF(BD!C538="","",BD!C538)</f>
        <v/>
      </c>
      <c r="C544" s="3" t="str">
        <f>IF(BD!D538="","",BD!D538)</f>
        <v/>
      </c>
      <c r="D544" s="3" t="str">
        <f>IF(BD!E538="","",BD!E538)</f>
        <v/>
      </c>
      <c r="E544" s="25"/>
      <c r="F544" s="25"/>
      <c r="G544" s="2" t="str">
        <f>IF(BD!F538="","",BD!F538)</f>
        <v/>
      </c>
      <c r="H544" s="2" t="str">
        <f>IF(BD!L538="","",BD!L538)</f>
        <v/>
      </c>
      <c r="I544" s="2" t="str">
        <f>IF(BD!K538="","",BD!K538)</f>
        <v/>
      </c>
    </row>
    <row r="545" spans="1:9" x14ac:dyDescent="0.35">
      <c r="A545" s="4" t="str">
        <f>IF(BD!B539="","",BD!B539)</f>
        <v/>
      </c>
      <c r="B545" s="3" t="str">
        <f>IF(BD!C539="","",BD!C539)</f>
        <v/>
      </c>
      <c r="C545" s="3" t="str">
        <f>IF(BD!D539="","",BD!D539)</f>
        <v/>
      </c>
      <c r="D545" s="3" t="str">
        <f>IF(BD!E539="","",BD!E539)</f>
        <v/>
      </c>
      <c r="E545" s="25"/>
      <c r="F545" s="25"/>
      <c r="G545" s="2" t="str">
        <f>IF(BD!F539="","",BD!F539)</f>
        <v/>
      </c>
      <c r="H545" s="2" t="str">
        <f>IF(BD!L539="","",BD!L539)</f>
        <v/>
      </c>
      <c r="I545" s="2" t="str">
        <f>IF(BD!K539="","",BD!K539)</f>
        <v/>
      </c>
    </row>
    <row r="546" spans="1:9" x14ac:dyDescent="0.35">
      <c r="A546" s="4" t="str">
        <f>IF(BD!B540="","",BD!B540)</f>
        <v/>
      </c>
      <c r="B546" s="3" t="str">
        <f>IF(BD!C540="","",BD!C540)</f>
        <v/>
      </c>
      <c r="C546" s="3" t="str">
        <f>IF(BD!D540="","",BD!D540)</f>
        <v/>
      </c>
      <c r="D546" s="3" t="str">
        <f>IF(BD!E540="","",BD!E540)</f>
        <v/>
      </c>
      <c r="E546" s="25"/>
      <c r="F546" s="25"/>
      <c r="G546" s="2" t="str">
        <f>IF(BD!F540="","",BD!F540)</f>
        <v/>
      </c>
      <c r="H546" s="2" t="str">
        <f>IF(BD!L540="","",BD!L540)</f>
        <v/>
      </c>
      <c r="I546" s="2" t="str">
        <f>IF(BD!K540="","",BD!K540)</f>
        <v/>
      </c>
    </row>
    <row r="547" spans="1:9" x14ac:dyDescent="0.35">
      <c r="A547" s="4" t="str">
        <f>IF(BD!B541="","",BD!B541)</f>
        <v/>
      </c>
      <c r="B547" s="3" t="str">
        <f>IF(BD!C541="","",BD!C541)</f>
        <v/>
      </c>
      <c r="C547" s="3" t="str">
        <f>IF(BD!D541="","",BD!D541)</f>
        <v/>
      </c>
      <c r="D547" s="3" t="str">
        <f>IF(BD!E541="","",BD!E541)</f>
        <v/>
      </c>
      <c r="E547" s="25"/>
      <c r="F547" s="25"/>
      <c r="G547" s="2" t="str">
        <f>IF(BD!F541="","",BD!F541)</f>
        <v/>
      </c>
      <c r="H547" s="2" t="str">
        <f>IF(BD!L541="","",BD!L541)</f>
        <v/>
      </c>
      <c r="I547" s="2" t="str">
        <f>IF(BD!K541="","",BD!K541)</f>
        <v/>
      </c>
    </row>
    <row r="548" spans="1:9" x14ac:dyDescent="0.35">
      <c r="A548" s="4" t="str">
        <f>IF(BD!B542="","",BD!B542)</f>
        <v/>
      </c>
      <c r="B548" s="3" t="str">
        <f>IF(BD!C542="","",BD!C542)</f>
        <v/>
      </c>
      <c r="C548" s="3" t="str">
        <f>IF(BD!D542="","",BD!D542)</f>
        <v/>
      </c>
      <c r="D548" s="3" t="str">
        <f>IF(BD!E542="","",BD!E542)</f>
        <v/>
      </c>
      <c r="E548" s="25"/>
      <c r="F548" s="25"/>
      <c r="G548" s="2" t="str">
        <f>IF(BD!F542="","",BD!F542)</f>
        <v/>
      </c>
      <c r="H548" s="2" t="str">
        <f>IF(BD!L542="","",BD!L542)</f>
        <v/>
      </c>
      <c r="I548" s="2" t="str">
        <f>IF(BD!K542="","",BD!K542)</f>
        <v/>
      </c>
    </row>
    <row r="549" spans="1:9" x14ac:dyDescent="0.35">
      <c r="A549" s="4" t="str">
        <f>IF(BD!B543="","",BD!B543)</f>
        <v/>
      </c>
      <c r="B549" s="3" t="str">
        <f>IF(BD!C543="","",BD!C543)</f>
        <v/>
      </c>
      <c r="C549" s="3" t="str">
        <f>IF(BD!D543="","",BD!D543)</f>
        <v/>
      </c>
      <c r="D549" s="3" t="str">
        <f>IF(BD!E543="","",BD!E543)</f>
        <v/>
      </c>
      <c r="E549" s="25"/>
      <c r="F549" s="25"/>
      <c r="G549" s="2" t="str">
        <f>IF(BD!F543="","",BD!F543)</f>
        <v/>
      </c>
      <c r="H549" s="2" t="str">
        <f>IF(BD!L543="","",BD!L543)</f>
        <v/>
      </c>
      <c r="I549" s="2" t="str">
        <f>IF(BD!K543="","",BD!K543)</f>
        <v/>
      </c>
    </row>
    <row r="550" spans="1:9" x14ac:dyDescent="0.35">
      <c r="A550" s="4" t="str">
        <f>IF(BD!B544="","",BD!B544)</f>
        <v/>
      </c>
      <c r="B550" s="3" t="str">
        <f>IF(BD!C544="","",BD!C544)</f>
        <v/>
      </c>
      <c r="C550" s="3" t="str">
        <f>IF(BD!D544="","",BD!D544)</f>
        <v/>
      </c>
      <c r="D550" s="3" t="str">
        <f>IF(BD!E544="","",BD!E544)</f>
        <v/>
      </c>
      <c r="E550" s="25"/>
      <c r="F550" s="25"/>
      <c r="G550" s="2" t="str">
        <f>IF(BD!F544="","",BD!F544)</f>
        <v/>
      </c>
      <c r="H550" s="2" t="str">
        <f>IF(BD!L544="","",BD!L544)</f>
        <v/>
      </c>
      <c r="I550" s="2" t="str">
        <f>IF(BD!K544="","",BD!K544)</f>
        <v/>
      </c>
    </row>
    <row r="551" spans="1:9" x14ac:dyDescent="0.35">
      <c r="A551" s="4" t="str">
        <f>IF(BD!B545="","",BD!B545)</f>
        <v/>
      </c>
      <c r="B551" s="3" t="str">
        <f>IF(BD!C545="","",BD!C545)</f>
        <v/>
      </c>
      <c r="C551" s="3" t="str">
        <f>IF(BD!D545="","",BD!D545)</f>
        <v/>
      </c>
      <c r="D551" s="3" t="str">
        <f>IF(BD!E545="","",BD!E545)</f>
        <v/>
      </c>
      <c r="E551" s="25"/>
      <c r="F551" s="25"/>
      <c r="G551" s="2" t="str">
        <f>IF(BD!F545="","",BD!F545)</f>
        <v/>
      </c>
      <c r="H551" s="2" t="str">
        <f>IF(BD!L545="","",BD!L545)</f>
        <v/>
      </c>
      <c r="I551" s="2" t="str">
        <f>IF(BD!K545="","",BD!K545)</f>
        <v/>
      </c>
    </row>
    <row r="552" spans="1:9" x14ac:dyDescent="0.35">
      <c r="A552" s="4" t="str">
        <f>IF(BD!B546="","",BD!B546)</f>
        <v/>
      </c>
      <c r="B552" s="3" t="str">
        <f>IF(BD!C546="","",BD!C546)</f>
        <v/>
      </c>
      <c r="C552" s="3" t="str">
        <f>IF(BD!D546="","",BD!D546)</f>
        <v/>
      </c>
      <c r="D552" s="3" t="str">
        <f>IF(BD!E546="","",BD!E546)</f>
        <v/>
      </c>
      <c r="E552" s="25"/>
      <c r="F552" s="25"/>
      <c r="G552" s="2" t="str">
        <f>IF(BD!F546="","",BD!F546)</f>
        <v/>
      </c>
      <c r="H552" s="2" t="str">
        <f>IF(BD!L546="","",BD!L546)</f>
        <v/>
      </c>
      <c r="I552" s="2" t="str">
        <f>IF(BD!K546="","",BD!K546)</f>
        <v/>
      </c>
    </row>
    <row r="553" spans="1:9" x14ac:dyDescent="0.35">
      <c r="A553" s="4" t="str">
        <f>IF(BD!B547="","",BD!B547)</f>
        <v/>
      </c>
      <c r="B553" s="3" t="str">
        <f>IF(BD!C547="","",BD!C547)</f>
        <v/>
      </c>
      <c r="C553" s="3" t="str">
        <f>IF(BD!D547="","",BD!D547)</f>
        <v/>
      </c>
      <c r="D553" s="3" t="str">
        <f>IF(BD!E547="","",BD!E547)</f>
        <v/>
      </c>
      <c r="E553" s="25"/>
      <c r="F553" s="25"/>
      <c r="G553" s="2" t="str">
        <f>IF(BD!F547="","",BD!F547)</f>
        <v/>
      </c>
      <c r="H553" s="2" t="str">
        <f>IF(BD!L547="","",BD!L547)</f>
        <v/>
      </c>
      <c r="I553" s="2" t="str">
        <f>IF(BD!K547="","",BD!K547)</f>
        <v/>
      </c>
    </row>
    <row r="554" spans="1:9" x14ac:dyDescent="0.35">
      <c r="A554" s="4" t="str">
        <f>IF(BD!B548="","",BD!B548)</f>
        <v/>
      </c>
      <c r="B554" s="3" t="str">
        <f>IF(BD!C548="","",BD!C548)</f>
        <v/>
      </c>
      <c r="C554" s="3" t="str">
        <f>IF(BD!D548="","",BD!D548)</f>
        <v/>
      </c>
      <c r="D554" s="3" t="str">
        <f>IF(BD!E548="","",BD!E548)</f>
        <v/>
      </c>
      <c r="E554" s="25"/>
      <c r="F554" s="25"/>
      <c r="G554" s="2" t="str">
        <f>IF(BD!F548="","",BD!F548)</f>
        <v/>
      </c>
      <c r="H554" s="2" t="str">
        <f>IF(BD!L548="","",BD!L548)</f>
        <v/>
      </c>
      <c r="I554" s="2" t="str">
        <f>IF(BD!K548="","",BD!K548)</f>
        <v/>
      </c>
    </row>
    <row r="555" spans="1:9" x14ac:dyDescent="0.35">
      <c r="A555" s="4" t="str">
        <f>IF(BD!B549="","",BD!B549)</f>
        <v/>
      </c>
      <c r="B555" s="3" t="str">
        <f>IF(BD!C549="","",BD!C549)</f>
        <v/>
      </c>
      <c r="C555" s="3" t="str">
        <f>IF(BD!D549="","",BD!D549)</f>
        <v/>
      </c>
      <c r="D555" s="3" t="str">
        <f>IF(BD!E549="","",BD!E549)</f>
        <v/>
      </c>
      <c r="E555" s="25"/>
      <c r="F555" s="25"/>
      <c r="G555" s="2" t="str">
        <f>IF(BD!F549="","",BD!F549)</f>
        <v/>
      </c>
      <c r="H555" s="2" t="str">
        <f>IF(BD!L549="","",BD!L549)</f>
        <v/>
      </c>
      <c r="I555" s="2" t="str">
        <f>IF(BD!K549="","",BD!K549)</f>
        <v/>
      </c>
    </row>
    <row r="556" spans="1:9" x14ac:dyDescent="0.35">
      <c r="A556" s="4" t="str">
        <f>IF(BD!B550="","",BD!B550)</f>
        <v/>
      </c>
      <c r="B556" s="3" t="str">
        <f>IF(BD!C550="","",BD!C550)</f>
        <v/>
      </c>
      <c r="C556" s="3" t="str">
        <f>IF(BD!D550="","",BD!D550)</f>
        <v/>
      </c>
      <c r="D556" s="3" t="str">
        <f>IF(BD!E550="","",BD!E550)</f>
        <v/>
      </c>
      <c r="E556" s="25"/>
      <c r="F556" s="25"/>
      <c r="G556" s="2" t="str">
        <f>IF(BD!F550="","",BD!F550)</f>
        <v/>
      </c>
      <c r="H556" s="2" t="str">
        <f>IF(BD!L550="","",BD!L550)</f>
        <v/>
      </c>
      <c r="I556" s="2" t="str">
        <f>IF(BD!K550="","",BD!K550)</f>
        <v/>
      </c>
    </row>
    <row r="557" spans="1:9" x14ac:dyDescent="0.35">
      <c r="A557" s="4" t="str">
        <f>IF(BD!B551="","",BD!B551)</f>
        <v/>
      </c>
      <c r="B557" s="3" t="str">
        <f>IF(BD!C551="","",BD!C551)</f>
        <v/>
      </c>
      <c r="C557" s="3" t="str">
        <f>IF(BD!D551="","",BD!D551)</f>
        <v/>
      </c>
      <c r="D557" s="3" t="str">
        <f>IF(BD!E551="","",BD!E551)</f>
        <v/>
      </c>
      <c r="E557" s="25"/>
      <c r="F557" s="25"/>
      <c r="G557" s="2" t="str">
        <f>IF(BD!F551="","",BD!F551)</f>
        <v/>
      </c>
      <c r="H557" s="2" t="str">
        <f>IF(BD!L551="","",BD!L551)</f>
        <v/>
      </c>
      <c r="I557" s="2" t="str">
        <f>IF(BD!K551="","",BD!K551)</f>
        <v/>
      </c>
    </row>
    <row r="558" spans="1:9" x14ac:dyDescent="0.35">
      <c r="A558" s="4" t="str">
        <f>IF(BD!B552="","",BD!B552)</f>
        <v/>
      </c>
      <c r="B558" s="3" t="str">
        <f>IF(BD!C552="","",BD!C552)</f>
        <v/>
      </c>
      <c r="C558" s="3" t="str">
        <f>IF(BD!D552="","",BD!D552)</f>
        <v/>
      </c>
      <c r="D558" s="3" t="str">
        <f>IF(BD!E552="","",BD!E552)</f>
        <v/>
      </c>
      <c r="E558" s="25"/>
      <c r="F558" s="25"/>
      <c r="G558" s="2" t="str">
        <f>IF(BD!F552="","",BD!F552)</f>
        <v/>
      </c>
      <c r="H558" s="2" t="str">
        <f>IF(BD!L552="","",BD!L552)</f>
        <v/>
      </c>
      <c r="I558" s="2" t="str">
        <f>IF(BD!K552="","",BD!K552)</f>
        <v/>
      </c>
    </row>
    <row r="559" spans="1:9" x14ac:dyDescent="0.35">
      <c r="A559" s="4" t="str">
        <f>IF(BD!B553="","",BD!B553)</f>
        <v/>
      </c>
      <c r="B559" s="3" t="str">
        <f>IF(BD!C553="","",BD!C553)</f>
        <v/>
      </c>
      <c r="C559" s="3" t="str">
        <f>IF(BD!D553="","",BD!D553)</f>
        <v/>
      </c>
      <c r="D559" s="3" t="str">
        <f>IF(BD!E553="","",BD!E553)</f>
        <v/>
      </c>
      <c r="E559" s="25"/>
      <c r="F559" s="25"/>
      <c r="G559" s="2" t="str">
        <f>IF(BD!F553="","",BD!F553)</f>
        <v/>
      </c>
      <c r="H559" s="2" t="str">
        <f>IF(BD!L553="","",BD!L553)</f>
        <v/>
      </c>
      <c r="I559" s="2" t="str">
        <f>IF(BD!K553="","",BD!K553)</f>
        <v/>
      </c>
    </row>
    <row r="560" spans="1:9" x14ac:dyDescent="0.35">
      <c r="A560" s="4" t="str">
        <f>IF(BD!B554="","",BD!B554)</f>
        <v/>
      </c>
      <c r="B560" s="3" t="str">
        <f>IF(BD!C554="","",BD!C554)</f>
        <v/>
      </c>
      <c r="C560" s="3" t="str">
        <f>IF(BD!D554="","",BD!D554)</f>
        <v/>
      </c>
      <c r="D560" s="3" t="str">
        <f>IF(BD!E554="","",BD!E554)</f>
        <v/>
      </c>
      <c r="E560" s="25"/>
      <c r="F560" s="25"/>
      <c r="G560" s="2" t="str">
        <f>IF(BD!F554="","",BD!F554)</f>
        <v/>
      </c>
      <c r="H560" s="2" t="str">
        <f>IF(BD!L554="","",BD!L554)</f>
        <v/>
      </c>
      <c r="I560" s="2" t="str">
        <f>IF(BD!K554="","",BD!K554)</f>
        <v/>
      </c>
    </row>
    <row r="561" spans="1:9" x14ac:dyDescent="0.35">
      <c r="A561" s="4" t="str">
        <f>IF(BD!B555="","",BD!B555)</f>
        <v/>
      </c>
      <c r="B561" s="3" t="str">
        <f>IF(BD!C555="","",BD!C555)</f>
        <v/>
      </c>
      <c r="C561" s="3" t="str">
        <f>IF(BD!D555="","",BD!D555)</f>
        <v/>
      </c>
      <c r="D561" s="3" t="str">
        <f>IF(BD!E555="","",BD!E555)</f>
        <v/>
      </c>
      <c r="E561" s="25"/>
      <c r="F561" s="25"/>
      <c r="G561" s="2" t="str">
        <f>IF(BD!F555="","",BD!F555)</f>
        <v/>
      </c>
      <c r="H561" s="2" t="str">
        <f>IF(BD!L555="","",BD!L555)</f>
        <v/>
      </c>
      <c r="I561" s="2" t="str">
        <f>IF(BD!K555="","",BD!K555)</f>
        <v/>
      </c>
    </row>
    <row r="562" spans="1:9" x14ac:dyDescent="0.35">
      <c r="A562" s="4" t="str">
        <f>IF(BD!B556="","",BD!B556)</f>
        <v/>
      </c>
      <c r="B562" s="3" t="str">
        <f>IF(BD!C556="","",BD!C556)</f>
        <v/>
      </c>
      <c r="C562" s="3" t="str">
        <f>IF(BD!D556="","",BD!D556)</f>
        <v/>
      </c>
      <c r="D562" s="3" t="str">
        <f>IF(BD!E556="","",BD!E556)</f>
        <v/>
      </c>
      <c r="E562" s="25"/>
      <c r="F562" s="25"/>
      <c r="G562" s="2" t="str">
        <f>IF(BD!F556="","",BD!F556)</f>
        <v/>
      </c>
      <c r="H562" s="2" t="str">
        <f>IF(BD!L556="","",BD!L556)</f>
        <v/>
      </c>
      <c r="I562" s="2" t="str">
        <f>IF(BD!K556="","",BD!K556)</f>
        <v/>
      </c>
    </row>
    <row r="563" spans="1:9" x14ac:dyDescent="0.35">
      <c r="A563" s="4" t="str">
        <f>IF(BD!B557="","",BD!B557)</f>
        <v/>
      </c>
      <c r="B563" s="3" t="str">
        <f>IF(BD!C557="","",BD!C557)</f>
        <v/>
      </c>
      <c r="C563" s="3" t="str">
        <f>IF(BD!D557="","",BD!D557)</f>
        <v/>
      </c>
      <c r="D563" s="3" t="str">
        <f>IF(BD!E557="","",BD!E557)</f>
        <v/>
      </c>
      <c r="E563" s="25"/>
      <c r="F563" s="25"/>
      <c r="G563" s="2" t="str">
        <f>IF(BD!F557="","",BD!F557)</f>
        <v/>
      </c>
      <c r="H563" s="2" t="str">
        <f>IF(BD!L557="","",BD!L557)</f>
        <v/>
      </c>
      <c r="I563" s="2" t="str">
        <f>IF(BD!K557="","",BD!K557)</f>
        <v/>
      </c>
    </row>
    <row r="564" spans="1:9" x14ac:dyDescent="0.35">
      <c r="A564" s="4" t="str">
        <f>IF(BD!B558="","",BD!B558)</f>
        <v/>
      </c>
      <c r="B564" s="3" t="str">
        <f>IF(BD!C558="","",BD!C558)</f>
        <v/>
      </c>
      <c r="C564" s="3" t="str">
        <f>IF(BD!D558="","",BD!D558)</f>
        <v/>
      </c>
      <c r="D564" s="3" t="str">
        <f>IF(BD!E558="","",BD!E558)</f>
        <v/>
      </c>
      <c r="E564" s="25"/>
      <c r="F564" s="25"/>
      <c r="G564" s="2" t="str">
        <f>IF(BD!F558="","",BD!F558)</f>
        <v/>
      </c>
      <c r="H564" s="2" t="str">
        <f>IF(BD!L558="","",BD!L558)</f>
        <v/>
      </c>
      <c r="I564" s="2" t="str">
        <f>IF(BD!K558="","",BD!K558)</f>
        <v/>
      </c>
    </row>
    <row r="565" spans="1:9" x14ac:dyDescent="0.35">
      <c r="A565" s="4" t="str">
        <f>IF(BD!B559="","",BD!B559)</f>
        <v/>
      </c>
      <c r="B565" s="3" t="str">
        <f>IF(BD!C559="","",BD!C559)</f>
        <v/>
      </c>
      <c r="C565" s="3" t="str">
        <f>IF(BD!D559="","",BD!D559)</f>
        <v/>
      </c>
      <c r="D565" s="3" t="str">
        <f>IF(BD!E559="","",BD!E559)</f>
        <v/>
      </c>
      <c r="E565" s="25"/>
      <c r="F565" s="25"/>
      <c r="G565" s="2" t="str">
        <f>IF(BD!F559="","",BD!F559)</f>
        <v/>
      </c>
      <c r="H565" s="2" t="str">
        <f>IF(BD!L559="","",BD!L559)</f>
        <v/>
      </c>
      <c r="I565" s="2" t="str">
        <f>IF(BD!K559="","",BD!K559)</f>
        <v/>
      </c>
    </row>
    <row r="566" spans="1:9" x14ac:dyDescent="0.35">
      <c r="A566" s="4" t="str">
        <f>IF(BD!B560="","",BD!B560)</f>
        <v/>
      </c>
      <c r="B566" s="3" t="str">
        <f>IF(BD!C560="","",BD!C560)</f>
        <v/>
      </c>
      <c r="C566" s="3" t="str">
        <f>IF(BD!D560="","",BD!D560)</f>
        <v/>
      </c>
      <c r="D566" s="3" t="str">
        <f>IF(BD!E560="","",BD!E560)</f>
        <v/>
      </c>
      <c r="E566" s="25"/>
      <c r="F566" s="25"/>
      <c r="G566" s="2" t="str">
        <f>IF(BD!F560="","",BD!F560)</f>
        <v/>
      </c>
      <c r="H566" s="2" t="str">
        <f>IF(BD!L560="","",BD!L560)</f>
        <v/>
      </c>
      <c r="I566" s="2" t="str">
        <f>IF(BD!K560="","",BD!K560)</f>
        <v/>
      </c>
    </row>
    <row r="567" spans="1:9" x14ac:dyDescent="0.35">
      <c r="A567" s="4" t="str">
        <f>IF(BD!B561="","",BD!B561)</f>
        <v/>
      </c>
      <c r="B567" s="3" t="str">
        <f>IF(BD!C561="","",BD!C561)</f>
        <v/>
      </c>
      <c r="C567" s="3" t="str">
        <f>IF(BD!D561="","",BD!D561)</f>
        <v/>
      </c>
      <c r="D567" s="3" t="str">
        <f>IF(BD!E561="","",BD!E561)</f>
        <v/>
      </c>
      <c r="E567" s="25"/>
      <c r="F567" s="25"/>
      <c r="G567" s="2" t="str">
        <f>IF(BD!F561="","",BD!F561)</f>
        <v/>
      </c>
      <c r="H567" s="2" t="str">
        <f>IF(BD!L561="","",BD!L561)</f>
        <v/>
      </c>
      <c r="I567" s="2" t="str">
        <f>IF(BD!K561="","",BD!K561)</f>
        <v/>
      </c>
    </row>
    <row r="568" spans="1:9" x14ac:dyDescent="0.35">
      <c r="A568" s="4" t="str">
        <f>IF(BD!B562="","",BD!B562)</f>
        <v/>
      </c>
      <c r="B568" s="3" t="str">
        <f>IF(BD!C562="","",BD!C562)</f>
        <v/>
      </c>
      <c r="C568" s="3" t="str">
        <f>IF(BD!D562="","",BD!D562)</f>
        <v/>
      </c>
      <c r="D568" s="3" t="str">
        <f>IF(BD!E562="","",BD!E562)</f>
        <v/>
      </c>
      <c r="E568" s="25"/>
      <c r="F568" s="25"/>
      <c r="G568" s="2" t="str">
        <f>IF(BD!F562="","",BD!F562)</f>
        <v/>
      </c>
      <c r="H568" s="2" t="str">
        <f>IF(BD!L562="","",BD!L562)</f>
        <v/>
      </c>
      <c r="I568" s="2" t="str">
        <f>IF(BD!K562="","",BD!K562)</f>
        <v/>
      </c>
    </row>
    <row r="569" spans="1:9" x14ac:dyDescent="0.35">
      <c r="A569" s="4" t="str">
        <f>IF(BD!B563="","",BD!B563)</f>
        <v/>
      </c>
      <c r="B569" s="3" t="str">
        <f>IF(BD!C563="","",BD!C563)</f>
        <v/>
      </c>
      <c r="C569" s="3" t="str">
        <f>IF(BD!D563="","",BD!D563)</f>
        <v/>
      </c>
      <c r="D569" s="3" t="str">
        <f>IF(BD!E563="","",BD!E563)</f>
        <v/>
      </c>
      <c r="E569" s="25"/>
      <c r="F569" s="25"/>
      <c r="G569" s="2" t="str">
        <f>IF(BD!F563="","",BD!F563)</f>
        <v/>
      </c>
      <c r="H569" s="2" t="str">
        <f>IF(BD!L563="","",BD!L563)</f>
        <v/>
      </c>
      <c r="I569" s="2" t="str">
        <f>IF(BD!K563="","",BD!K563)</f>
        <v/>
      </c>
    </row>
    <row r="570" spans="1:9" x14ac:dyDescent="0.35">
      <c r="A570" s="4" t="str">
        <f>IF(BD!B564="","",BD!B564)</f>
        <v/>
      </c>
      <c r="B570" s="3" t="str">
        <f>IF(BD!C564="","",BD!C564)</f>
        <v/>
      </c>
      <c r="C570" s="3" t="str">
        <f>IF(BD!D564="","",BD!D564)</f>
        <v/>
      </c>
      <c r="D570" s="3" t="str">
        <f>IF(BD!E564="","",BD!E564)</f>
        <v/>
      </c>
      <c r="E570" s="25"/>
      <c r="F570" s="25"/>
      <c r="G570" s="2" t="str">
        <f>IF(BD!F564="","",BD!F564)</f>
        <v/>
      </c>
      <c r="H570" s="2" t="str">
        <f>IF(BD!L564="","",BD!L564)</f>
        <v/>
      </c>
      <c r="I570" s="2" t="str">
        <f>IF(BD!K564="","",BD!K564)</f>
        <v/>
      </c>
    </row>
    <row r="571" spans="1:9" x14ac:dyDescent="0.35">
      <c r="A571" s="4" t="str">
        <f>IF(BD!B565="","",BD!B565)</f>
        <v/>
      </c>
      <c r="B571" s="3" t="str">
        <f>IF(BD!C565="","",BD!C565)</f>
        <v/>
      </c>
      <c r="C571" s="3" t="str">
        <f>IF(BD!D565="","",BD!D565)</f>
        <v/>
      </c>
      <c r="D571" s="3" t="str">
        <f>IF(BD!E565="","",BD!E565)</f>
        <v/>
      </c>
      <c r="E571" s="25"/>
      <c r="F571" s="25"/>
      <c r="G571" s="2" t="str">
        <f>IF(BD!F565="","",BD!F565)</f>
        <v/>
      </c>
      <c r="H571" s="2" t="str">
        <f>IF(BD!L565="","",BD!L565)</f>
        <v/>
      </c>
      <c r="I571" s="2" t="str">
        <f>IF(BD!K565="","",BD!K565)</f>
        <v/>
      </c>
    </row>
    <row r="572" spans="1:9" x14ac:dyDescent="0.35">
      <c r="A572" s="4" t="str">
        <f>IF(BD!B566="","",BD!B566)</f>
        <v/>
      </c>
      <c r="B572" s="3" t="str">
        <f>IF(BD!C566="","",BD!C566)</f>
        <v/>
      </c>
      <c r="C572" s="3" t="str">
        <f>IF(BD!D566="","",BD!D566)</f>
        <v/>
      </c>
      <c r="D572" s="3" t="str">
        <f>IF(BD!E566="","",BD!E566)</f>
        <v/>
      </c>
      <c r="E572" s="25"/>
      <c r="F572" s="25"/>
      <c r="G572" s="2" t="str">
        <f>IF(BD!F566="","",BD!F566)</f>
        <v/>
      </c>
      <c r="H572" s="2" t="str">
        <f>IF(BD!L566="","",BD!L566)</f>
        <v/>
      </c>
      <c r="I572" s="2" t="str">
        <f>IF(BD!K566="","",BD!K566)</f>
        <v/>
      </c>
    </row>
    <row r="573" spans="1:9" x14ac:dyDescent="0.35">
      <c r="A573" s="4" t="str">
        <f>IF(BD!B567="","",BD!B567)</f>
        <v/>
      </c>
      <c r="B573" s="3" t="str">
        <f>IF(BD!C567="","",BD!C567)</f>
        <v/>
      </c>
      <c r="C573" s="3" t="str">
        <f>IF(BD!D567="","",BD!D567)</f>
        <v/>
      </c>
      <c r="D573" s="3" t="str">
        <f>IF(BD!E567="","",BD!E567)</f>
        <v/>
      </c>
      <c r="E573" s="25"/>
      <c r="F573" s="25"/>
      <c r="G573" s="2" t="str">
        <f>IF(BD!F567="","",BD!F567)</f>
        <v/>
      </c>
      <c r="H573" s="2" t="str">
        <f>IF(BD!L567="","",BD!L567)</f>
        <v/>
      </c>
      <c r="I573" s="2" t="str">
        <f>IF(BD!K567="","",BD!K567)</f>
        <v/>
      </c>
    </row>
    <row r="574" spans="1:9" x14ac:dyDescent="0.35">
      <c r="A574" s="4" t="str">
        <f>IF(BD!B568="","",BD!B568)</f>
        <v/>
      </c>
      <c r="B574" s="3" t="str">
        <f>IF(BD!C568="","",BD!C568)</f>
        <v/>
      </c>
      <c r="C574" s="3" t="str">
        <f>IF(BD!D568="","",BD!D568)</f>
        <v/>
      </c>
      <c r="D574" s="3" t="str">
        <f>IF(BD!E568="","",BD!E568)</f>
        <v/>
      </c>
      <c r="E574" s="25"/>
      <c r="F574" s="25"/>
      <c r="G574" s="2" t="str">
        <f>IF(BD!F568="","",BD!F568)</f>
        <v/>
      </c>
      <c r="H574" s="2" t="str">
        <f>IF(BD!L568="","",BD!L568)</f>
        <v/>
      </c>
      <c r="I574" s="2" t="str">
        <f>IF(BD!K568="","",BD!K568)</f>
        <v/>
      </c>
    </row>
    <row r="575" spans="1:9" x14ac:dyDescent="0.35">
      <c r="A575" s="4" t="str">
        <f>IF(BD!B569="","",BD!B569)</f>
        <v/>
      </c>
      <c r="B575" s="3" t="str">
        <f>IF(BD!C569="","",BD!C569)</f>
        <v/>
      </c>
      <c r="C575" s="3" t="str">
        <f>IF(BD!D569="","",BD!D569)</f>
        <v/>
      </c>
      <c r="D575" s="3" t="str">
        <f>IF(BD!E569="","",BD!E569)</f>
        <v/>
      </c>
      <c r="E575" s="25"/>
      <c r="F575" s="25"/>
      <c r="G575" s="2" t="str">
        <f>IF(BD!F569="","",BD!F569)</f>
        <v/>
      </c>
      <c r="H575" s="2" t="str">
        <f>IF(BD!L569="","",BD!L569)</f>
        <v/>
      </c>
      <c r="I575" s="2" t="str">
        <f>IF(BD!K569="","",BD!K569)</f>
        <v/>
      </c>
    </row>
    <row r="576" spans="1:9" x14ac:dyDescent="0.35">
      <c r="A576" s="4" t="str">
        <f>IF(BD!B570="","",BD!B570)</f>
        <v/>
      </c>
      <c r="B576" s="3" t="str">
        <f>IF(BD!C570="","",BD!C570)</f>
        <v/>
      </c>
      <c r="C576" s="3" t="str">
        <f>IF(BD!D570="","",BD!D570)</f>
        <v/>
      </c>
      <c r="D576" s="3" t="str">
        <f>IF(BD!E570="","",BD!E570)</f>
        <v/>
      </c>
      <c r="E576" s="25"/>
      <c r="F576" s="25"/>
      <c r="G576" s="2" t="str">
        <f>IF(BD!F570="","",BD!F570)</f>
        <v/>
      </c>
      <c r="H576" s="2" t="str">
        <f>IF(BD!L570="","",BD!L570)</f>
        <v/>
      </c>
      <c r="I576" s="2" t="str">
        <f>IF(BD!K570="","",BD!K570)</f>
        <v/>
      </c>
    </row>
    <row r="577" spans="1:9" x14ac:dyDescent="0.35">
      <c r="A577" s="4" t="str">
        <f>IF(BD!B571="","",BD!B571)</f>
        <v/>
      </c>
      <c r="B577" s="3" t="str">
        <f>IF(BD!C571="","",BD!C571)</f>
        <v/>
      </c>
      <c r="C577" s="3" t="str">
        <f>IF(BD!D571="","",BD!D571)</f>
        <v/>
      </c>
      <c r="D577" s="3" t="str">
        <f>IF(BD!E571="","",BD!E571)</f>
        <v/>
      </c>
      <c r="E577" s="25"/>
      <c r="F577" s="25"/>
      <c r="G577" s="2" t="str">
        <f>IF(BD!F571="","",BD!F571)</f>
        <v/>
      </c>
      <c r="H577" s="2" t="str">
        <f>IF(BD!L571="","",BD!L571)</f>
        <v/>
      </c>
      <c r="I577" s="2" t="str">
        <f>IF(BD!K571="","",BD!K571)</f>
        <v/>
      </c>
    </row>
    <row r="578" spans="1:9" x14ac:dyDescent="0.35">
      <c r="A578" s="4" t="str">
        <f>IF(BD!B572="","",BD!B572)</f>
        <v/>
      </c>
      <c r="B578" s="3" t="str">
        <f>IF(BD!C572="","",BD!C572)</f>
        <v/>
      </c>
      <c r="C578" s="3" t="str">
        <f>IF(BD!D572="","",BD!D572)</f>
        <v/>
      </c>
      <c r="D578" s="3" t="str">
        <f>IF(BD!E572="","",BD!E572)</f>
        <v/>
      </c>
      <c r="E578" s="25"/>
      <c r="F578" s="25"/>
      <c r="G578" s="2" t="str">
        <f>IF(BD!F572="","",BD!F572)</f>
        <v/>
      </c>
      <c r="H578" s="2" t="str">
        <f>IF(BD!L572="","",BD!L572)</f>
        <v/>
      </c>
      <c r="I578" s="2" t="str">
        <f>IF(BD!K572="","",BD!K572)</f>
        <v/>
      </c>
    </row>
    <row r="579" spans="1:9" x14ac:dyDescent="0.35">
      <c r="A579" s="4" t="str">
        <f>IF(BD!B573="","",BD!B573)</f>
        <v/>
      </c>
      <c r="B579" s="3" t="str">
        <f>IF(BD!C573="","",BD!C573)</f>
        <v/>
      </c>
      <c r="C579" s="3" t="str">
        <f>IF(BD!D573="","",BD!D573)</f>
        <v/>
      </c>
      <c r="D579" s="3" t="str">
        <f>IF(BD!E573="","",BD!E573)</f>
        <v/>
      </c>
      <c r="E579" s="25"/>
      <c r="F579" s="25"/>
      <c r="G579" s="2" t="str">
        <f>IF(BD!F573="","",BD!F573)</f>
        <v/>
      </c>
      <c r="H579" s="2" t="str">
        <f>IF(BD!L573="","",BD!L573)</f>
        <v/>
      </c>
      <c r="I579" s="2" t="str">
        <f>IF(BD!K573="","",BD!K573)</f>
        <v/>
      </c>
    </row>
    <row r="580" spans="1:9" x14ac:dyDescent="0.35">
      <c r="A580" s="4" t="str">
        <f>IF(BD!B574="","",BD!B574)</f>
        <v/>
      </c>
      <c r="B580" s="3" t="str">
        <f>IF(BD!C574="","",BD!C574)</f>
        <v/>
      </c>
      <c r="C580" s="3" t="str">
        <f>IF(BD!D574="","",BD!D574)</f>
        <v/>
      </c>
      <c r="D580" s="3" t="str">
        <f>IF(BD!E574="","",BD!E574)</f>
        <v/>
      </c>
      <c r="E580" s="25"/>
      <c r="F580" s="25"/>
      <c r="G580" s="2" t="str">
        <f>IF(BD!F574="","",BD!F574)</f>
        <v/>
      </c>
      <c r="H580" s="2" t="str">
        <f>IF(BD!L574="","",BD!L574)</f>
        <v/>
      </c>
      <c r="I580" s="2" t="str">
        <f>IF(BD!K574="","",BD!K574)</f>
        <v/>
      </c>
    </row>
    <row r="581" spans="1:9" x14ac:dyDescent="0.35">
      <c r="A581" s="4" t="str">
        <f>IF(BD!B575="","",BD!B575)</f>
        <v/>
      </c>
      <c r="B581" s="3" t="str">
        <f>IF(BD!C575="","",BD!C575)</f>
        <v/>
      </c>
      <c r="C581" s="3" t="str">
        <f>IF(BD!D575="","",BD!D575)</f>
        <v/>
      </c>
      <c r="D581" s="3" t="str">
        <f>IF(BD!E575="","",BD!E575)</f>
        <v/>
      </c>
      <c r="E581" s="25"/>
      <c r="F581" s="25"/>
      <c r="G581" s="2" t="str">
        <f>IF(BD!F575="","",BD!F575)</f>
        <v/>
      </c>
      <c r="H581" s="2" t="str">
        <f>IF(BD!L575="","",BD!L575)</f>
        <v/>
      </c>
      <c r="I581" s="2" t="str">
        <f>IF(BD!K575="","",BD!K575)</f>
        <v/>
      </c>
    </row>
    <row r="582" spans="1:9" x14ac:dyDescent="0.35">
      <c r="A582" s="4" t="str">
        <f>IF(BD!B576="","",BD!B576)</f>
        <v/>
      </c>
      <c r="B582" s="3" t="str">
        <f>IF(BD!C576="","",BD!C576)</f>
        <v/>
      </c>
      <c r="C582" s="3" t="str">
        <f>IF(BD!D576="","",BD!D576)</f>
        <v/>
      </c>
      <c r="D582" s="3" t="str">
        <f>IF(BD!E576="","",BD!E576)</f>
        <v/>
      </c>
      <c r="E582" s="25"/>
      <c r="F582" s="25"/>
      <c r="G582" s="2" t="str">
        <f>IF(BD!F576="","",BD!F576)</f>
        <v/>
      </c>
      <c r="H582" s="2" t="str">
        <f>IF(BD!L576="","",BD!L576)</f>
        <v/>
      </c>
      <c r="I582" s="2" t="str">
        <f>IF(BD!K576="","",BD!K576)</f>
        <v/>
      </c>
    </row>
    <row r="583" spans="1:9" x14ac:dyDescent="0.35">
      <c r="A583" s="4" t="str">
        <f>IF(BD!B577="","",BD!B577)</f>
        <v/>
      </c>
      <c r="B583" s="3" t="str">
        <f>IF(BD!C577="","",BD!C577)</f>
        <v/>
      </c>
      <c r="C583" s="3" t="str">
        <f>IF(BD!D577="","",BD!D577)</f>
        <v/>
      </c>
      <c r="D583" s="3" t="str">
        <f>IF(BD!E577="","",BD!E577)</f>
        <v/>
      </c>
      <c r="E583" s="25"/>
      <c r="F583" s="25"/>
      <c r="G583" s="2" t="str">
        <f>IF(BD!F577="","",BD!F577)</f>
        <v/>
      </c>
      <c r="H583" s="2" t="str">
        <f>IF(BD!L577="","",BD!L577)</f>
        <v/>
      </c>
      <c r="I583" s="2" t="str">
        <f>IF(BD!K577="","",BD!K577)</f>
        <v/>
      </c>
    </row>
    <row r="584" spans="1:9" x14ac:dyDescent="0.35">
      <c r="A584" s="4" t="str">
        <f>IF(BD!B578="","",BD!B578)</f>
        <v/>
      </c>
      <c r="B584" s="3" t="str">
        <f>IF(BD!C578="","",BD!C578)</f>
        <v/>
      </c>
      <c r="C584" s="3" t="str">
        <f>IF(BD!D578="","",BD!D578)</f>
        <v/>
      </c>
      <c r="D584" s="3" t="str">
        <f>IF(BD!E578="","",BD!E578)</f>
        <v/>
      </c>
      <c r="E584" s="25"/>
      <c r="F584" s="25"/>
      <c r="G584" s="2" t="str">
        <f>IF(BD!F578="","",BD!F578)</f>
        <v/>
      </c>
      <c r="H584" s="2" t="str">
        <f>IF(BD!L578="","",BD!L578)</f>
        <v/>
      </c>
      <c r="I584" s="2" t="str">
        <f>IF(BD!K578="","",BD!K578)</f>
        <v/>
      </c>
    </row>
    <row r="585" spans="1:9" x14ac:dyDescent="0.35">
      <c r="A585" s="4" t="str">
        <f>IF(BD!B579="","",BD!B579)</f>
        <v/>
      </c>
      <c r="B585" s="3" t="str">
        <f>IF(BD!C579="","",BD!C579)</f>
        <v/>
      </c>
      <c r="C585" s="3" t="str">
        <f>IF(BD!D579="","",BD!D579)</f>
        <v/>
      </c>
      <c r="D585" s="3" t="str">
        <f>IF(BD!E579="","",BD!E579)</f>
        <v/>
      </c>
      <c r="E585" s="25"/>
      <c r="F585" s="25"/>
      <c r="G585" s="2" t="str">
        <f>IF(BD!F579="","",BD!F579)</f>
        <v/>
      </c>
      <c r="H585" s="2" t="str">
        <f>IF(BD!L579="","",BD!L579)</f>
        <v/>
      </c>
      <c r="I585" s="2" t="str">
        <f>IF(BD!K579="","",BD!K579)</f>
        <v/>
      </c>
    </row>
    <row r="586" spans="1:9" x14ac:dyDescent="0.35">
      <c r="A586" s="4" t="str">
        <f>IF(BD!B580="","",BD!B580)</f>
        <v/>
      </c>
      <c r="B586" s="3" t="str">
        <f>IF(BD!C580="","",BD!C580)</f>
        <v/>
      </c>
      <c r="C586" s="3" t="str">
        <f>IF(BD!D580="","",BD!D580)</f>
        <v/>
      </c>
      <c r="D586" s="3" t="str">
        <f>IF(BD!E580="","",BD!E580)</f>
        <v/>
      </c>
      <c r="E586" s="25"/>
      <c r="F586" s="25"/>
      <c r="G586" s="2" t="str">
        <f>IF(BD!F580="","",BD!F580)</f>
        <v/>
      </c>
      <c r="H586" s="2" t="str">
        <f>IF(BD!L580="","",BD!L580)</f>
        <v/>
      </c>
      <c r="I586" s="2" t="str">
        <f>IF(BD!K580="","",BD!K580)</f>
        <v/>
      </c>
    </row>
    <row r="587" spans="1:9" x14ac:dyDescent="0.35">
      <c r="A587" s="4" t="str">
        <f>IF(BD!B581="","",BD!B581)</f>
        <v/>
      </c>
      <c r="B587" s="3" t="str">
        <f>IF(BD!C581="","",BD!C581)</f>
        <v/>
      </c>
      <c r="C587" s="3" t="str">
        <f>IF(BD!D581="","",BD!D581)</f>
        <v/>
      </c>
      <c r="D587" s="3" t="str">
        <f>IF(BD!E581="","",BD!E581)</f>
        <v/>
      </c>
      <c r="E587" s="25"/>
      <c r="F587" s="25"/>
      <c r="G587" s="2" t="str">
        <f>IF(BD!F581="","",BD!F581)</f>
        <v/>
      </c>
      <c r="H587" s="2" t="str">
        <f>IF(BD!L581="","",BD!L581)</f>
        <v/>
      </c>
      <c r="I587" s="2" t="str">
        <f>IF(BD!K581="","",BD!K581)</f>
        <v/>
      </c>
    </row>
    <row r="588" spans="1:9" x14ac:dyDescent="0.35">
      <c r="A588" s="4" t="str">
        <f>IF(BD!B582="","",BD!B582)</f>
        <v/>
      </c>
      <c r="B588" s="3" t="str">
        <f>IF(BD!C582="","",BD!C582)</f>
        <v/>
      </c>
      <c r="C588" s="3" t="str">
        <f>IF(BD!D582="","",BD!D582)</f>
        <v/>
      </c>
      <c r="D588" s="3" t="str">
        <f>IF(BD!E582="","",BD!E582)</f>
        <v/>
      </c>
      <c r="E588" s="25"/>
      <c r="F588" s="25"/>
      <c r="G588" s="2" t="str">
        <f>IF(BD!F582="","",BD!F582)</f>
        <v/>
      </c>
      <c r="H588" s="2" t="str">
        <f>IF(BD!L582="","",BD!L582)</f>
        <v/>
      </c>
      <c r="I588" s="2" t="str">
        <f>IF(BD!K582="","",BD!K582)</f>
        <v/>
      </c>
    </row>
    <row r="589" spans="1:9" x14ac:dyDescent="0.35">
      <c r="A589" s="4" t="str">
        <f>IF(BD!B583="","",BD!B583)</f>
        <v/>
      </c>
      <c r="B589" s="3" t="str">
        <f>IF(BD!C583="","",BD!C583)</f>
        <v/>
      </c>
      <c r="C589" s="3" t="str">
        <f>IF(BD!D583="","",BD!D583)</f>
        <v/>
      </c>
      <c r="D589" s="3" t="str">
        <f>IF(BD!E583="","",BD!E583)</f>
        <v/>
      </c>
      <c r="E589" s="25"/>
      <c r="F589" s="25"/>
      <c r="G589" s="2" t="str">
        <f>IF(BD!F583="","",BD!F583)</f>
        <v/>
      </c>
      <c r="H589" s="2" t="str">
        <f>IF(BD!L583="","",BD!L583)</f>
        <v/>
      </c>
      <c r="I589" s="2" t="str">
        <f>IF(BD!K583="","",BD!K583)</f>
        <v/>
      </c>
    </row>
    <row r="590" spans="1:9" x14ac:dyDescent="0.35">
      <c r="A590" s="4" t="str">
        <f>IF(BD!B584="","",BD!B584)</f>
        <v/>
      </c>
      <c r="B590" s="3" t="str">
        <f>IF(BD!C584="","",BD!C584)</f>
        <v/>
      </c>
      <c r="C590" s="3" t="str">
        <f>IF(BD!D584="","",BD!D584)</f>
        <v/>
      </c>
      <c r="D590" s="3" t="str">
        <f>IF(BD!E584="","",BD!E584)</f>
        <v/>
      </c>
      <c r="E590" s="25"/>
      <c r="F590" s="25"/>
      <c r="G590" s="2" t="str">
        <f>IF(BD!F584="","",BD!F584)</f>
        <v/>
      </c>
      <c r="H590" s="2" t="str">
        <f>IF(BD!L584="","",BD!L584)</f>
        <v/>
      </c>
      <c r="I590" s="2" t="str">
        <f>IF(BD!K584="","",BD!K584)</f>
        <v/>
      </c>
    </row>
    <row r="591" spans="1:9" x14ac:dyDescent="0.35">
      <c r="A591" s="4" t="str">
        <f>IF(BD!B585="","",BD!B585)</f>
        <v/>
      </c>
      <c r="B591" s="3" t="str">
        <f>IF(BD!C585="","",BD!C585)</f>
        <v/>
      </c>
      <c r="C591" s="3" t="str">
        <f>IF(BD!D585="","",BD!D585)</f>
        <v/>
      </c>
      <c r="D591" s="3" t="str">
        <f>IF(BD!E585="","",BD!E585)</f>
        <v/>
      </c>
      <c r="E591" s="25"/>
      <c r="F591" s="25"/>
      <c r="G591" s="2" t="str">
        <f>IF(BD!F585="","",BD!F585)</f>
        <v/>
      </c>
      <c r="H591" s="2" t="str">
        <f>IF(BD!L585="","",BD!L585)</f>
        <v/>
      </c>
      <c r="I591" s="2" t="str">
        <f>IF(BD!K585="","",BD!K585)</f>
        <v/>
      </c>
    </row>
    <row r="592" spans="1:9" x14ac:dyDescent="0.35">
      <c r="A592" s="4" t="str">
        <f>IF(BD!B586="","",BD!B586)</f>
        <v/>
      </c>
      <c r="B592" s="3" t="str">
        <f>IF(BD!C586="","",BD!C586)</f>
        <v/>
      </c>
      <c r="C592" s="3" t="str">
        <f>IF(BD!D586="","",BD!D586)</f>
        <v/>
      </c>
      <c r="D592" s="3" t="str">
        <f>IF(BD!E586="","",BD!E586)</f>
        <v/>
      </c>
      <c r="E592" s="25"/>
      <c r="F592" s="25"/>
      <c r="G592" s="2" t="str">
        <f>IF(BD!F586="","",BD!F586)</f>
        <v/>
      </c>
      <c r="H592" s="2" t="str">
        <f>IF(BD!L586="","",BD!L586)</f>
        <v/>
      </c>
      <c r="I592" s="2" t="str">
        <f>IF(BD!K586="","",BD!K586)</f>
        <v/>
      </c>
    </row>
    <row r="593" spans="1:9" x14ac:dyDescent="0.35">
      <c r="A593" s="4" t="str">
        <f>IF(BD!B587="","",BD!B587)</f>
        <v/>
      </c>
      <c r="B593" s="3" t="str">
        <f>IF(BD!C587="","",BD!C587)</f>
        <v/>
      </c>
      <c r="C593" s="3" t="str">
        <f>IF(BD!D587="","",BD!D587)</f>
        <v/>
      </c>
      <c r="D593" s="3" t="str">
        <f>IF(BD!E587="","",BD!E587)</f>
        <v/>
      </c>
      <c r="E593" s="25"/>
      <c r="F593" s="25"/>
      <c r="G593" s="2" t="str">
        <f>IF(BD!F587="","",BD!F587)</f>
        <v/>
      </c>
      <c r="H593" s="2" t="str">
        <f>IF(BD!L587="","",BD!L587)</f>
        <v/>
      </c>
      <c r="I593" s="2" t="str">
        <f>IF(BD!K587="","",BD!K587)</f>
        <v/>
      </c>
    </row>
    <row r="594" spans="1:9" x14ac:dyDescent="0.35">
      <c r="A594" s="4" t="str">
        <f>IF(BD!B588="","",BD!B588)</f>
        <v/>
      </c>
      <c r="B594" s="3" t="str">
        <f>IF(BD!C588="","",BD!C588)</f>
        <v/>
      </c>
      <c r="C594" s="3" t="str">
        <f>IF(BD!D588="","",BD!D588)</f>
        <v/>
      </c>
      <c r="D594" s="3" t="str">
        <f>IF(BD!E588="","",BD!E588)</f>
        <v/>
      </c>
      <c r="E594" s="25"/>
      <c r="F594" s="25"/>
      <c r="G594" s="2" t="str">
        <f>IF(BD!F588="","",BD!F588)</f>
        <v/>
      </c>
      <c r="H594" s="2" t="str">
        <f>IF(BD!L588="","",BD!L588)</f>
        <v/>
      </c>
      <c r="I594" s="2" t="str">
        <f>IF(BD!K588="","",BD!K588)</f>
        <v/>
      </c>
    </row>
    <row r="595" spans="1:9" x14ac:dyDescent="0.35">
      <c r="A595" s="4" t="str">
        <f>IF(BD!B589="","",BD!B589)</f>
        <v/>
      </c>
      <c r="B595" s="3" t="str">
        <f>IF(BD!C589="","",BD!C589)</f>
        <v/>
      </c>
      <c r="C595" s="3" t="str">
        <f>IF(BD!D589="","",BD!D589)</f>
        <v/>
      </c>
      <c r="D595" s="3" t="str">
        <f>IF(BD!E589="","",BD!E589)</f>
        <v/>
      </c>
      <c r="E595" s="25"/>
      <c r="F595" s="25"/>
      <c r="G595" s="2" t="str">
        <f>IF(BD!F589="","",BD!F589)</f>
        <v/>
      </c>
      <c r="H595" s="2" t="str">
        <f>IF(BD!L589="","",BD!L589)</f>
        <v/>
      </c>
      <c r="I595" s="2" t="str">
        <f>IF(BD!K589="","",BD!K589)</f>
        <v/>
      </c>
    </row>
    <row r="596" spans="1:9" x14ac:dyDescent="0.35">
      <c r="A596" s="4" t="str">
        <f>IF(BD!B590="","",BD!B590)</f>
        <v/>
      </c>
      <c r="B596" s="3" t="str">
        <f>IF(BD!C590="","",BD!C590)</f>
        <v/>
      </c>
      <c r="C596" s="3" t="str">
        <f>IF(BD!D590="","",BD!D590)</f>
        <v/>
      </c>
      <c r="D596" s="3" t="str">
        <f>IF(BD!E590="","",BD!E590)</f>
        <v/>
      </c>
      <c r="E596" s="25"/>
      <c r="F596" s="25"/>
      <c r="G596" s="2" t="str">
        <f>IF(BD!F590="","",BD!F590)</f>
        <v/>
      </c>
      <c r="H596" s="2" t="str">
        <f>IF(BD!L590="","",BD!L590)</f>
        <v/>
      </c>
      <c r="I596" s="2" t="str">
        <f>IF(BD!K590="","",BD!K590)</f>
        <v/>
      </c>
    </row>
    <row r="597" spans="1:9" x14ac:dyDescent="0.35">
      <c r="A597" s="4" t="str">
        <f>IF(BD!B591="","",BD!B591)</f>
        <v/>
      </c>
      <c r="B597" s="3" t="str">
        <f>IF(BD!C591="","",BD!C591)</f>
        <v/>
      </c>
      <c r="C597" s="3" t="str">
        <f>IF(BD!D591="","",BD!D591)</f>
        <v/>
      </c>
      <c r="D597" s="3" t="str">
        <f>IF(BD!E591="","",BD!E591)</f>
        <v/>
      </c>
      <c r="E597" s="25"/>
      <c r="F597" s="25"/>
      <c r="G597" s="2" t="str">
        <f>IF(BD!F591="","",BD!F591)</f>
        <v/>
      </c>
      <c r="H597" s="2" t="str">
        <f>IF(BD!L591="","",BD!L591)</f>
        <v/>
      </c>
      <c r="I597" s="2" t="str">
        <f>IF(BD!K591="","",BD!K591)</f>
        <v/>
      </c>
    </row>
    <row r="598" spans="1:9" x14ac:dyDescent="0.35">
      <c r="A598" s="4" t="str">
        <f>IF(BD!B592="","",BD!B592)</f>
        <v/>
      </c>
      <c r="B598" s="3" t="str">
        <f>IF(BD!C592="","",BD!C592)</f>
        <v/>
      </c>
      <c r="C598" s="3" t="str">
        <f>IF(BD!D592="","",BD!D592)</f>
        <v/>
      </c>
      <c r="D598" s="3" t="str">
        <f>IF(BD!E592="","",BD!E592)</f>
        <v/>
      </c>
      <c r="E598" s="25"/>
      <c r="F598" s="25"/>
      <c r="G598" s="2" t="str">
        <f>IF(BD!F592="","",BD!F592)</f>
        <v/>
      </c>
      <c r="H598" s="2" t="str">
        <f>IF(BD!L592="","",BD!L592)</f>
        <v/>
      </c>
      <c r="I598" s="2" t="str">
        <f>IF(BD!K592="","",BD!K592)</f>
        <v/>
      </c>
    </row>
    <row r="599" spans="1:9" x14ac:dyDescent="0.35">
      <c r="A599" s="4" t="str">
        <f>IF(BD!B593="","",BD!B593)</f>
        <v/>
      </c>
      <c r="B599" s="3" t="str">
        <f>IF(BD!C593="","",BD!C593)</f>
        <v/>
      </c>
      <c r="C599" s="3" t="str">
        <f>IF(BD!D593="","",BD!D593)</f>
        <v/>
      </c>
      <c r="D599" s="3" t="str">
        <f>IF(BD!E593="","",BD!E593)</f>
        <v/>
      </c>
      <c r="E599" s="25"/>
      <c r="F599" s="25"/>
      <c r="G599" s="2" t="str">
        <f>IF(BD!F593="","",BD!F593)</f>
        <v/>
      </c>
      <c r="H599" s="2" t="str">
        <f>IF(BD!L593="","",BD!L593)</f>
        <v/>
      </c>
      <c r="I599" s="2" t="str">
        <f>IF(BD!K593="","",BD!K593)</f>
        <v/>
      </c>
    </row>
    <row r="600" spans="1:9" x14ac:dyDescent="0.35">
      <c r="A600" s="4" t="str">
        <f>IF(BD!B594="","",BD!B594)</f>
        <v/>
      </c>
      <c r="B600" s="3" t="str">
        <f>IF(BD!C594="","",BD!C594)</f>
        <v/>
      </c>
      <c r="C600" s="3" t="str">
        <f>IF(BD!D594="","",BD!D594)</f>
        <v/>
      </c>
      <c r="D600" s="3" t="str">
        <f>IF(BD!E594="","",BD!E594)</f>
        <v/>
      </c>
      <c r="E600" s="25"/>
      <c r="F600" s="25"/>
      <c r="G600" s="2" t="str">
        <f>IF(BD!F594="","",BD!F594)</f>
        <v/>
      </c>
      <c r="H600" s="2" t="str">
        <f>IF(BD!L594="","",BD!L594)</f>
        <v/>
      </c>
      <c r="I600" s="2" t="str">
        <f>IF(BD!K594="","",BD!K594)</f>
        <v/>
      </c>
    </row>
    <row r="601" spans="1:9" x14ac:dyDescent="0.35">
      <c r="A601" s="4" t="str">
        <f>IF(BD!B595="","",BD!B595)</f>
        <v/>
      </c>
      <c r="B601" s="3" t="str">
        <f>IF(BD!C595="","",BD!C595)</f>
        <v/>
      </c>
      <c r="C601" s="3" t="str">
        <f>IF(BD!D595="","",BD!D595)</f>
        <v/>
      </c>
      <c r="D601" s="3" t="str">
        <f>IF(BD!E595="","",BD!E595)</f>
        <v/>
      </c>
      <c r="E601" s="25"/>
      <c r="F601" s="25"/>
      <c r="G601" s="2" t="str">
        <f>IF(BD!F595="","",BD!F595)</f>
        <v/>
      </c>
      <c r="H601" s="2" t="str">
        <f>IF(BD!L595="","",BD!L595)</f>
        <v/>
      </c>
      <c r="I601" s="2" t="str">
        <f>IF(BD!K595="","",BD!K595)</f>
        <v/>
      </c>
    </row>
    <row r="602" spans="1:9" x14ac:dyDescent="0.35">
      <c r="A602" s="4" t="str">
        <f>IF(BD!B596="","",BD!B596)</f>
        <v/>
      </c>
      <c r="B602" s="3" t="str">
        <f>IF(BD!C596="","",BD!C596)</f>
        <v/>
      </c>
      <c r="C602" s="3" t="str">
        <f>IF(BD!D596="","",BD!D596)</f>
        <v/>
      </c>
      <c r="D602" s="3" t="str">
        <f>IF(BD!E596="","",BD!E596)</f>
        <v/>
      </c>
      <c r="E602" s="25"/>
      <c r="F602" s="25"/>
      <c r="G602" s="2" t="str">
        <f>IF(BD!F596="","",BD!F596)</f>
        <v/>
      </c>
      <c r="H602" s="2" t="str">
        <f>IF(BD!L596="","",BD!L596)</f>
        <v/>
      </c>
      <c r="I602" s="2" t="str">
        <f>IF(BD!K596="","",BD!K596)</f>
        <v/>
      </c>
    </row>
    <row r="603" spans="1:9" x14ac:dyDescent="0.35">
      <c r="A603" s="4" t="str">
        <f>IF(BD!B597="","",BD!B597)</f>
        <v/>
      </c>
      <c r="B603" s="3" t="str">
        <f>IF(BD!C597="","",BD!C597)</f>
        <v/>
      </c>
      <c r="C603" s="3" t="str">
        <f>IF(BD!D597="","",BD!D597)</f>
        <v/>
      </c>
      <c r="D603" s="3" t="str">
        <f>IF(BD!E597="","",BD!E597)</f>
        <v/>
      </c>
      <c r="E603" s="25"/>
      <c r="F603" s="25"/>
      <c r="G603" s="2" t="str">
        <f>IF(BD!F597="","",BD!F597)</f>
        <v/>
      </c>
      <c r="H603" s="2" t="str">
        <f>IF(BD!L597="","",BD!L597)</f>
        <v/>
      </c>
      <c r="I603" s="2" t="str">
        <f>IF(BD!K597="","",BD!K597)</f>
        <v/>
      </c>
    </row>
    <row r="604" spans="1:9" x14ac:dyDescent="0.35">
      <c r="A604" s="4" t="str">
        <f>IF(BD!B598="","",BD!B598)</f>
        <v/>
      </c>
      <c r="B604" s="3" t="str">
        <f>IF(BD!C598="","",BD!C598)</f>
        <v/>
      </c>
      <c r="C604" s="3" t="str">
        <f>IF(BD!D598="","",BD!D598)</f>
        <v/>
      </c>
      <c r="D604" s="3" t="str">
        <f>IF(BD!E598="","",BD!E598)</f>
        <v/>
      </c>
      <c r="E604" s="25"/>
      <c r="F604" s="25"/>
      <c r="G604" s="2" t="str">
        <f>IF(BD!F598="","",BD!F598)</f>
        <v/>
      </c>
      <c r="H604" s="2" t="str">
        <f>IF(BD!L598="","",BD!L598)</f>
        <v/>
      </c>
      <c r="I604" s="2" t="str">
        <f>IF(BD!K598="","",BD!K598)</f>
        <v/>
      </c>
    </row>
    <row r="605" spans="1:9" x14ac:dyDescent="0.35">
      <c r="A605" s="4" t="str">
        <f>IF(BD!B599="","",BD!B599)</f>
        <v/>
      </c>
      <c r="B605" s="3" t="str">
        <f>IF(BD!C599="","",BD!C599)</f>
        <v/>
      </c>
      <c r="C605" s="3" t="str">
        <f>IF(BD!D599="","",BD!D599)</f>
        <v/>
      </c>
      <c r="D605" s="3" t="str">
        <f>IF(BD!E599="","",BD!E599)</f>
        <v/>
      </c>
      <c r="E605" s="25"/>
      <c r="F605" s="25"/>
      <c r="G605" s="2" t="str">
        <f>IF(BD!F599="","",BD!F599)</f>
        <v/>
      </c>
      <c r="H605" s="2" t="str">
        <f>IF(BD!L599="","",BD!L599)</f>
        <v/>
      </c>
      <c r="I605" s="2" t="str">
        <f>IF(BD!K599="","",BD!K599)</f>
        <v/>
      </c>
    </row>
    <row r="606" spans="1:9" x14ac:dyDescent="0.35">
      <c r="A606" s="4" t="str">
        <f>IF(BD!B600="","",BD!B600)</f>
        <v/>
      </c>
      <c r="B606" s="3" t="str">
        <f>IF(BD!C600="","",BD!C600)</f>
        <v/>
      </c>
      <c r="C606" s="3" t="str">
        <f>IF(BD!D600="","",BD!D600)</f>
        <v/>
      </c>
      <c r="D606" s="3" t="str">
        <f>IF(BD!E600="","",BD!E600)</f>
        <v/>
      </c>
      <c r="E606" s="25"/>
      <c r="F606" s="25"/>
      <c r="G606" s="2" t="str">
        <f>IF(BD!F600="","",BD!F600)</f>
        <v/>
      </c>
      <c r="H606" s="2" t="str">
        <f>IF(BD!L600="","",BD!L600)</f>
        <v/>
      </c>
      <c r="I606" s="2" t="str">
        <f>IF(BD!K600="","",BD!K600)</f>
        <v/>
      </c>
    </row>
    <row r="607" spans="1:9" x14ac:dyDescent="0.35">
      <c r="A607" s="4" t="str">
        <f>IF(BD!B601="","",BD!B601)</f>
        <v/>
      </c>
      <c r="B607" s="3" t="str">
        <f>IF(BD!C601="","",BD!C601)</f>
        <v/>
      </c>
      <c r="C607" s="3" t="str">
        <f>IF(BD!D601="","",BD!D601)</f>
        <v/>
      </c>
      <c r="D607" s="3" t="str">
        <f>IF(BD!E601="","",BD!E601)</f>
        <v/>
      </c>
      <c r="E607" s="25"/>
      <c r="F607" s="25"/>
      <c r="G607" s="2" t="str">
        <f>IF(BD!F601="","",BD!F601)</f>
        <v/>
      </c>
      <c r="H607" s="2" t="str">
        <f>IF(BD!L601="","",BD!L601)</f>
        <v/>
      </c>
      <c r="I607" s="2" t="str">
        <f>IF(BD!K601="","",BD!K601)</f>
        <v/>
      </c>
    </row>
    <row r="608" spans="1:9" x14ac:dyDescent="0.35">
      <c r="A608" s="4" t="str">
        <f>IF(BD!B602="","",BD!B602)</f>
        <v/>
      </c>
      <c r="B608" s="3" t="str">
        <f>IF(BD!C602="","",BD!C602)</f>
        <v/>
      </c>
      <c r="C608" s="3" t="str">
        <f>IF(BD!D602="","",BD!D602)</f>
        <v/>
      </c>
      <c r="D608" s="3" t="str">
        <f>IF(BD!E602="","",BD!E602)</f>
        <v/>
      </c>
      <c r="E608" s="25"/>
      <c r="F608" s="25"/>
      <c r="G608" s="2" t="str">
        <f>IF(BD!F602="","",BD!F602)</f>
        <v/>
      </c>
      <c r="H608" s="2" t="str">
        <f>IF(BD!L602="","",BD!L602)</f>
        <v/>
      </c>
      <c r="I608" s="2" t="str">
        <f>IF(BD!K602="","",BD!K602)</f>
        <v/>
      </c>
    </row>
    <row r="609" spans="1:9" x14ac:dyDescent="0.35">
      <c r="A609" s="4" t="str">
        <f>IF(BD!B603="","",BD!B603)</f>
        <v/>
      </c>
      <c r="B609" s="3" t="str">
        <f>IF(BD!C603="","",BD!C603)</f>
        <v/>
      </c>
      <c r="C609" s="3" t="str">
        <f>IF(BD!D603="","",BD!D603)</f>
        <v/>
      </c>
      <c r="D609" s="3" t="str">
        <f>IF(BD!E603="","",BD!E603)</f>
        <v/>
      </c>
      <c r="E609" s="25"/>
      <c r="F609" s="25"/>
      <c r="G609" s="2" t="str">
        <f>IF(BD!F603="","",BD!F603)</f>
        <v/>
      </c>
      <c r="H609" s="2" t="str">
        <f>IF(BD!L603="","",BD!L603)</f>
        <v/>
      </c>
      <c r="I609" s="2" t="str">
        <f>IF(BD!K603="","",BD!K603)</f>
        <v/>
      </c>
    </row>
    <row r="610" spans="1:9" x14ac:dyDescent="0.35">
      <c r="A610" s="4" t="str">
        <f>IF(BD!B604="","",BD!B604)</f>
        <v/>
      </c>
      <c r="B610" s="3" t="str">
        <f>IF(BD!C604="","",BD!C604)</f>
        <v/>
      </c>
      <c r="C610" s="3" t="str">
        <f>IF(BD!D604="","",BD!D604)</f>
        <v/>
      </c>
      <c r="D610" s="3" t="str">
        <f>IF(BD!E604="","",BD!E604)</f>
        <v/>
      </c>
      <c r="E610" s="25"/>
      <c r="F610" s="25"/>
      <c r="G610" s="2" t="str">
        <f>IF(BD!F604="","",BD!F604)</f>
        <v/>
      </c>
      <c r="H610" s="2" t="str">
        <f>IF(BD!L604="","",BD!L604)</f>
        <v/>
      </c>
      <c r="I610" s="2" t="str">
        <f>IF(BD!K604="","",BD!K604)</f>
        <v/>
      </c>
    </row>
    <row r="611" spans="1:9" x14ac:dyDescent="0.35">
      <c r="A611" s="4" t="str">
        <f>IF(BD!B605="","",BD!B605)</f>
        <v/>
      </c>
      <c r="B611" s="3" t="str">
        <f>IF(BD!C605="","",BD!C605)</f>
        <v/>
      </c>
      <c r="C611" s="3" t="str">
        <f>IF(BD!D605="","",BD!D605)</f>
        <v/>
      </c>
      <c r="D611" s="3" t="str">
        <f>IF(BD!E605="","",BD!E605)</f>
        <v/>
      </c>
      <c r="E611" s="25"/>
      <c r="F611" s="25"/>
      <c r="G611" s="2" t="str">
        <f>IF(BD!F605="","",BD!F605)</f>
        <v/>
      </c>
      <c r="H611" s="2" t="str">
        <f>IF(BD!L605="","",BD!L605)</f>
        <v/>
      </c>
      <c r="I611" s="2" t="str">
        <f>IF(BD!K605="","",BD!K605)</f>
        <v/>
      </c>
    </row>
    <row r="612" spans="1:9" x14ac:dyDescent="0.35">
      <c r="A612" s="4" t="str">
        <f>IF(BD!B606="","",BD!B606)</f>
        <v/>
      </c>
      <c r="B612" s="3" t="str">
        <f>IF(BD!C606="","",BD!C606)</f>
        <v/>
      </c>
      <c r="C612" s="3" t="str">
        <f>IF(BD!D606="","",BD!D606)</f>
        <v/>
      </c>
      <c r="D612" s="3" t="str">
        <f>IF(BD!E606="","",BD!E606)</f>
        <v/>
      </c>
      <c r="E612" s="25"/>
      <c r="F612" s="25"/>
      <c r="G612" s="2" t="str">
        <f>IF(BD!F606="","",BD!F606)</f>
        <v/>
      </c>
      <c r="H612" s="2" t="str">
        <f>IF(BD!L606="","",BD!L606)</f>
        <v/>
      </c>
      <c r="I612" s="2" t="str">
        <f>IF(BD!K606="","",BD!K606)</f>
        <v/>
      </c>
    </row>
    <row r="613" spans="1:9" x14ac:dyDescent="0.35">
      <c r="A613" s="4" t="str">
        <f>IF(BD!B607="","",BD!B607)</f>
        <v/>
      </c>
      <c r="B613" s="3" t="str">
        <f>IF(BD!C607="","",BD!C607)</f>
        <v/>
      </c>
      <c r="C613" s="3" t="str">
        <f>IF(BD!D607="","",BD!D607)</f>
        <v/>
      </c>
      <c r="D613" s="3" t="str">
        <f>IF(BD!E607="","",BD!E607)</f>
        <v/>
      </c>
      <c r="E613" s="25"/>
      <c r="F613" s="25"/>
      <c r="G613" s="2" t="str">
        <f>IF(BD!F607="","",BD!F607)</f>
        <v/>
      </c>
      <c r="H613" s="2" t="str">
        <f>IF(BD!L607="","",BD!L607)</f>
        <v/>
      </c>
      <c r="I613" s="2" t="str">
        <f>IF(BD!K607="","",BD!K607)</f>
        <v/>
      </c>
    </row>
    <row r="614" spans="1:9" x14ac:dyDescent="0.35">
      <c r="A614" s="4" t="str">
        <f>IF(BD!B608="","",BD!B608)</f>
        <v/>
      </c>
      <c r="B614" s="3" t="str">
        <f>IF(BD!C608="","",BD!C608)</f>
        <v/>
      </c>
      <c r="C614" s="3" t="str">
        <f>IF(BD!D608="","",BD!D608)</f>
        <v/>
      </c>
      <c r="D614" s="3" t="str">
        <f>IF(BD!E608="","",BD!E608)</f>
        <v/>
      </c>
      <c r="E614" s="25"/>
      <c r="F614" s="25"/>
      <c r="G614" s="2" t="str">
        <f>IF(BD!F608="","",BD!F608)</f>
        <v/>
      </c>
      <c r="H614" s="2" t="str">
        <f>IF(BD!L608="","",BD!L608)</f>
        <v/>
      </c>
      <c r="I614" s="2" t="str">
        <f>IF(BD!K608="","",BD!K608)</f>
        <v/>
      </c>
    </row>
    <row r="615" spans="1:9" x14ac:dyDescent="0.35">
      <c r="A615" s="4" t="str">
        <f>IF(BD!B609="","",BD!B609)</f>
        <v/>
      </c>
      <c r="B615" s="3" t="str">
        <f>IF(BD!C609="","",BD!C609)</f>
        <v/>
      </c>
      <c r="C615" s="3" t="str">
        <f>IF(BD!D609="","",BD!D609)</f>
        <v/>
      </c>
      <c r="D615" s="3" t="str">
        <f>IF(BD!E609="","",BD!E609)</f>
        <v/>
      </c>
      <c r="E615" s="25"/>
      <c r="F615" s="25"/>
      <c r="G615" s="2" t="str">
        <f>IF(BD!F609="","",BD!F609)</f>
        <v/>
      </c>
      <c r="H615" s="2" t="str">
        <f>IF(BD!L609="","",BD!L609)</f>
        <v/>
      </c>
      <c r="I615" s="2" t="str">
        <f>IF(BD!K609="","",BD!K609)</f>
        <v/>
      </c>
    </row>
    <row r="616" spans="1:9" x14ac:dyDescent="0.35">
      <c r="A616" s="4" t="str">
        <f>IF(BD!B610="","",BD!B610)</f>
        <v/>
      </c>
      <c r="B616" s="3" t="str">
        <f>IF(BD!C610="","",BD!C610)</f>
        <v/>
      </c>
      <c r="C616" s="3" t="str">
        <f>IF(BD!D610="","",BD!D610)</f>
        <v/>
      </c>
      <c r="D616" s="3" t="str">
        <f>IF(BD!E610="","",BD!E610)</f>
        <v/>
      </c>
      <c r="E616" s="25"/>
      <c r="F616" s="25"/>
      <c r="G616" s="2" t="str">
        <f>IF(BD!F610="","",BD!F610)</f>
        <v/>
      </c>
      <c r="H616" s="2" t="str">
        <f>IF(BD!L610="","",BD!L610)</f>
        <v/>
      </c>
      <c r="I616" s="2" t="str">
        <f>IF(BD!K610="","",BD!K610)</f>
        <v/>
      </c>
    </row>
    <row r="617" spans="1:9" x14ac:dyDescent="0.35">
      <c r="A617" s="4" t="str">
        <f>IF(BD!B611="","",BD!B611)</f>
        <v/>
      </c>
      <c r="B617" s="3" t="str">
        <f>IF(BD!C611="","",BD!C611)</f>
        <v/>
      </c>
      <c r="C617" s="3" t="str">
        <f>IF(BD!D611="","",BD!D611)</f>
        <v/>
      </c>
      <c r="D617" s="3" t="str">
        <f>IF(BD!E611="","",BD!E611)</f>
        <v/>
      </c>
      <c r="E617" s="25"/>
      <c r="F617" s="25"/>
      <c r="G617" s="2" t="str">
        <f>IF(BD!F611="","",BD!F611)</f>
        <v/>
      </c>
      <c r="H617" s="2" t="str">
        <f>IF(BD!L611="","",BD!L611)</f>
        <v/>
      </c>
      <c r="I617" s="2" t="str">
        <f>IF(BD!K611="","",BD!K611)</f>
        <v/>
      </c>
    </row>
    <row r="618" spans="1:9" x14ac:dyDescent="0.35">
      <c r="A618" s="4" t="str">
        <f>IF(BD!B612="","",BD!B612)</f>
        <v/>
      </c>
      <c r="B618" s="3" t="str">
        <f>IF(BD!C612="","",BD!C612)</f>
        <v/>
      </c>
      <c r="C618" s="3" t="str">
        <f>IF(BD!D612="","",BD!D612)</f>
        <v/>
      </c>
      <c r="D618" s="3" t="str">
        <f>IF(BD!E612="","",BD!E612)</f>
        <v/>
      </c>
      <c r="E618" s="25"/>
      <c r="F618" s="25"/>
      <c r="G618" s="2" t="str">
        <f>IF(BD!F612="","",BD!F612)</f>
        <v/>
      </c>
      <c r="H618" s="2" t="str">
        <f>IF(BD!L612="","",BD!L612)</f>
        <v/>
      </c>
      <c r="I618" s="2" t="str">
        <f>IF(BD!K612="","",BD!K612)</f>
        <v/>
      </c>
    </row>
    <row r="619" spans="1:9" x14ac:dyDescent="0.35">
      <c r="A619" s="4" t="str">
        <f>IF(BD!B613="","",BD!B613)</f>
        <v/>
      </c>
      <c r="B619" s="3" t="str">
        <f>IF(BD!C613="","",BD!C613)</f>
        <v/>
      </c>
      <c r="C619" s="3" t="str">
        <f>IF(BD!D613="","",BD!D613)</f>
        <v/>
      </c>
      <c r="D619" s="3" t="str">
        <f>IF(BD!E613="","",BD!E613)</f>
        <v/>
      </c>
      <c r="E619" s="25"/>
      <c r="F619" s="25"/>
      <c r="G619" s="2" t="str">
        <f>IF(BD!F613="","",BD!F613)</f>
        <v/>
      </c>
      <c r="H619" s="2" t="str">
        <f>IF(BD!L613="","",BD!L613)</f>
        <v/>
      </c>
      <c r="I619" s="2" t="str">
        <f>IF(BD!K613="","",BD!K613)</f>
        <v/>
      </c>
    </row>
    <row r="620" spans="1:9" x14ac:dyDescent="0.35">
      <c r="A620" s="4" t="str">
        <f>IF(BD!B614="","",BD!B614)</f>
        <v/>
      </c>
      <c r="B620" s="3" t="str">
        <f>IF(BD!C614="","",BD!C614)</f>
        <v/>
      </c>
      <c r="C620" s="3" t="str">
        <f>IF(BD!D614="","",BD!D614)</f>
        <v/>
      </c>
      <c r="D620" s="3" t="str">
        <f>IF(BD!E614="","",BD!E614)</f>
        <v/>
      </c>
      <c r="E620" s="25"/>
      <c r="F620" s="25"/>
      <c r="G620" s="2" t="str">
        <f>IF(BD!F614="","",BD!F614)</f>
        <v/>
      </c>
      <c r="H620" s="2" t="str">
        <f>IF(BD!L614="","",BD!L614)</f>
        <v/>
      </c>
      <c r="I620" s="2" t="str">
        <f>IF(BD!K614="","",BD!K614)</f>
        <v/>
      </c>
    </row>
    <row r="621" spans="1:9" x14ac:dyDescent="0.35">
      <c r="A621" s="4" t="str">
        <f>IF(BD!B615="","",BD!B615)</f>
        <v/>
      </c>
      <c r="B621" s="3" t="str">
        <f>IF(BD!C615="","",BD!C615)</f>
        <v/>
      </c>
      <c r="C621" s="3" t="str">
        <f>IF(BD!D615="","",BD!D615)</f>
        <v/>
      </c>
      <c r="D621" s="3" t="str">
        <f>IF(BD!E615="","",BD!E615)</f>
        <v/>
      </c>
      <c r="E621" s="25"/>
      <c r="F621" s="25"/>
      <c r="G621" s="2" t="str">
        <f>IF(BD!F615="","",BD!F615)</f>
        <v/>
      </c>
      <c r="H621" s="2" t="str">
        <f>IF(BD!L615="","",BD!L615)</f>
        <v/>
      </c>
      <c r="I621" s="2" t="str">
        <f>IF(BD!K615="","",BD!K615)</f>
        <v/>
      </c>
    </row>
    <row r="622" spans="1:9" x14ac:dyDescent="0.35">
      <c r="A622" s="4" t="str">
        <f>IF(BD!B616="","",BD!B616)</f>
        <v/>
      </c>
      <c r="B622" s="3" t="str">
        <f>IF(BD!C616="","",BD!C616)</f>
        <v/>
      </c>
      <c r="C622" s="3" t="str">
        <f>IF(BD!D616="","",BD!D616)</f>
        <v/>
      </c>
      <c r="D622" s="3" t="str">
        <f>IF(BD!E616="","",BD!E616)</f>
        <v/>
      </c>
      <c r="E622" s="25"/>
      <c r="F622" s="25"/>
      <c r="G622" s="2" t="str">
        <f>IF(BD!F616="","",BD!F616)</f>
        <v/>
      </c>
      <c r="H622" s="2" t="str">
        <f>IF(BD!L616="","",BD!L616)</f>
        <v/>
      </c>
      <c r="I622" s="2" t="str">
        <f>IF(BD!K616="","",BD!K616)</f>
        <v/>
      </c>
    </row>
    <row r="623" spans="1:9" x14ac:dyDescent="0.35">
      <c r="A623" s="4" t="str">
        <f>IF(BD!B617="","",BD!B617)</f>
        <v/>
      </c>
      <c r="B623" s="3" t="str">
        <f>IF(BD!C617="","",BD!C617)</f>
        <v/>
      </c>
      <c r="C623" s="3" t="str">
        <f>IF(BD!D617="","",BD!D617)</f>
        <v/>
      </c>
      <c r="D623" s="3" t="str">
        <f>IF(BD!E617="","",BD!E617)</f>
        <v/>
      </c>
      <c r="E623" s="25"/>
      <c r="F623" s="25"/>
      <c r="G623" s="2" t="str">
        <f>IF(BD!F617="","",BD!F617)</f>
        <v/>
      </c>
      <c r="H623" s="2" t="str">
        <f>IF(BD!L617="","",BD!L617)</f>
        <v/>
      </c>
      <c r="I623" s="2" t="str">
        <f>IF(BD!K617="","",BD!K617)</f>
        <v/>
      </c>
    </row>
    <row r="624" spans="1:9" x14ac:dyDescent="0.35">
      <c r="A624" s="4" t="str">
        <f>IF(BD!B618="","",BD!B618)</f>
        <v/>
      </c>
      <c r="B624" s="3" t="str">
        <f>IF(BD!C618="","",BD!C618)</f>
        <v/>
      </c>
      <c r="C624" s="3" t="str">
        <f>IF(BD!D618="","",BD!D618)</f>
        <v/>
      </c>
      <c r="D624" s="3" t="str">
        <f>IF(BD!E618="","",BD!E618)</f>
        <v/>
      </c>
      <c r="E624" s="25"/>
      <c r="F624" s="25"/>
      <c r="G624" s="2" t="str">
        <f>IF(BD!F618="","",BD!F618)</f>
        <v/>
      </c>
      <c r="H624" s="2" t="str">
        <f>IF(BD!L618="","",BD!L618)</f>
        <v/>
      </c>
      <c r="I624" s="2" t="str">
        <f>IF(BD!K618="","",BD!K618)</f>
        <v/>
      </c>
    </row>
    <row r="625" spans="1:9" x14ac:dyDescent="0.35">
      <c r="A625" s="4" t="str">
        <f>IF(BD!B619="","",BD!B619)</f>
        <v/>
      </c>
      <c r="B625" s="3" t="str">
        <f>IF(BD!C619="","",BD!C619)</f>
        <v/>
      </c>
      <c r="C625" s="3" t="str">
        <f>IF(BD!D619="","",BD!D619)</f>
        <v/>
      </c>
      <c r="D625" s="3" t="str">
        <f>IF(BD!E619="","",BD!E619)</f>
        <v/>
      </c>
      <c r="E625" s="25"/>
      <c r="F625" s="25"/>
      <c r="G625" s="2" t="str">
        <f>IF(BD!F619="","",BD!F619)</f>
        <v/>
      </c>
      <c r="H625" s="2" t="str">
        <f>IF(BD!L619="","",BD!L619)</f>
        <v/>
      </c>
      <c r="I625" s="2" t="str">
        <f>IF(BD!K619="","",BD!K619)</f>
        <v/>
      </c>
    </row>
    <row r="626" spans="1:9" x14ac:dyDescent="0.35">
      <c r="A626" s="4" t="str">
        <f>IF(BD!B620="","",BD!B620)</f>
        <v/>
      </c>
      <c r="B626" s="3" t="str">
        <f>IF(BD!C620="","",BD!C620)</f>
        <v/>
      </c>
      <c r="C626" s="3" t="str">
        <f>IF(BD!D620="","",BD!D620)</f>
        <v/>
      </c>
      <c r="D626" s="3" t="str">
        <f>IF(BD!E620="","",BD!E620)</f>
        <v/>
      </c>
      <c r="E626" s="25"/>
      <c r="F626" s="25"/>
      <c r="G626" s="2" t="str">
        <f>IF(BD!F620="","",BD!F620)</f>
        <v/>
      </c>
      <c r="H626" s="2" t="str">
        <f>IF(BD!L620="","",BD!L620)</f>
        <v/>
      </c>
      <c r="I626" s="2" t="str">
        <f>IF(BD!K620="","",BD!K620)</f>
        <v/>
      </c>
    </row>
    <row r="627" spans="1:9" x14ac:dyDescent="0.35">
      <c r="A627" s="4" t="str">
        <f>IF(BD!B621="","",BD!B621)</f>
        <v/>
      </c>
      <c r="B627" s="3" t="str">
        <f>IF(BD!C621="","",BD!C621)</f>
        <v/>
      </c>
      <c r="C627" s="3" t="str">
        <f>IF(BD!D621="","",BD!D621)</f>
        <v/>
      </c>
      <c r="D627" s="3" t="str">
        <f>IF(BD!E621="","",BD!E621)</f>
        <v/>
      </c>
      <c r="E627" s="25"/>
      <c r="F627" s="25"/>
      <c r="G627" s="2" t="str">
        <f>IF(BD!F621="","",BD!F621)</f>
        <v/>
      </c>
      <c r="H627" s="2" t="str">
        <f>IF(BD!L621="","",BD!L621)</f>
        <v/>
      </c>
      <c r="I627" s="2" t="str">
        <f>IF(BD!K621="","",BD!K621)</f>
        <v/>
      </c>
    </row>
    <row r="628" spans="1:9" x14ac:dyDescent="0.35">
      <c r="A628" s="4" t="str">
        <f>IF(BD!B622="","",BD!B622)</f>
        <v/>
      </c>
      <c r="B628" s="3" t="str">
        <f>IF(BD!C622="","",BD!C622)</f>
        <v/>
      </c>
      <c r="C628" s="3" t="str">
        <f>IF(BD!D622="","",BD!D622)</f>
        <v/>
      </c>
      <c r="D628" s="3" t="str">
        <f>IF(BD!E622="","",BD!E622)</f>
        <v/>
      </c>
      <c r="E628" s="25"/>
      <c r="F628" s="25"/>
      <c r="G628" s="2" t="str">
        <f>IF(BD!F622="","",BD!F622)</f>
        <v/>
      </c>
      <c r="H628" s="2" t="str">
        <f>IF(BD!L622="","",BD!L622)</f>
        <v/>
      </c>
      <c r="I628" s="2" t="str">
        <f>IF(BD!K622="","",BD!K622)</f>
        <v/>
      </c>
    </row>
    <row r="629" spans="1:9" x14ac:dyDescent="0.35">
      <c r="A629" s="4" t="str">
        <f>IF(BD!B623="","",BD!B623)</f>
        <v/>
      </c>
      <c r="B629" s="3" t="str">
        <f>IF(BD!C623="","",BD!C623)</f>
        <v/>
      </c>
      <c r="C629" s="3" t="str">
        <f>IF(BD!D623="","",BD!D623)</f>
        <v/>
      </c>
      <c r="D629" s="3" t="str">
        <f>IF(BD!E623="","",BD!E623)</f>
        <v/>
      </c>
      <c r="E629" s="25"/>
      <c r="F629" s="25"/>
      <c r="G629" s="2" t="str">
        <f>IF(BD!F623="","",BD!F623)</f>
        <v/>
      </c>
      <c r="H629" s="2" t="str">
        <f>IF(BD!L623="","",BD!L623)</f>
        <v/>
      </c>
      <c r="I629" s="2" t="str">
        <f>IF(BD!K623="","",BD!K623)</f>
        <v/>
      </c>
    </row>
    <row r="630" spans="1:9" x14ac:dyDescent="0.35">
      <c r="A630" s="4" t="str">
        <f>IF(BD!B624="","",BD!B624)</f>
        <v/>
      </c>
      <c r="B630" s="3" t="str">
        <f>IF(BD!C624="","",BD!C624)</f>
        <v/>
      </c>
      <c r="C630" s="3" t="str">
        <f>IF(BD!D624="","",BD!D624)</f>
        <v/>
      </c>
      <c r="D630" s="3" t="str">
        <f>IF(BD!E624="","",BD!E624)</f>
        <v/>
      </c>
      <c r="E630" s="25"/>
      <c r="F630" s="25"/>
      <c r="G630" s="2" t="str">
        <f>IF(BD!F624="","",BD!F624)</f>
        <v/>
      </c>
      <c r="H630" s="2" t="str">
        <f>IF(BD!L624="","",BD!L624)</f>
        <v/>
      </c>
      <c r="I630" s="2" t="str">
        <f>IF(BD!K624="","",BD!K624)</f>
        <v/>
      </c>
    </row>
    <row r="631" spans="1:9" x14ac:dyDescent="0.35">
      <c r="A631" s="4" t="str">
        <f>IF(BD!B625="","",BD!B625)</f>
        <v/>
      </c>
      <c r="B631" s="3" t="str">
        <f>IF(BD!C625="","",BD!C625)</f>
        <v/>
      </c>
      <c r="C631" s="3" t="str">
        <f>IF(BD!D625="","",BD!D625)</f>
        <v/>
      </c>
      <c r="D631" s="3" t="str">
        <f>IF(BD!E625="","",BD!E625)</f>
        <v/>
      </c>
      <c r="E631" s="25"/>
      <c r="F631" s="25"/>
      <c r="G631" s="2" t="str">
        <f>IF(BD!F625="","",BD!F625)</f>
        <v/>
      </c>
      <c r="H631" s="2" t="str">
        <f>IF(BD!L625="","",BD!L625)</f>
        <v/>
      </c>
      <c r="I631" s="2" t="str">
        <f>IF(BD!K625="","",BD!K625)</f>
        <v/>
      </c>
    </row>
    <row r="632" spans="1:9" x14ac:dyDescent="0.35">
      <c r="A632" s="4" t="str">
        <f>IF(BD!B626="","",BD!B626)</f>
        <v/>
      </c>
      <c r="B632" s="3" t="str">
        <f>IF(BD!C626="","",BD!C626)</f>
        <v/>
      </c>
      <c r="C632" s="3" t="str">
        <f>IF(BD!D626="","",BD!D626)</f>
        <v/>
      </c>
      <c r="D632" s="3" t="str">
        <f>IF(BD!E626="","",BD!E626)</f>
        <v/>
      </c>
      <c r="E632" s="25"/>
      <c r="F632" s="25"/>
      <c r="G632" s="2" t="str">
        <f>IF(BD!F626="","",BD!F626)</f>
        <v/>
      </c>
      <c r="H632" s="2" t="str">
        <f>IF(BD!L626="","",BD!L626)</f>
        <v/>
      </c>
      <c r="I632" s="2" t="str">
        <f>IF(BD!K626="","",BD!K626)</f>
        <v/>
      </c>
    </row>
    <row r="633" spans="1:9" x14ac:dyDescent="0.35">
      <c r="A633" s="4" t="str">
        <f>IF(BD!B627="","",BD!B627)</f>
        <v/>
      </c>
      <c r="B633" s="3" t="str">
        <f>IF(BD!C627="","",BD!C627)</f>
        <v/>
      </c>
      <c r="C633" s="3" t="str">
        <f>IF(BD!D627="","",BD!D627)</f>
        <v/>
      </c>
      <c r="D633" s="3" t="str">
        <f>IF(BD!E627="","",BD!E627)</f>
        <v/>
      </c>
      <c r="E633" s="25"/>
      <c r="F633" s="25"/>
      <c r="G633" s="2" t="str">
        <f>IF(BD!F627="","",BD!F627)</f>
        <v/>
      </c>
      <c r="H633" s="2" t="str">
        <f>IF(BD!L627="","",BD!L627)</f>
        <v/>
      </c>
      <c r="I633" s="2" t="str">
        <f>IF(BD!K627="","",BD!K627)</f>
        <v/>
      </c>
    </row>
    <row r="634" spans="1:9" x14ac:dyDescent="0.35">
      <c r="A634" s="4" t="str">
        <f>IF(BD!B628="","",BD!B628)</f>
        <v/>
      </c>
      <c r="B634" s="3" t="str">
        <f>IF(BD!C628="","",BD!C628)</f>
        <v/>
      </c>
      <c r="C634" s="3" t="str">
        <f>IF(BD!D628="","",BD!D628)</f>
        <v/>
      </c>
      <c r="D634" s="3" t="str">
        <f>IF(BD!E628="","",BD!E628)</f>
        <v/>
      </c>
      <c r="E634" s="25"/>
      <c r="F634" s="25"/>
      <c r="G634" s="2" t="str">
        <f>IF(BD!F628="","",BD!F628)</f>
        <v/>
      </c>
      <c r="H634" s="2" t="str">
        <f>IF(BD!L628="","",BD!L628)</f>
        <v/>
      </c>
      <c r="I634" s="2" t="str">
        <f>IF(BD!K628="","",BD!K628)</f>
        <v/>
      </c>
    </row>
    <row r="635" spans="1:9" x14ac:dyDescent="0.35">
      <c r="A635" s="4" t="str">
        <f>IF(BD!B629="","",BD!B629)</f>
        <v/>
      </c>
      <c r="B635" s="3" t="str">
        <f>IF(BD!C629="","",BD!C629)</f>
        <v/>
      </c>
      <c r="C635" s="3" t="str">
        <f>IF(BD!D629="","",BD!D629)</f>
        <v/>
      </c>
      <c r="D635" s="3" t="str">
        <f>IF(BD!E629="","",BD!E629)</f>
        <v/>
      </c>
      <c r="E635" s="25"/>
      <c r="F635" s="25"/>
      <c r="G635" s="2" t="str">
        <f>IF(BD!F629="","",BD!F629)</f>
        <v/>
      </c>
      <c r="H635" s="2" t="str">
        <f>IF(BD!L629="","",BD!L629)</f>
        <v/>
      </c>
      <c r="I635" s="2" t="str">
        <f>IF(BD!K629="","",BD!K629)</f>
        <v/>
      </c>
    </row>
    <row r="636" spans="1:9" x14ac:dyDescent="0.35">
      <c r="A636" s="4" t="str">
        <f>IF(BD!B630="","",BD!B630)</f>
        <v/>
      </c>
      <c r="B636" s="3" t="str">
        <f>IF(BD!C630="","",BD!C630)</f>
        <v/>
      </c>
      <c r="C636" s="3" t="str">
        <f>IF(BD!D630="","",BD!D630)</f>
        <v/>
      </c>
      <c r="D636" s="3" t="str">
        <f>IF(BD!E630="","",BD!E630)</f>
        <v/>
      </c>
      <c r="E636" s="25"/>
      <c r="F636" s="25"/>
      <c r="G636" s="2" t="str">
        <f>IF(BD!F630="","",BD!F630)</f>
        <v/>
      </c>
      <c r="H636" s="2" t="str">
        <f>IF(BD!L630="","",BD!L630)</f>
        <v/>
      </c>
      <c r="I636" s="2" t="str">
        <f>IF(BD!K630="","",BD!K630)</f>
        <v/>
      </c>
    </row>
    <row r="637" spans="1:9" x14ac:dyDescent="0.35">
      <c r="A637" s="4" t="str">
        <f>IF(BD!B631="","",BD!B631)</f>
        <v/>
      </c>
      <c r="B637" s="3" t="str">
        <f>IF(BD!C631="","",BD!C631)</f>
        <v/>
      </c>
      <c r="C637" s="3" t="str">
        <f>IF(BD!D631="","",BD!D631)</f>
        <v/>
      </c>
      <c r="D637" s="3" t="str">
        <f>IF(BD!E631="","",BD!E631)</f>
        <v/>
      </c>
      <c r="E637" s="25"/>
      <c r="F637" s="25"/>
      <c r="G637" s="2" t="str">
        <f>IF(BD!F631="","",BD!F631)</f>
        <v/>
      </c>
      <c r="H637" s="2" t="str">
        <f>IF(BD!L631="","",BD!L631)</f>
        <v/>
      </c>
      <c r="I637" s="2" t="str">
        <f>IF(BD!K631="","",BD!K631)</f>
        <v/>
      </c>
    </row>
    <row r="638" spans="1:9" x14ac:dyDescent="0.35">
      <c r="A638" s="4" t="str">
        <f>IF(BD!B632="","",BD!B632)</f>
        <v/>
      </c>
      <c r="B638" s="3" t="str">
        <f>IF(BD!C632="","",BD!C632)</f>
        <v/>
      </c>
      <c r="C638" s="3" t="str">
        <f>IF(BD!D632="","",BD!D632)</f>
        <v/>
      </c>
      <c r="D638" s="3" t="str">
        <f>IF(BD!E632="","",BD!E632)</f>
        <v/>
      </c>
      <c r="E638" s="25"/>
      <c r="F638" s="25"/>
      <c r="G638" s="2" t="str">
        <f>IF(BD!F632="","",BD!F632)</f>
        <v/>
      </c>
      <c r="H638" s="2" t="str">
        <f>IF(BD!L632="","",BD!L632)</f>
        <v/>
      </c>
      <c r="I638" s="2" t="str">
        <f>IF(BD!K632="","",BD!K632)</f>
        <v/>
      </c>
    </row>
    <row r="639" spans="1:9" x14ac:dyDescent="0.35">
      <c r="A639" s="4" t="str">
        <f>IF(BD!B633="","",BD!B633)</f>
        <v/>
      </c>
      <c r="B639" s="3" t="str">
        <f>IF(BD!C633="","",BD!C633)</f>
        <v/>
      </c>
      <c r="C639" s="3" t="str">
        <f>IF(BD!D633="","",BD!D633)</f>
        <v/>
      </c>
      <c r="D639" s="3" t="str">
        <f>IF(BD!E633="","",BD!E633)</f>
        <v/>
      </c>
      <c r="E639" s="25"/>
      <c r="F639" s="25"/>
      <c r="G639" s="2" t="str">
        <f>IF(BD!F633="","",BD!F633)</f>
        <v/>
      </c>
      <c r="H639" s="2" t="str">
        <f>IF(BD!L633="","",BD!L633)</f>
        <v/>
      </c>
      <c r="I639" s="2" t="str">
        <f>IF(BD!K633="","",BD!K633)</f>
        <v/>
      </c>
    </row>
    <row r="640" spans="1:9" x14ac:dyDescent="0.35">
      <c r="A640" s="4" t="str">
        <f>IF(BD!B634="","",BD!B634)</f>
        <v/>
      </c>
      <c r="B640" s="3" t="str">
        <f>IF(BD!C634="","",BD!C634)</f>
        <v/>
      </c>
      <c r="C640" s="3" t="str">
        <f>IF(BD!D634="","",BD!D634)</f>
        <v/>
      </c>
      <c r="D640" s="3" t="str">
        <f>IF(BD!E634="","",BD!E634)</f>
        <v/>
      </c>
      <c r="E640" s="25"/>
      <c r="F640" s="25"/>
      <c r="G640" s="2" t="str">
        <f>IF(BD!F634="","",BD!F634)</f>
        <v/>
      </c>
      <c r="H640" s="2" t="str">
        <f>IF(BD!L634="","",BD!L634)</f>
        <v/>
      </c>
      <c r="I640" s="2" t="str">
        <f>IF(BD!K634="","",BD!K634)</f>
        <v/>
      </c>
    </row>
    <row r="641" spans="1:9" x14ac:dyDescent="0.35">
      <c r="A641" s="4" t="str">
        <f>IF(BD!B635="","",BD!B635)</f>
        <v/>
      </c>
      <c r="B641" s="3" t="str">
        <f>IF(BD!C635="","",BD!C635)</f>
        <v/>
      </c>
      <c r="C641" s="3" t="str">
        <f>IF(BD!D635="","",BD!D635)</f>
        <v/>
      </c>
      <c r="D641" s="3" t="str">
        <f>IF(BD!E635="","",BD!E635)</f>
        <v/>
      </c>
      <c r="E641" s="25"/>
      <c r="F641" s="25"/>
      <c r="G641" s="2" t="str">
        <f>IF(BD!F635="","",BD!F635)</f>
        <v/>
      </c>
      <c r="H641" s="2" t="str">
        <f>IF(BD!L635="","",BD!L635)</f>
        <v/>
      </c>
      <c r="I641" s="2" t="str">
        <f>IF(BD!K635="","",BD!K635)</f>
        <v/>
      </c>
    </row>
    <row r="642" spans="1:9" x14ac:dyDescent="0.35">
      <c r="A642" s="4" t="str">
        <f>IF(BD!B636="","",BD!B636)</f>
        <v/>
      </c>
      <c r="B642" s="3" t="str">
        <f>IF(BD!C636="","",BD!C636)</f>
        <v/>
      </c>
      <c r="C642" s="3" t="str">
        <f>IF(BD!D636="","",BD!D636)</f>
        <v/>
      </c>
      <c r="D642" s="3" t="str">
        <f>IF(BD!E636="","",BD!E636)</f>
        <v/>
      </c>
      <c r="E642" s="25"/>
      <c r="F642" s="25"/>
      <c r="G642" s="2" t="str">
        <f>IF(BD!F636="","",BD!F636)</f>
        <v/>
      </c>
      <c r="H642" s="2" t="str">
        <f>IF(BD!L636="","",BD!L636)</f>
        <v/>
      </c>
      <c r="I642" s="2" t="str">
        <f>IF(BD!K636="","",BD!K636)</f>
        <v/>
      </c>
    </row>
    <row r="643" spans="1:9" x14ac:dyDescent="0.35">
      <c r="A643" s="4" t="str">
        <f>IF(BD!B637="","",BD!B637)</f>
        <v/>
      </c>
      <c r="B643" s="3" t="str">
        <f>IF(BD!C637="","",BD!C637)</f>
        <v/>
      </c>
      <c r="C643" s="3" t="str">
        <f>IF(BD!D637="","",BD!D637)</f>
        <v/>
      </c>
      <c r="D643" s="3" t="str">
        <f>IF(BD!E637="","",BD!E637)</f>
        <v/>
      </c>
      <c r="E643" s="25"/>
      <c r="F643" s="25"/>
      <c r="G643" s="2" t="str">
        <f>IF(BD!F637="","",BD!F637)</f>
        <v/>
      </c>
      <c r="H643" s="2" t="str">
        <f>IF(BD!L637="","",BD!L637)</f>
        <v/>
      </c>
      <c r="I643" s="2" t="str">
        <f>IF(BD!K637="","",BD!K637)</f>
        <v/>
      </c>
    </row>
    <row r="644" spans="1:9" x14ac:dyDescent="0.35">
      <c r="A644" s="4" t="str">
        <f>IF(BD!B638="","",BD!B638)</f>
        <v/>
      </c>
      <c r="B644" s="3" t="str">
        <f>IF(BD!C638="","",BD!C638)</f>
        <v/>
      </c>
      <c r="C644" s="3" t="str">
        <f>IF(BD!D638="","",BD!D638)</f>
        <v/>
      </c>
      <c r="D644" s="3" t="str">
        <f>IF(BD!E638="","",BD!E638)</f>
        <v/>
      </c>
      <c r="E644" s="25"/>
      <c r="F644" s="25"/>
      <c r="G644" s="2" t="str">
        <f>IF(BD!F638="","",BD!F638)</f>
        <v/>
      </c>
      <c r="H644" s="2" t="str">
        <f>IF(BD!L638="","",BD!L638)</f>
        <v/>
      </c>
      <c r="I644" s="2" t="str">
        <f>IF(BD!K638="","",BD!K638)</f>
        <v/>
      </c>
    </row>
    <row r="645" spans="1:9" x14ac:dyDescent="0.35">
      <c r="A645" s="4" t="str">
        <f>IF(BD!B639="","",BD!B639)</f>
        <v/>
      </c>
      <c r="B645" s="3" t="str">
        <f>IF(BD!C639="","",BD!C639)</f>
        <v/>
      </c>
      <c r="C645" s="3" t="str">
        <f>IF(BD!D639="","",BD!D639)</f>
        <v/>
      </c>
      <c r="D645" s="3" t="str">
        <f>IF(BD!E639="","",BD!E639)</f>
        <v/>
      </c>
      <c r="E645" s="25"/>
      <c r="F645" s="25"/>
      <c r="G645" s="2" t="str">
        <f>IF(BD!F639="","",BD!F639)</f>
        <v/>
      </c>
      <c r="H645" s="2" t="str">
        <f>IF(BD!L639="","",BD!L639)</f>
        <v/>
      </c>
      <c r="I645" s="2" t="str">
        <f>IF(BD!K639="","",BD!K639)</f>
        <v/>
      </c>
    </row>
    <row r="646" spans="1:9" x14ac:dyDescent="0.35">
      <c r="A646" s="4" t="str">
        <f>IF(BD!B640="","",BD!B640)</f>
        <v/>
      </c>
      <c r="B646" s="3" t="str">
        <f>IF(BD!C640="","",BD!C640)</f>
        <v/>
      </c>
      <c r="C646" s="3" t="str">
        <f>IF(BD!D640="","",BD!D640)</f>
        <v/>
      </c>
      <c r="D646" s="3" t="str">
        <f>IF(BD!E640="","",BD!E640)</f>
        <v/>
      </c>
      <c r="E646" s="25"/>
      <c r="F646" s="25"/>
      <c r="G646" s="2" t="str">
        <f>IF(BD!F640="","",BD!F640)</f>
        <v/>
      </c>
      <c r="H646" s="2" t="str">
        <f>IF(BD!L640="","",BD!L640)</f>
        <v/>
      </c>
      <c r="I646" s="2" t="str">
        <f>IF(BD!K640="","",BD!K640)</f>
        <v/>
      </c>
    </row>
    <row r="647" spans="1:9" x14ac:dyDescent="0.35">
      <c r="A647" s="4" t="str">
        <f>IF(BD!B641="","",BD!B641)</f>
        <v/>
      </c>
      <c r="B647" s="3" t="str">
        <f>IF(BD!C641="","",BD!C641)</f>
        <v/>
      </c>
      <c r="C647" s="3" t="str">
        <f>IF(BD!D641="","",BD!D641)</f>
        <v/>
      </c>
      <c r="D647" s="3" t="str">
        <f>IF(BD!E641="","",BD!E641)</f>
        <v/>
      </c>
      <c r="E647" s="25"/>
      <c r="F647" s="25"/>
      <c r="G647" s="2" t="str">
        <f>IF(BD!F641="","",BD!F641)</f>
        <v/>
      </c>
      <c r="H647" s="2" t="str">
        <f>IF(BD!L641="","",BD!L641)</f>
        <v/>
      </c>
      <c r="I647" s="2" t="str">
        <f>IF(BD!K641="","",BD!K641)</f>
        <v/>
      </c>
    </row>
    <row r="648" spans="1:9" x14ac:dyDescent="0.35">
      <c r="A648" s="4" t="str">
        <f>IF(BD!B642="","",BD!B642)</f>
        <v/>
      </c>
      <c r="B648" s="3" t="str">
        <f>IF(BD!C642="","",BD!C642)</f>
        <v/>
      </c>
      <c r="C648" s="3" t="str">
        <f>IF(BD!D642="","",BD!D642)</f>
        <v/>
      </c>
      <c r="D648" s="3" t="str">
        <f>IF(BD!E642="","",BD!E642)</f>
        <v/>
      </c>
      <c r="E648" s="25"/>
      <c r="F648" s="25"/>
      <c r="G648" s="2" t="str">
        <f>IF(BD!F642="","",BD!F642)</f>
        <v/>
      </c>
      <c r="H648" s="2" t="str">
        <f>IF(BD!L642="","",BD!L642)</f>
        <v/>
      </c>
      <c r="I648" s="2" t="str">
        <f>IF(BD!K642="","",BD!K642)</f>
        <v/>
      </c>
    </row>
    <row r="649" spans="1:9" x14ac:dyDescent="0.35">
      <c r="A649" s="4" t="str">
        <f>IF(BD!B643="","",BD!B643)</f>
        <v/>
      </c>
      <c r="B649" s="3" t="str">
        <f>IF(BD!C643="","",BD!C643)</f>
        <v/>
      </c>
      <c r="C649" s="3" t="str">
        <f>IF(BD!D643="","",BD!D643)</f>
        <v/>
      </c>
      <c r="D649" s="3" t="str">
        <f>IF(BD!E643="","",BD!E643)</f>
        <v/>
      </c>
      <c r="E649" s="25"/>
      <c r="F649" s="25"/>
      <c r="G649" s="2" t="str">
        <f>IF(BD!F643="","",BD!F643)</f>
        <v/>
      </c>
      <c r="H649" s="2" t="str">
        <f>IF(BD!L643="","",BD!L643)</f>
        <v/>
      </c>
      <c r="I649" s="2" t="str">
        <f>IF(BD!K643="","",BD!K643)</f>
        <v/>
      </c>
    </row>
    <row r="650" spans="1:9" x14ac:dyDescent="0.35">
      <c r="A650" s="4" t="str">
        <f>IF(BD!B644="","",BD!B644)</f>
        <v/>
      </c>
      <c r="B650" s="3" t="str">
        <f>IF(BD!C644="","",BD!C644)</f>
        <v/>
      </c>
      <c r="C650" s="3" t="str">
        <f>IF(BD!D644="","",BD!D644)</f>
        <v/>
      </c>
      <c r="D650" s="3" t="str">
        <f>IF(BD!E644="","",BD!E644)</f>
        <v/>
      </c>
      <c r="E650" s="25"/>
      <c r="F650" s="25"/>
      <c r="G650" s="2" t="str">
        <f>IF(BD!F644="","",BD!F644)</f>
        <v/>
      </c>
      <c r="H650" s="2" t="str">
        <f>IF(BD!L644="","",BD!L644)</f>
        <v/>
      </c>
      <c r="I650" s="2" t="str">
        <f>IF(BD!K644="","",BD!K644)</f>
        <v/>
      </c>
    </row>
    <row r="651" spans="1:9" x14ac:dyDescent="0.35">
      <c r="A651" s="4" t="str">
        <f>IF(BD!B645="","",BD!B645)</f>
        <v/>
      </c>
      <c r="B651" s="3" t="str">
        <f>IF(BD!C645="","",BD!C645)</f>
        <v/>
      </c>
      <c r="C651" s="3" t="str">
        <f>IF(BD!D645="","",BD!D645)</f>
        <v/>
      </c>
      <c r="D651" s="3" t="str">
        <f>IF(BD!E645="","",BD!E645)</f>
        <v/>
      </c>
      <c r="E651" s="25"/>
      <c r="F651" s="25"/>
      <c r="G651" s="2" t="str">
        <f>IF(BD!F645="","",BD!F645)</f>
        <v/>
      </c>
      <c r="H651" s="2" t="str">
        <f>IF(BD!L645="","",BD!L645)</f>
        <v/>
      </c>
      <c r="I651" s="2" t="str">
        <f>IF(BD!K645="","",BD!K645)</f>
        <v/>
      </c>
    </row>
    <row r="652" spans="1:9" x14ac:dyDescent="0.35">
      <c r="A652" s="4" t="str">
        <f>IF(BD!B646="","",BD!B646)</f>
        <v/>
      </c>
      <c r="B652" s="3" t="str">
        <f>IF(BD!C646="","",BD!C646)</f>
        <v/>
      </c>
      <c r="C652" s="3" t="str">
        <f>IF(BD!D646="","",BD!D646)</f>
        <v/>
      </c>
      <c r="D652" s="3" t="str">
        <f>IF(BD!E646="","",BD!E646)</f>
        <v/>
      </c>
      <c r="E652" s="25"/>
      <c r="F652" s="25"/>
      <c r="G652" s="2" t="str">
        <f>IF(BD!F646="","",BD!F646)</f>
        <v/>
      </c>
      <c r="H652" s="2" t="str">
        <f>IF(BD!L646="","",BD!L646)</f>
        <v/>
      </c>
      <c r="I652" s="2" t="str">
        <f>IF(BD!K646="","",BD!K646)</f>
        <v/>
      </c>
    </row>
    <row r="653" spans="1:9" x14ac:dyDescent="0.35">
      <c r="A653" s="4" t="str">
        <f>IF(BD!B647="","",BD!B647)</f>
        <v/>
      </c>
      <c r="B653" s="3" t="str">
        <f>IF(BD!C647="","",BD!C647)</f>
        <v/>
      </c>
      <c r="C653" s="3" t="str">
        <f>IF(BD!D647="","",BD!D647)</f>
        <v/>
      </c>
      <c r="D653" s="3" t="str">
        <f>IF(BD!E647="","",BD!E647)</f>
        <v/>
      </c>
      <c r="E653" s="25"/>
      <c r="F653" s="25"/>
      <c r="G653" s="2" t="str">
        <f>IF(BD!F647="","",BD!F647)</f>
        <v/>
      </c>
      <c r="H653" s="2" t="str">
        <f>IF(BD!L647="","",BD!L647)</f>
        <v/>
      </c>
      <c r="I653" s="2" t="str">
        <f>IF(BD!K647="","",BD!K647)</f>
        <v/>
      </c>
    </row>
    <row r="654" spans="1:9" x14ac:dyDescent="0.35">
      <c r="A654" s="4" t="str">
        <f>IF(BD!B648="","",BD!B648)</f>
        <v/>
      </c>
      <c r="B654" s="3" t="str">
        <f>IF(BD!C648="","",BD!C648)</f>
        <v/>
      </c>
      <c r="C654" s="3" t="str">
        <f>IF(BD!D648="","",BD!D648)</f>
        <v/>
      </c>
      <c r="D654" s="3" t="str">
        <f>IF(BD!E648="","",BD!E648)</f>
        <v/>
      </c>
      <c r="E654" s="25"/>
      <c r="F654" s="25"/>
      <c r="G654" s="2" t="str">
        <f>IF(BD!F648="","",BD!F648)</f>
        <v/>
      </c>
      <c r="H654" s="2" t="str">
        <f>IF(BD!L648="","",BD!L648)</f>
        <v/>
      </c>
      <c r="I654" s="2" t="str">
        <f>IF(BD!K648="","",BD!K648)</f>
        <v/>
      </c>
    </row>
    <row r="655" spans="1:9" x14ac:dyDescent="0.35">
      <c r="A655" s="4" t="str">
        <f>IF(BD!B649="","",BD!B649)</f>
        <v/>
      </c>
      <c r="B655" s="3" t="str">
        <f>IF(BD!C649="","",BD!C649)</f>
        <v/>
      </c>
      <c r="C655" s="3" t="str">
        <f>IF(BD!D649="","",BD!D649)</f>
        <v/>
      </c>
      <c r="D655" s="3" t="str">
        <f>IF(BD!E649="","",BD!E649)</f>
        <v/>
      </c>
      <c r="E655" s="25"/>
      <c r="F655" s="25"/>
      <c r="G655" s="2" t="str">
        <f>IF(BD!F649="","",BD!F649)</f>
        <v/>
      </c>
      <c r="H655" s="2" t="str">
        <f>IF(BD!L649="","",BD!L649)</f>
        <v/>
      </c>
      <c r="I655" s="2" t="str">
        <f>IF(BD!K649="","",BD!K649)</f>
        <v/>
      </c>
    </row>
    <row r="656" spans="1:9" x14ac:dyDescent="0.35">
      <c r="A656" s="4" t="str">
        <f>IF(BD!B650="","",BD!B650)</f>
        <v/>
      </c>
      <c r="B656" s="3" t="str">
        <f>IF(BD!C650="","",BD!C650)</f>
        <v/>
      </c>
      <c r="C656" s="3" t="str">
        <f>IF(BD!D650="","",BD!D650)</f>
        <v/>
      </c>
      <c r="D656" s="3" t="str">
        <f>IF(BD!E650="","",BD!E650)</f>
        <v/>
      </c>
      <c r="E656" s="25"/>
      <c r="F656" s="25"/>
      <c r="G656" s="2" t="str">
        <f>IF(BD!F650="","",BD!F650)</f>
        <v/>
      </c>
      <c r="H656" s="2" t="str">
        <f>IF(BD!L650="","",BD!L650)</f>
        <v/>
      </c>
      <c r="I656" s="2" t="str">
        <f>IF(BD!K650="","",BD!K650)</f>
        <v/>
      </c>
    </row>
    <row r="657" spans="1:9" x14ac:dyDescent="0.35">
      <c r="A657" s="4" t="str">
        <f>IF(BD!B651="","",BD!B651)</f>
        <v/>
      </c>
      <c r="B657" s="3" t="str">
        <f>IF(BD!C651="","",BD!C651)</f>
        <v/>
      </c>
      <c r="C657" s="3" t="str">
        <f>IF(BD!D651="","",BD!D651)</f>
        <v/>
      </c>
      <c r="D657" s="3" t="str">
        <f>IF(BD!E651="","",BD!E651)</f>
        <v/>
      </c>
      <c r="E657" s="25"/>
      <c r="F657" s="25"/>
      <c r="G657" s="2" t="str">
        <f>IF(BD!F651="","",BD!F651)</f>
        <v/>
      </c>
      <c r="H657" s="2" t="str">
        <f>IF(BD!L651="","",BD!L651)</f>
        <v/>
      </c>
      <c r="I657" s="2" t="str">
        <f>IF(BD!K651="","",BD!K651)</f>
        <v/>
      </c>
    </row>
    <row r="658" spans="1:9" x14ac:dyDescent="0.35">
      <c r="A658" s="4" t="str">
        <f>IF(BD!B652="","",BD!B652)</f>
        <v/>
      </c>
      <c r="B658" s="3" t="str">
        <f>IF(BD!C652="","",BD!C652)</f>
        <v/>
      </c>
      <c r="C658" s="3" t="str">
        <f>IF(BD!D652="","",BD!D652)</f>
        <v/>
      </c>
      <c r="D658" s="3" t="str">
        <f>IF(BD!E652="","",BD!E652)</f>
        <v/>
      </c>
      <c r="E658" s="25"/>
      <c r="F658" s="25"/>
      <c r="G658" s="2" t="str">
        <f>IF(BD!F652="","",BD!F652)</f>
        <v/>
      </c>
      <c r="H658" s="2" t="str">
        <f>IF(BD!L652="","",BD!L652)</f>
        <v/>
      </c>
      <c r="I658" s="2" t="str">
        <f>IF(BD!K652="","",BD!K652)</f>
        <v/>
      </c>
    </row>
    <row r="659" spans="1:9" x14ac:dyDescent="0.35">
      <c r="A659" s="4" t="str">
        <f>IF(BD!B653="","",BD!B653)</f>
        <v/>
      </c>
      <c r="B659" s="3" t="str">
        <f>IF(BD!C653="","",BD!C653)</f>
        <v/>
      </c>
      <c r="C659" s="3" t="str">
        <f>IF(BD!D653="","",BD!D653)</f>
        <v/>
      </c>
      <c r="D659" s="3" t="str">
        <f>IF(BD!E653="","",BD!E653)</f>
        <v/>
      </c>
      <c r="E659" s="25"/>
      <c r="F659" s="25"/>
      <c r="G659" s="2" t="str">
        <f>IF(BD!F653="","",BD!F653)</f>
        <v/>
      </c>
      <c r="H659" s="2" t="str">
        <f>IF(BD!L653="","",BD!L653)</f>
        <v/>
      </c>
      <c r="I659" s="2" t="str">
        <f>IF(BD!K653="","",BD!K653)</f>
        <v/>
      </c>
    </row>
    <row r="660" spans="1:9" x14ac:dyDescent="0.35">
      <c r="A660" s="4" t="str">
        <f>IF(BD!B654="","",BD!B654)</f>
        <v/>
      </c>
      <c r="B660" s="3" t="str">
        <f>IF(BD!C654="","",BD!C654)</f>
        <v/>
      </c>
      <c r="C660" s="3" t="str">
        <f>IF(BD!D654="","",BD!D654)</f>
        <v/>
      </c>
      <c r="D660" s="3" t="str">
        <f>IF(BD!E654="","",BD!E654)</f>
        <v/>
      </c>
      <c r="E660" s="25"/>
      <c r="F660" s="25"/>
      <c r="G660" s="2" t="str">
        <f>IF(BD!F654="","",BD!F654)</f>
        <v/>
      </c>
      <c r="H660" s="2" t="str">
        <f>IF(BD!L654="","",BD!L654)</f>
        <v/>
      </c>
      <c r="I660" s="2" t="str">
        <f>IF(BD!K654="","",BD!K654)</f>
        <v/>
      </c>
    </row>
    <row r="661" spans="1:9" x14ac:dyDescent="0.35">
      <c r="A661" s="4" t="str">
        <f>IF(BD!B655="","",BD!B655)</f>
        <v/>
      </c>
      <c r="B661" s="3" t="str">
        <f>IF(BD!C655="","",BD!C655)</f>
        <v/>
      </c>
      <c r="C661" s="3" t="str">
        <f>IF(BD!D655="","",BD!D655)</f>
        <v/>
      </c>
      <c r="D661" s="3" t="str">
        <f>IF(BD!E655="","",BD!E655)</f>
        <v/>
      </c>
      <c r="E661" s="25"/>
      <c r="F661" s="25"/>
      <c r="G661" s="2" t="str">
        <f>IF(BD!F655="","",BD!F655)</f>
        <v/>
      </c>
      <c r="H661" s="2" t="str">
        <f>IF(BD!L655="","",BD!L655)</f>
        <v/>
      </c>
      <c r="I661" s="2" t="str">
        <f>IF(BD!K655="","",BD!K655)</f>
        <v/>
      </c>
    </row>
    <row r="662" spans="1:9" x14ac:dyDescent="0.35">
      <c r="A662" s="4" t="str">
        <f>IF(BD!B656="","",BD!B656)</f>
        <v/>
      </c>
      <c r="B662" s="3" t="str">
        <f>IF(BD!C656="","",BD!C656)</f>
        <v/>
      </c>
      <c r="C662" s="3" t="str">
        <f>IF(BD!D656="","",BD!D656)</f>
        <v/>
      </c>
      <c r="D662" s="3" t="str">
        <f>IF(BD!E656="","",BD!E656)</f>
        <v/>
      </c>
      <c r="E662" s="25"/>
      <c r="F662" s="25"/>
      <c r="G662" s="2" t="str">
        <f>IF(BD!F656="","",BD!F656)</f>
        <v/>
      </c>
      <c r="H662" s="2" t="str">
        <f>IF(BD!L656="","",BD!L656)</f>
        <v/>
      </c>
      <c r="I662" s="2" t="str">
        <f>IF(BD!K656="","",BD!K656)</f>
        <v/>
      </c>
    </row>
    <row r="663" spans="1:9" x14ac:dyDescent="0.35">
      <c r="A663" s="4" t="str">
        <f>IF(BD!B657="","",BD!B657)</f>
        <v/>
      </c>
      <c r="B663" s="3" t="str">
        <f>IF(BD!C657="","",BD!C657)</f>
        <v/>
      </c>
      <c r="C663" s="3" t="str">
        <f>IF(BD!D657="","",BD!D657)</f>
        <v/>
      </c>
      <c r="D663" s="3" t="str">
        <f>IF(BD!E657="","",BD!E657)</f>
        <v/>
      </c>
      <c r="E663" s="25"/>
      <c r="F663" s="25"/>
      <c r="G663" s="2" t="str">
        <f>IF(BD!F657="","",BD!F657)</f>
        <v/>
      </c>
      <c r="H663" s="2" t="str">
        <f>IF(BD!L657="","",BD!L657)</f>
        <v/>
      </c>
      <c r="I663" s="2" t="str">
        <f>IF(BD!K657="","",BD!K657)</f>
        <v/>
      </c>
    </row>
    <row r="664" spans="1:9" x14ac:dyDescent="0.35">
      <c r="A664" s="4" t="str">
        <f>IF(BD!B658="","",BD!B658)</f>
        <v/>
      </c>
      <c r="B664" s="3" t="str">
        <f>IF(BD!C658="","",BD!C658)</f>
        <v/>
      </c>
      <c r="C664" s="3" t="str">
        <f>IF(BD!D658="","",BD!D658)</f>
        <v/>
      </c>
      <c r="D664" s="3" t="str">
        <f>IF(BD!E658="","",BD!E658)</f>
        <v/>
      </c>
      <c r="E664" s="25"/>
      <c r="F664" s="25"/>
      <c r="G664" s="2" t="str">
        <f>IF(BD!F658="","",BD!F658)</f>
        <v/>
      </c>
      <c r="H664" s="2" t="str">
        <f>IF(BD!L658="","",BD!L658)</f>
        <v/>
      </c>
      <c r="I664" s="2" t="str">
        <f>IF(BD!K658="","",BD!K658)</f>
        <v/>
      </c>
    </row>
    <row r="665" spans="1:9" x14ac:dyDescent="0.35">
      <c r="A665" s="4" t="str">
        <f>IF(BD!B659="","",BD!B659)</f>
        <v/>
      </c>
      <c r="B665" s="3" t="str">
        <f>IF(BD!C659="","",BD!C659)</f>
        <v/>
      </c>
      <c r="C665" s="3" t="str">
        <f>IF(BD!D659="","",BD!D659)</f>
        <v/>
      </c>
      <c r="D665" s="3" t="str">
        <f>IF(BD!E659="","",BD!E659)</f>
        <v/>
      </c>
      <c r="E665" s="25"/>
      <c r="F665" s="25"/>
      <c r="G665" s="2" t="str">
        <f>IF(BD!F659="","",BD!F659)</f>
        <v/>
      </c>
      <c r="H665" s="2" t="str">
        <f>IF(BD!L659="","",BD!L659)</f>
        <v/>
      </c>
      <c r="I665" s="2" t="str">
        <f>IF(BD!K659="","",BD!K659)</f>
        <v/>
      </c>
    </row>
    <row r="666" spans="1:9" x14ac:dyDescent="0.35">
      <c r="A666" s="4" t="str">
        <f>IF(BD!B660="","",BD!B660)</f>
        <v/>
      </c>
      <c r="B666" s="3" t="str">
        <f>IF(BD!C660="","",BD!C660)</f>
        <v/>
      </c>
      <c r="C666" s="3" t="str">
        <f>IF(BD!D660="","",BD!D660)</f>
        <v/>
      </c>
      <c r="D666" s="3" t="str">
        <f>IF(BD!E660="","",BD!E660)</f>
        <v/>
      </c>
      <c r="E666" s="25"/>
      <c r="F666" s="25"/>
      <c r="G666" s="2" t="str">
        <f>IF(BD!F660="","",BD!F660)</f>
        <v/>
      </c>
      <c r="H666" s="2" t="str">
        <f>IF(BD!L660="","",BD!L660)</f>
        <v/>
      </c>
      <c r="I666" s="2" t="str">
        <f>IF(BD!K660="","",BD!K660)</f>
        <v/>
      </c>
    </row>
    <row r="667" spans="1:9" x14ac:dyDescent="0.35">
      <c r="A667" s="4" t="str">
        <f>IF(BD!B661="","",BD!B661)</f>
        <v/>
      </c>
      <c r="B667" s="3" t="str">
        <f>IF(BD!C661="","",BD!C661)</f>
        <v/>
      </c>
      <c r="C667" s="3" t="str">
        <f>IF(BD!D661="","",BD!D661)</f>
        <v/>
      </c>
      <c r="D667" s="3" t="str">
        <f>IF(BD!E661="","",BD!E661)</f>
        <v/>
      </c>
      <c r="E667" s="25"/>
      <c r="F667" s="25"/>
      <c r="G667" s="2" t="str">
        <f>IF(BD!F661="","",BD!F661)</f>
        <v/>
      </c>
      <c r="H667" s="2" t="str">
        <f>IF(BD!L661="","",BD!L661)</f>
        <v/>
      </c>
      <c r="I667" s="2" t="str">
        <f>IF(BD!K661="","",BD!K661)</f>
        <v/>
      </c>
    </row>
    <row r="668" spans="1:9" x14ac:dyDescent="0.35">
      <c r="A668" s="4" t="str">
        <f>IF(BD!B662="","",BD!B662)</f>
        <v/>
      </c>
      <c r="B668" s="3" t="str">
        <f>IF(BD!C662="","",BD!C662)</f>
        <v/>
      </c>
      <c r="C668" s="3" t="str">
        <f>IF(BD!D662="","",BD!D662)</f>
        <v/>
      </c>
      <c r="D668" s="3" t="str">
        <f>IF(BD!E662="","",BD!E662)</f>
        <v/>
      </c>
      <c r="E668" s="25"/>
      <c r="F668" s="25"/>
      <c r="G668" s="2" t="str">
        <f>IF(BD!F662="","",BD!F662)</f>
        <v/>
      </c>
      <c r="H668" s="2" t="str">
        <f>IF(BD!L662="","",BD!L662)</f>
        <v/>
      </c>
      <c r="I668" s="2" t="str">
        <f>IF(BD!K662="","",BD!K662)</f>
        <v/>
      </c>
    </row>
    <row r="669" spans="1:9" x14ac:dyDescent="0.35">
      <c r="A669" s="4" t="str">
        <f>IF(BD!B663="","",BD!B663)</f>
        <v/>
      </c>
      <c r="B669" s="3" t="str">
        <f>IF(BD!C663="","",BD!C663)</f>
        <v/>
      </c>
      <c r="C669" s="3" t="str">
        <f>IF(BD!D663="","",BD!D663)</f>
        <v/>
      </c>
      <c r="D669" s="3" t="str">
        <f>IF(BD!E663="","",BD!E663)</f>
        <v/>
      </c>
      <c r="E669" s="25"/>
      <c r="F669" s="25"/>
      <c r="G669" s="2" t="str">
        <f>IF(BD!F663="","",BD!F663)</f>
        <v/>
      </c>
      <c r="H669" s="2" t="str">
        <f>IF(BD!L663="","",BD!L663)</f>
        <v/>
      </c>
      <c r="I669" s="2" t="str">
        <f>IF(BD!K663="","",BD!K663)</f>
        <v/>
      </c>
    </row>
    <row r="670" spans="1:9" x14ac:dyDescent="0.35">
      <c r="A670" s="4" t="str">
        <f>IF(BD!B664="","",BD!B664)</f>
        <v/>
      </c>
      <c r="B670" s="3" t="str">
        <f>IF(BD!C664="","",BD!C664)</f>
        <v/>
      </c>
      <c r="C670" s="3" t="str">
        <f>IF(BD!D664="","",BD!D664)</f>
        <v/>
      </c>
      <c r="D670" s="3" t="str">
        <f>IF(BD!E664="","",BD!E664)</f>
        <v/>
      </c>
      <c r="E670" s="25"/>
      <c r="F670" s="25"/>
      <c r="G670" s="2" t="str">
        <f>IF(BD!F664="","",BD!F664)</f>
        <v/>
      </c>
      <c r="H670" s="2" t="str">
        <f>IF(BD!L664="","",BD!L664)</f>
        <v/>
      </c>
      <c r="I670" s="2" t="str">
        <f>IF(BD!K664="","",BD!K664)</f>
        <v/>
      </c>
    </row>
    <row r="671" spans="1:9" x14ac:dyDescent="0.35">
      <c r="A671" s="4" t="str">
        <f>IF(BD!B665="","",BD!B665)</f>
        <v/>
      </c>
      <c r="B671" s="3" t="str">
        <f>IF(BD!C665="","",BD!C665)</f>
        <v/>
      </c>
      <c r="C671" s="3" t="str">
        <f>IF(BD!D665="","",BD!D665)</f>
        <v/>
      </c>
      <c r="D671" s="3" t="str">
        <f>IF(BD!E665="","",BD!E665)</f>
        <v/>
      </c>
      <c r="E671" s="25"/>
      <c r="F671" s="25"/>
      <c r="G671" s="2" t="str">
        <f>IF(BD!F665="","",BD!F665)</f>
        <v/>
      </c>
      <c r="H671" s="2" t="str">
        <f>IF(BD!L665="","",BD!L665)</f>
        <v/>
      </c>
      <c r="I671" s="2" t="str">
        <f>IF(BD!K665="","",BD!K665)</f>
        <v/>
      </c>
    </row>
    <row r="672" spans="1:9" x14ac:dyDescent="0.35">
      <c r="A672" s="4" t="str">
        <f>IF(BD!B666="","",BD!B666)</f>
        <v/>
      </c>
      <c r="B672" s="3" t="str">
        <f>IF(BD!C666="","",BD!C666)</f>
        <v/>
      </c>
      <c r="C672" s="3" t="str">
        <f>IF(BD!D666="","",BD!D666)</f>
        <v/>
      </c>
      <c r="D672" s="3" t="str">
        <f>IF(BD!E666="","",BD!E666)</f>
        <v/>
      </c>
      <c r="E672" s="25"/>
      <c r="F672" s="25"/>
      <c r="G672" s="2" t="str">
        <f>IF(BD!F666="","",BD!F666)</f>
        <v/>
      </c>
      <c r="H672" s="2" t="str">
        <f>IF(BD!L666="","",BD!L666)</f>
        <v/>
      </c>
      <c r="I672" s="2" t="str">
        <f>IF(BD!K666="","",BD!K666)</f>
        <v/>
      </c>
    </row>
    <row r="673" spans="1:9" x14ac:dyDescent="0.35">
      <c r="A673" s="4" t="str">
        <f>IF(BD!B667="","",BD!B667)</f>
        <v/>
      </c>
      <c r="B673" s="3" t="str">
        <f>IF(BD!C667="","",BD!C667)</f>
        <v/>
      </c>
      <c r="C673" s="3" t="str">
        <f>IF(BD!D667="","",BD!D667)</f>
        <v/>
      </c>
      <c r="D673" s="3" t="str">
        <f>IF(BD!E667="","",BD!E667)</f>
        <v/>
      </c>
      <c r="E673" s="25"/>
      <c r="F673" s="25"/>
      <c r="G673" s="2" t="str">
        <f>IF(BD!F667="","",BD!F667)</f>
        <v/>
      </c>
      <c r="H673" s="2" t="str">
        <f>IF(BD!L667="","",BD!L667)</f>
        <v/>
      </c>
      <c r="I673" s="2" t="str">
        <f>IF(BD!K667="","",BD!K667)</f>
        <v/>
      </c>
    </row>
    <row r="674" spans="1:9" x14ac:dyDescent="0.35">
      <c r="A674" s="4" t="str">
        <f>IF(BD!B668="","",BD!B668)</f>
        <v/>
      </c>
      <c r="B674" s="3" t="str">
        <f>IF(BD!C668="","",BD!C668)</f>
        <v/>
      </c>
      <c r="C674" s="3" t="str">
        <f>IF(BD!D668="","",BD!D668)</f>
        <v/>
      </c>
      <c r="D674" s="3" t="str">
        <f>IF(BD!E668="","",BD!E668)</f>
        <v/>
      </c>
      <c r="E674" s="25"/>
      <c r="F674" s="25"/>
      <c r="G674" s="2" t="str">
        <f>IF(BD!F668="","",BD!F668)</f>
        <v/>
      </c>
      <c r="H674" s="2" t="str">
        <f>IF(BD!L668="","",BD!L668)</f>
        <v/>
      </c>
      <c r="I674" s="2" t="str">
        <f>IF(BD!K668="","",BD!K668)</f>
        <v/>
      </c>
    </row>
    <row r="675" spans="1:9" x14ac:dyDescent="0.35">
      <c r="A675" s="4" t="str">
        <f>IF(BD!B669="","",BD!B669)</f>
        <v/>
      </c>
      <c r="B675" s="3" t="str">
        <f>IF(BD!C669="","",BD!C669)</f>
        <v/>
      </c>
      <c r="C675" s="3" t="str">
        <f>IF(BD!D669="","",BD!D669)</f>
        <v/>
      </c>
      <c r="D675" s="3" t="str">
        <f>IF(BD!E669="","",BD!E669)</f>
        <v/>
      </c>
      <c r="E675" s="25"/>
      <c r="F675" s="25"/>
      <c r="G675" s="2" t="str">
        <f>IF(BD!F669="","",BD!F669)</f>
        <v/>
      </c>
      <c r="H675" s="2" t="str">
        <f>IF(BD!L669="","",BD!L669)</f>
        <v/>
      </c>
      <c r="I675" s="2" t="str">
        <f>IF(BD!K669="","",BD!K669)</f>
        <v/>
      </c>
    </row>
    <row r="676" spans="1:9" x14ac:dyDescent="0.35">
      <c r="A676" s="4" t="str">
        <f>IF(BD!B670="","",BD!B670)</f>
        <v/>
      </c>
      <c r="B676" s="3" t="str">
        <f>IF(BD!C670="","",BD!C670)</f>
        <v/>
      </c>
      <c r="C676" s="3" t="str">
        <f>IF(BD!D670="","",BD!D670)</f>
        <v/>
      </c>
      <c r="D676" s="3" t="str">
        <f>IF(BD!E670="","",BD!E670)</f>
        <v/>
      </c>
      <c r="E676" s="25"/>
      <c r="F676" s="25"/>
      <c r="G676" s="2" t="str">
        <f>IF(BD!F670="","",BD!F670)</f>
        <v/>
      </c>
      <c r="H676" s="2" t="str">
        <f>IF(BD!L670="","",BD!L670)</f>
        <v/>
      </c>
      <c r="I676" s="2" t="str">
        <f>IF(BD!K670="","",BD!K670)</f>
        <v/>
      </c>
    </row>
    <row r="677" spans="1:9" x14ac:dyDescent="0.35">
      <c r="A677" s="4" t="str">
        <f>IF(BD!B671="","",BD!B671)</f>
        <v/>
      </c>
      <c r="B677" s="3" t="str">
        <f>IF(BD!C671="","",BD!C671)</f>
        <v/>
      </c>
      <c r="C677" s="3" t="str">
        <f>IF(BD!D671="","",BD!D671)</f>
        <v/>
      </c>
      <c r="D677" s="3" t="str">
        <f>IF(BD!E671="","",BD!E671)</f>
        <v/>
      </c>
      <c r="E677" s="25"/>
      <c r="F677" s="25"/>
      <c r="G677" s="2" t="str">
        <f>IF(BD!F671="","",BD!F671)</f>
        <v/>
      </c>
      <c r="H677" s="2" t="str">
        <f>IF(BD!L671="","",BD!L671)</f>
        <v/>
      </c>
      <c r="I677" s="2" t="str">
        <f>IF(BD!K671="","",BD!K671)</f>
        <v/>
      </c>
    </row>
    <row r="678" spans="1:9" x14ac:dyDescent="0.35">
      <c r="A678" s="4" t="str">
        <f>IF(BD!B672="","",BD!B672)</f>
        <v/>
      </c>
      <c r="B678" s="3" t="str">
        <f>IF(BD!C672="","",BD!C672)</f>
        <v/>
      </c>
      <c r="C678" s="3" t="str">
        <f>IF(BD!D672="","",BD!D672)</f>
        <v/>
      </c>
      <c r="D678" s="3" t="str">
        <f>IF(BD!E672="","",BD!E672)</f>
        <v/>
      </c>
      <c r="E678" s="25"/>
      <c r="F678" s="25"/>
      <c r="G678" s="2" t="str">
        <f>IF(BD!F672="","",BD!F672)</f>
        <v/>
      </c>
      <c r="H678" s="2" t="str">
        <f>IF(BD!L672="","",BD!L672)</f>
        <v/>
      </c>
      <c r="I678" s="2" t="str">
        <f>IF(BD!K672="","",BD!K672)</f>
        <v/>
      </c>
    </row>
    <row r="679" spans="1:9" x14ac:dyDescent="0.35">
      <c r="A679" s="4" t="str">
        <f>IF(BD!B673="","",BD!B673)</f>
        <v/>
      </c>
      <c r="B679" s="3" t="str">
        <f>IF(BD!C673="","",BD!C673)</f>
        <v/>
      </c>
      <c r="C679" s="3" t="str">
        <f>IF(BD!D673="","",BD!D673)</f>
        <v/>
      </c>
      <c r="D679" s="3" t="str">
        <f>IF(BD!E673="","",BD!E673)</f>
        <v/>
      </c>
      <c r="E679" s="25"/>
      <c r="F679" s="25"/>
      <c r="G679" s="2" t="str">
        <f>IF(BD!F673="","",BD!F673)</f>
        <v/>
      </c>
      <c r="H679" s="2" t="str">
        <f>IF(BD!L673="","",BD!L673)</f>
        <v/>
      </c>
      <c r="I679" s="2" t="str">
        <f>IF(BD!K673="","",BD!K673)</f>
        <v/>
      </c>
    </row>
    <row r="680" spans="1:9" x14ac:dyDescent="0.35">
      <c r="A680" s="4" t="str">
        <f>IF(BD!B674="","",BD!B674)</f>
        <v/>
      </c>
      <c r="B680" s="3" t="str">
        <f>IF(BD!C674="","",BD!C674)</f>
        <v/>
      </c>
      <c r="C680" s="3" t="str">
        <f>IF(BD!D674="","",BD!D674)</f>
        <v/>
      </c>
      <c r="D680" s="3" t="str">
        <f>IF(BD!E674="","",BD!E674)</f>
        <v/>
      </c>
      <c r="E680" s="25"/>
      <c r="F680" s="25"/>
      <c r="G680" s="2" t="str">
        <f>IF(BD!F674="","",BD!F674)</f>
        <v/>
      </c>
      <c r="H680" s="2" t="str">
        <f>IF(BD!L674="","",BD!L674)</f>
        <v/>
      </c>
      <c r="I680" s="2" t="str">
        <f>IF(BD!K674="","",BD!K674)</f>
        <v/>
      </c>
    </row>
    <row r="681" spans="1:9" x14ac:dyDescent="0.35">
      <c r="A681" s="4" t="str">
        <f>IF(BD!B675="","",BD!B675)</f>
        <v/>
      </c>
      <c r="B681" s="3" t="str">
        <f>IF(BD!C675="","",BD!C675)</f>
        <v/>
      </c>
      <c r="C681" s="3" t="str">
        <f>IF(BD!D675="","",BD!D675)</f>
        <v/>
      </c>
      <c r="D681" s="3" t="str">
        <f>IF(BD!E675="","",BD!E675)</f>
        <v/>
      </c>
      <c r="E681" s="25"/>
      <c r="F681" s="25"/>
      <c r="G681" s="2" t="str">
        <f>IF(BD!F675="","",BD!F675)</f>
        <v/>
      </c>
      <c r="H681" s="2" t="str">
        <f>IF(BD!L675="","",BD!L675)</f>
        <v/>
      </c>
      <c r="I681" s="2" t="str">
        <f>IF(BD!K675="","",BD!K675)</f>
        <v/>
      </c>
    </row>
    <row r="682" spans="1:9" x14ac:dyDescent="0.35">
      <c r="A682" s="4" t="str">
        <f>IF(BD!B676="","",BD!B676)</f>
        <v/>
      </c>
      <c r="B682" s="3" t="str">
        <f>IF(BD!C676="","",BD!C676)</f>
        <v/>
      </c>
      <c r="C682" s="3" t="str">
        <f>IF(BD!D676="","",BD!D676)</f>
        <v/>
      </c>
      <c r="D682" s="3" t="str">
        <f>IF(BD!E676="","",BD!E676)</f>
        <v/>
      </c>
      <c r="E682" s="25"/>
      <c r="F682" s="25"/>
      <c r="G682" s="2" t="str">
        <f>IF(BD!F676="","",BD!F676)</f>
        <v/>
      </c>
      <c r="H682" s="2" t="str">
        <f>IF(BD!L676="","",BD!L676)</f>
        <v/>
      </c>
      <c r="I682" s="2" t="str">
        <f>IF(BD!K676="","",BD!K676)</f>
        <v/>
      </c>
    </row>
    <row r="683" spans="1:9" x14ac:dyDescent="0.35">
      <c r="A683" s="4" t="str">
        <f>IF(BD!B677="","",BD!B677)</f>
        <v/>
      </c>
      <c r="B683" s="3" t="str">
        <f>IF(BD!C677="","",BD!C677)</f>
        <v/>
      </c>
      <c r="C683" s="3" t="str">
        <f>IF(BD!D677="","",BD!D677)</f>
        <v/>
      </c>
      <c r="D683" s="3" t="str">
        <f>IF(BD!E677="","",BD!E677)</f>
        <v/>
      </c>
      <c r="E683" s="25"/>
      <c r="F683" s="25"/>
      <c r="G683" s="2" t="str">
        <f>IF(BD!F677="","",BD!F677)</f>
        <v/>
      </c>
      <c r="H683" s="2" t="str">
        <f>IF(BD!L677="","",BD!L677)</f>
        <v/>
      </c>
      <c r="I683" s="2" t="str">
        <f>IF(BD!K677="","",BD!K677)</f>
        <v/>
      </c>
    </row>
    <row r="684" spans="1:9" x14ac:dyDescent="0.35">
      <c r="A684" s="4" t="str">
        <f>IF(BD!B678="","",BD!B678)</f>
        <v/>
      </c>
      <c r="B684" s="3" t="str">
        <f>IF(BD!C678="","",BD!C678)</f>
        <v/>
      </c>
      <c r="C684" s="3" t="str">
        <f>IF(BD!D678="","",BD!D678)</f>
        <v/>
      </c>
      <c r="D684" s="3" t="str">
        <f>IF(BD!E678="","",BD!E678)</f>
        <v/>
      </c>
      <c r="E684" s="25"/>
      <c r="F684" s="25"/>
      <c r="G684" s="2" t="str">
        <f>IF(BD!F678="","",BD!F678)</f>
        <v/>
      </c>
      <c r="H684" s="2" t="str">
        <f>IF(BD!L678="","",BD!L678)</f>
        <v/>
      </c>
      <c r="I684" s="2" t="str">
        <f>IF(BD!K678="","",BD!K678)</f>
        <v/>
      </c>
    </row>
    <row r="685" spans="1:9" x14ac:dyDescent="0.35">
      <c r="A685" s="4" t="str">
        <f>IF(BD!B679="","",BD!B679)</f>
        <v/>
      </c>
      <c r="B685" s="3" t="str">
        <f>IF(BD!C679="","",BD!C679)</f>
        <v/>
      </c>
      <c r="C685" s="3" t="str">
        <f>IF(BD!D679="","",BD!D679)</f>
        <v/>
      </c>
      <c r="D685" s="3" t="str">
        <f>IF(BD!E679="","",BD!E679)</f>
        <v/>
      </c>
      <c r="E685" s="25"/>
      <c r="F685" s="25"/>
      <c r="G685" s="2" t="str">
        <f>IF(BD!F679="","",BD!F679)</f>
        <v/>
      </c>
      <c r="H685" s="2" t="str">
        <f>IF(BD!L679="","",BD!L679)</f>
        <v/>
      </c>
      <c r="I685" s="2" t="str">
        <f>IF(BD!K679="","",BD!K679)</f>
        <v/>
      </c>
    </row>
    <row r="686" spans="1:9" x14ac:dyDescent="0.35">
      <c r="A686" s="4" t="str">
        <f>IF(BD!B680="","",BD!B680)</f>
        <v/>
      </c>
      <c r="B686" s="3" t="str">
        <f>IF(BD!C680="","",BD!C680)</f>
        <v/>
      </c>
      <c r="C686" s="3" t="str">
        <f>IF(BD!D680="","",BD!D680)</f>
        <v/>
      </c>
      <c r="D686" s="3" t="str">
        <f>IF(BD!E680="","",BD!E680)</f>
        <v/>
      </c>
      <c r="E686" s="25"/>
      <c r="F686" s="25"/>
      <c r="G686" s="2" t="str">
        <f>IF(BD!F680="","",BD!F680)</f>
        <v/>
      </c>
      <c r="H686" s="2" t="str">
        <f>IF(BD!L680="","",BD!L680)</f>
        <v/>
      </c>
      <c r="I686" s="2" t="str">
        <f>IF(BD!K680="","",BD!K680)</f>
        <v/>
      </c>
    </row>
    <row r="687" spans="1:9" x14ac:dyDescent="0.35">
      <c r="A687" s="4" t="str">
        <f>IF(BD!B681="","",BD!B681)</f>
        <v/>
      </c>
      <c r="B687" s="3" t="str">
        <f>IF(BD!C681="","",BD!C681)</f>
        <v/>
      </c>
      <c r="C687" s="3" t="str">
        <f>IF(BD!D681="","",BD!D681)</f>
        <v/>
      </c>
      <c r="D687" s="3" t="str">
        <f>IF(BD!E681="","",BD!E681)</f>
        <v/>
      </c>
      <c r="E687" s="25"/>
      <c r="F687" s="25"/>
      <c r="G687" s="2" t="str">
        <f>IF(BD!F681="","",BD!F681)</f>
        <v/>
      </c>
      <c r="H687" s="2" t="str">
        <f>IF(BD!L681="","",BD!L681)</f>
        <v/>
      </c>
      <c r="I687" s="2" t="str">
        <f>IF(BD!K681="","",BD!K681)</f>
        <v/>
      </c>
    </row>
    <row r="688" spans="1:9" x14ac:dyDescent="0.35">
      <c r="A688" s="4" t="str">
        <f>IF(BD!B682="","",BD!B682)</f>
        <v/>
      </c>
      <c r="B688" s="3" t="str">
        <f>IF(BD!C682="","",BD!C682)</f>
        <v/>
      </c>
      <c r="C688" s="3" t="str">
        <f>IF(BD!D682="","",BD!D682)</f>
        <v/>
      </c>
      <c r="D688" s="3" t="str">
        <f>IF(BD!E682="","",BD!E682)</f>
        <v/>
      </c>
      <c r="E688" s="25"/>
      <c r="F688" s="25"/>
      <c r="G688" s="2" t="str">
        <f>IF(BD!F682="","",BD!F682)</f>
        <v/>
      </c>
      <c r="H688" s="2" t="str">
        <f>IF(BD!L682="","",BD!L682)</f>
        <v/>
      </c>
      <c r="I688" s="2" t="str">
        <f>IF(BD!K682="","",BD!K682)</f>
        <v/>
      </c>
    </row>
    <row r="689" spans="1:9" x14ac:dyDescent="0.35">
      <c r="A689" s="4" t="str">
        <f>IF(BD!B683="","",BD!B683)</f>
        <v/>
      </c>
      <c r="B689" s="3" t="str">
        <f>IF(BD!C683="","",BD!C683)</f>
        <v/>
      </c>
      <c r="C689" s="3" t="str">
        <f>IF(BD!D683="","",BD!D683)</f>
        <v/>
      </c>
      <c r="D689" s="3" t="str">
        <f>IF(BD!E683="","",BD!E683)</f>
        <v/>
      </c>
      <c r="E689" s="25"/>
      <c r="F689" s="25"/>
      <c r="G689" s="2" t="str">
        <f>IF(BD!F683="","",BD!F683)</f>
        <v/>
      </c>
      <c r="H689" s="2" t="str">
        <f>IF(BD!L683="","",BD!L683)</f>
        <v/>
      </c>
      <c r="I689" s="2" t="str">
        <f>IF(BD!K683="","",BD!K683)</f>
        <v/>
      </c>
    </row>
    <row r="690" spans="1:9" x14ac:dyDescent="0.35">
      <c r="A690" s="4" t="str">
        <f>IF(BD!B684="","",BD!B684)</f>
        <v/>
      </c>
      <c r="B690" s="3" t="str">
        <f>IF(BD!C684="","",BD!C684)</f>
        <v/>
      </c>
      <c r="C690" s="3" t="str">
        <f>IF(BD!D684="","",BD!D684)</f>
        <v/>
      </c>
      <c r="D690" s="3" t="str">
        <f>IF(BD!E684="","",BD!E684)</f>
        <v/>
      </c>
      <c r="E690" s="25"/>
      <c r="F690" s="25"/>
      <c r="G690" s="2" t="str">
        <f>IF(BD!F684="","",BD!F684)</f>
        <v/>
      </c>
      <c r="H690" s="2" t="str">
        <f>IF(BD!L684="","",BD!L684)</f>
        <v/>
      </c>
      <c r="I690" s="2" t="str">
        <f>IF(BD!K684="","",BD!K684)</f>
        <v/>
      </c>
    </row>
    <row r="691" spans="1:9" x14ac:dyDescent="0.35">
      <c r="A691" s="4" t="str">
        <f>IF(BD!B685="","",BD!B685)</f>
        <v/>
      </c>
      <c r="B691" s="3" t="str">
        <f>IF(BD!C685="","",BD!C685)</f>
        <v/>
      </c>
      <c r="C691" s="3" t="str">
        <f>IF(BD!D685="","",BD!D685)</f>
        <v/>
      </c>
      <c r="D691" s="3" t="str">
        <f>IF(BD!E685="","",BD!E685)</f>
        <v/>
      </c>
      <c r="E691" s="25"/>
      <c r="F691" s="25"/>
      <c r="G691" s="2" t="str">
        <f>IF(BD!F685="","",BD!F685)</f>
        <v/>
      </c>
      <c r="H691" s="2" t="str">
        <f>IF(BD!L685="","",BD!L685)</f>
        <v/>
      </c>
      <c r="I691" s="2" t="str">
        <f>IF(BD!K685="","",BD!K685)</f>
        <v/>
      </c>
    </row>
    <row r="692" spans="1:9" x14ac:dyDescent="0.35">
      <c r="A692" s="4" t="str">
        <f>IF(BD!B686="","",BD!B686)</f>
        <v/>
      </c>
      <c r="B692" s="3" t="str">
        <f>IF(BD!C686="","",BD!C686)</f>
        <v/>
      </c>
      <c r="C692" s="3" t="str">
        <f>IF(BD!D686="","",BD!D686)</f>
        <v/>
      </c>
      <c r="D692" s="3" t="str">
        <f>IF(BD!E686="","",BD!E686)</f>
        <v/>
      </c>
      <c r="E692" s="25"/>
      <c r="F692" s="25"/>
      <c r="G692" s="2" t="str">
        <f>IF(BD!F686="","",BD!F686)</f>
        <v/>
      </c>
      <c r="H692" s="2" t="str">
        <f>IF(BD!L686="","",BD!L686)</f>
        <v/>
      </c>
      <c r="I692" s="2" t="str">
        <f>IF(BD!K686="","",BD!K686)</f>
        <v/>
      </c>
    </row>
    <row r="693" spans="1:9" x14ac:dyDescent="0.35">
      <c r="A693" s="4" t="str">
        <f>IF(BD!B687="","",BD!B687)</f>
        <v/>
      </c>
      <c r="B693" s="3" t="str">
        <f>IF(BD!C687="","",BD!C687)</f>
        <v/>
      </c>
      <c r="C693" s="3" t="str">
        <f>IF(BD!D687="","",BD!D687)</f>
        <v/>
      </c>
      <c r="D693" s="3" t="str">
        <f>IF(BD!E687="","",BD!E687)</f>
        <v/>
      </c>
      <c r="E693" s="25"/>
      <c r="F693" s="25"/>
      <c r="G693" s="2" t="str">
        <f>IF(BD!F687="","",BD!F687)</f>
        <v/>
      </c>
      <c r="H693" s="2" t="str">
        <f>IF(BD!L687="","",BD!L687)</f>
        <v/>
      </c>
      <c r="I693" s="2" t="str">
        <f>IF(BD!K687="","",BD!K687)</f>
        <v/>
      </c>
    </row>
    <row r="694" spans="1:9" x14ac:dyDescent="0.35">
      <c r="A694" s="4" t="str">
        <f>IF(BD!B688="","",BD!B688)</f>
        <v/>
      </c>
      <c r="B694" s="3" t="str">
        <f>IF(BD!C688="","",BD!C688)</f>
        <v/>
      </c>
      <c r="C694" s="3" t="str">
        <f>IF(BD!D688="","",BD!D688)</f>
        <v/>
      </c>
      <c r="D694" s="3" t="str">
        <f>IF(BD!E688="","",BD!E688)</f>
        <v/>
      </c>
      <c r="E694" s="25"/>
      <c r="F694" s="25"/>
      <c r="G694" s="2" t="str">
        <f>IF(BD!F688="","",BD!F688)</f>
        <v/>
      </c>
      <c r="H694" s="2" t="str">
        <f>IF(BD!L688="","",BD!L688)</f>
        <v/>
      </c>
      <c r="I694" s="2" t="str">
        <f>IF(BD!K688="","",BD!K688)</f>
        <v/>
      </c>
    </row>
    <row r="695" spans="1:9" x14ac:dyDescent="0.35">
      <c r="A695" s="4" t="str">
        <f>IF(BD!B689="","",BD!B689)</f>
        <v/>
      </c>
      <c r="B695" s="3" t="str">
        <f>IF(BD!C689="","",BD!C689)</f>
        <v/>
      </c>
      <c r="C695" s="3" t="str">
        <f>IF(BD!D689="","",BD!D689)</f>
        <v/>
      </c>
      <c r="D695" s="3" t="str">
        <f>IF(BD!E689="","",BD!E689)</f>
        <v/>
      </c>
      <c r="E695" s="25"/>
      <c r="F695" s="25"/>
      <c r="G695" s="2" t="str">
        <f>IF(BD!F689="","",BD!F689)</f>
        <v/>
      </c>
      <c r="H695" s="2" t="str">
        <f>IF(BD!L689="","",BD!L689)</f>
        <v/>
      </c>
      <c r="I695" s="2" t="str">
        <f>IF(BD!K689="","",BD!K689)</f>
        <v/>
      </c>
    </row>
    <row r="696" spans="1:9" x14ac:dyDescent="0.35">
      <c r="A696" s="4" t="str">
        <f>IF(BD!B690="","",BD!B690)</f>
        <v/>
      </c>
      <c r="B696" s="3" t="str">
        <f>IF(BD!C690="","",BD!C690)</f>
        <v/>
      </c>
      <c r="C696" s="3" t="str">
        <f>IF(BD!D690="","",BD!D690)</f>
        <v/>
      </c>
      <c r="D696" s="3" t="str">
        <f>IF(BD!E690="","",BD!E690)</f>
        <v/>
      </c>
      <c r="E696" s="25"/>
      <c r="F696" s="25"/>
      <c r="G696" s="2" t="str">
        <f>IF(BD!F690="","",BD!F690)</f>
        <v/>
      </c>
      <c r="H696" s="2" t="str">
        <f>IF(BD!L690="","",BD!L690)</f>
        <v/>
      </c>
      <c r="I696" s="2" t="str">
        <f>IF(BD!K690="","",BD!K690)</f>
        <v/>
      </c>
    </row>
    <row r="697" spans="1:9" x14ac:dyDescent="0.35">
      <c r="A697" s="4" t="str">
        <f>IF(BD!B691="","",BD!B691)</f>
        <v/>
      </c>
      <c r="B697" s="3" t="str">
        <f>IF(BD!C691="","",BD!C691)</f>
        <v/>
      </c>
      <c r="C697" s="3" t="str">
        <f>IF(BD!D691="","",BD!D691)</f>
        <v/>
      </c>
      <c r="D697" s="3" t="str">
        <f>IF(BD!E691="","",BD!E691)</f>
        <v/>
      </c>
      <c r="E697" s="25"/>
      <c r="F697" s="25"/>
      <c r="G697" s="2" t="str">
        <f>IF(BD!F691="","",BD!F691)</f>
        <v/>
      </c>
      <c r="H697" s="2" t="str">
        <f>IF(BD!L691="","",BD!L691)</f>
        <v/>
      </c>
      <c r="I697" s="2" t="str">
        <f>IF(BD!K691="","",BD!K691)</f>
        <v/>
      </c>
    </row>
    <row r="698" spans="1:9" x14ac:dyDescent="0.35">
      <c r="A698" s="4" t="str">
        <f>IF(BD!B692="","",BD!B692)</f>
        <v/>
      </c>
      <c r="B698" s="3" t="str">
        <f>IF(BD!C692="","",BD!C692)</f>
        <v/>
      </c>
      <c r="C698" s="3" t="str">
        <f>IF(BD!D692="","",BD!D692)</f>
        <v/>
      </c>
      <c r="D698" s="3" t="str">
        <f>IF(BD!E692="","",BD!E692)</f>
        <v/>
      </c>
      <c r="E698" s="25"/>
      <c r="F698" s="25"/>
      <c r="G698" s="2" t="str">
        <f>IF(BD!F692="","",BD!F692)</f>
        <v/>
      </c>
      <c r="H698" s="2" t="str">
        <f>IF(BD!L692="","",BD!L692)</f>
        <v/>
      </c>
      <c r="I698" s="2" t="str">
        <f>IF(BD!K692="","",BD!K692)</f>
        <v/>
      </c>
    </row>
    <row r="699" spans="1:9" x14ac:dyDescent="0.35">
      <c r="A699" s="4" t="str">
        <f>IF(BD!B693="","",BD!B693)</f>
        <v/>
      </c>
      <c r="B699" s="3" t="str">
        <f>IF(BD!C693="","",BD!C693)</f>
        <v/>
      </c>
      <c r="C699" s="3" t="str">
        <f>IF(BD!D693="","",BD!D693)</f>
        <v/>
      </c>
      <c r="D699" s="3" t="str">
        <f>IF(BD!E693="","",BD!E693)</f>
        <v/>
      </c>
      <c r="E699" s="25"/>
      <c r="F699" s="25"/>
      <c r="G699" s="2" t="str">
        <f>IF(BD!F693="","",BD!F693)</f>
        <v/>
      </c>
      <c r="H699" s="2" t="str">
        <f>IF(BD!L693="","",BD!L693)</f>
        <v/>
      </c>
      <c r="I699" s="2" t="str">
        <f>IF(BD!K693="","",BD!K693)</f>
        <v/>
      </c>
    </row>
    <row r="700" spans="1:9" x14ac:dyDescent="0.35">
      <c r="A700" s="4" t="str">
        <f>IF(BD!B694="","",BD!B694)</f>
        <v/>
      </c>
      <c r="B700" s="3" t="str">
        <f>IF(BD!C694="","",BD!C694)</f>
        <v/>
      </c>
      <c r="C700" s="3" t="str">
        <f>IF(BD!D694="","",BD!D694)</f>
        <v/>
      </c>
      <c r="D700" s="3" t="str">
        <f>IF(BD!E694="","",BD!E694)</f>
        <v/>
      </c>
      <c r="E700" s="25"/>
      <c r="F700" s="25"/>
      <c r="G700" s="2" t="str">
        <f>IF(BD!F694="","",BD!F694)</f>
        <v/>
      </c>
      <c r="H700" s="2" t="str">
        <f>IF(BD!L694="","",BD!L694)</f>
        <v/>
      </c>
      <c r="I700" s="2" t="str">
        <f>IF(BD!K694="","",BD!K694)</f>
        <v/>
      </c>
    </row>
    <row r="701" spans="1:9" x14ac:dyDescent="0.35">
      <c r="A701" s="4" t="str">
        <f>IF(BD!B695="","",BD!B695)</f>
        <v/>
      </c>
      <c r="B701" s="3" t="str">
        <f>IF(BD!C695="","",BD!C695)</f>
        <v/>
      </c>
      <c r="C701" s="3" t="str">
        <f>IF(BD!D695="","",BD!D695)</f>
        <v/>
      </c>
      <c r="D701" s="3" t="str">
        <f>IF(BD!E695="","",BD!E695)</f>
        <v/>
      </c>
      <c r="E701" s="25"/>
      <c r="F701" s="25"/>
      <c r="G701" s="2" t="str">
        <f>IF(BD!F695="","",BD!F695)</f>
        <v/>
      </c>
      <c r="H701" s="2" t="str">
        <f>IF(BD!L695="","",BD!L695)</f>
        <v/>
      </c>
      <c r="I701" s="2" t="str">
        <f>IF(BD!K695="","",BD!K695)</f>
        <v/>
      </c>
    </row>
    <row r="702" spans="1:9" x14ac:dyDescent="0.35">
      <c r="A702" s="4" t="str">
        <f>IF(BD!B696="","",BD!B696)</f>
        <v/>
      </c>
      <c r="B702" s="3" t="str">
        <f>IF(BD!C696="","",BD!C696)</f>
        <v/>
      </c>
      <c r="C702" s="3" t="str">
        <f>IF(BD!D696="","",BD!D696)</f>
        <v/>
      </c>
      <c r="D702" s="3" t="str">
        <f>IF(BD!E696="","",BD!E696)</f>
        <v/>
      </c>
      <c r="E702" s="25"/>
      <c r="F702" s="25"/>
      <c r="G702" s="2" t="str">
        <f>IF(BD!F696="","",BD!F696)</f>
        <v/>
      </c>
      <c r="H702" s="2" t="str">
        <f>IF(BD!L696="","",BD!L696)</f>
        <v/>
      </c>
      <c r="I702" s="2" t="str">
        <f>IF(BD!K696="","",BD!K696)</f>
        <v/>
      </c>
    </row>
    <row r="703" spans="1:9" x14ac:dyDescent="0.35">
      <c r="A703" s="4" t="str">
        <f>IF(BD!B697="","",BD!B697)</f>
        <v/>
      </c>
      <c r="B703" s="3" t="str">
        <f>IF(BD!C697="","",BD!C697)</f>
        <v/>
      </c>
      <c r="C703" s="3" t="str">
        <f>IF(BD!D697="","",BD!D697)</f>
        <v/>
      </c>
      <c r="D703" s="3" t="str">
        <f>IF(BD!E697="","",BD!E697)</f>
        <v/>
      </c>
      <c r="E703" s="25"/>
      <c r="F703" s="25"/>
      <c r="G703" s="2" t="str">
        <f>IF(BD!F697="","",BD!F697)</f>
        <v/>
      </c>
      <c r="H703" s="2" t="str">
        <f>IF(BD!L697="","",BD!L697)</f>
        <v/>
      </c>
      <c r="I703" s="2" t="str">
        <f>IF(BD!K697="","",BD!K697)</f>
        <v/>
      </c>
    </row>
    <row r="704" spans="1:9" x14ac:dyDescent="0.35">
      <c r="A704" s="4" t="str">
        <f>IF(BD!B698="","",BD!B698)</f>
        <v/>
      </c>
      <c r="B704" s="3" t="str">
        <f>IF(BD!C698="","",BD!C698)</f>
        <v/>
      </c>
      <c r="C704" s="3" t="str">
        <f>IF(BD!D698="","",BD!D698)</f>
        <v/>
      </c>
      <c r="D704" s="3" t="str">
        <f>IF(BD!E698="","",BD!E698)</f>
        <v/>
      </c>
      <c r="E704" s="25"/>
      <c r="F704" s="25"/>
      <c r="G704" s="2" t="str">
        <f>IF(BD!F698="","",BD!F698)</f>
        <v/>
      </c>
      <c r="H704" s="2" t="str">
        <f>IF(BD!L698="","",BD!L698)</f>
        <v/>
      </c>
      <c r="I704" s="2" t="str">
        <f>IF(BD!K698="","",BD!K698)</f>
        <v/>
      </c>
    </row>
    <row r="705" spans="1:9" x14ac:dyDescent="0.35">
      <c r="A705" s="4" t="str">
        <f>IF(BD!B699="","",BD!B699)</f>
        <v/>
      </c>
      <c r="B705" s="3" t="str">
        <f>IF(BD!C699="","",BD!C699)</f>
        <v/>
      </c>
      <c r="C705" s="3" t="str">
        <f>IF(BD!D699="","",BD!D699)</f>
        <v/>
      </c>
      <c r="D705" s="3" t="str">
        <f>IF(BD!E699="","",BD!E699)</f>
        <v/>
      </c>
      <c r="E705" s="25"/>
      <c r="F705" s="25"/>
      <c r="G705" s="2" t="str">
        <f>IF(BD!F699="","",BD!F699)</f>
        <v/>
      </c>
      <c r="H705" s="2" t="str">
        <f>IF(BD!L699="","",BD!L699)</f>
        <v/>
      </c>
      <c r="I705" s="2" t="str">
        <f>IF(BD!K699="","",BD!K699)</f>
        <v/>
      </c>
    </row>
    <row r="706" spans="1:9" x14ac:dyDescent="0.35">
      <c r="A706" s="4" t="str">
        <f>IF(BD!B700="","",BD!B700)</f>
        <v/>
      </c>
      <c r="B706" s="3" t="str">
        <f>IF(BD!C700="","",BD!C700)</f>
        <v/>
      </c>
      <c r="C706" s="3" t="str">
        <f>IF(BD!D700="","",BD!D700)</f>
        <v/>
      </c>
      <c r="D706" s="3" t="str">
        <f>IF(BD!E700="","",BD!E700)</f>
        <v/>
      </c>
      <c r="E706" s="25"/>
      <c r="F706" s="25"/>
      <c r="G706" s="2" t="str">
        <f>IF(BD!F700="","",BD!F700)</f>
        <v/>
      </c>
      <c r="H706" s="2" t="str">
        <f>IF(BD!L700="","",BD!L700)</f>
        <v/>
      </c>
      <c r="I706" s="2" t="str">
        <f>IF(BD!K700="","",BD!K700)</f>
        <v/>
      </c>
    </row>
    <row r="707" spans="1:9" x14ac:dyDescent="0.35">
      <c r="A707" s="4" t="str">
        <f>IF(BD!B701="","",BD!B701)</f>
        <v/>
      </c>
      <c r="B707" s="3" t="str">
        <f>IF(BD!C701="","",BD!C701)</f>
        <v/>
      </c>
      <c r="C707" s="3" t="str">
        <f>IF(BD!D701="","",BD!D701)</f>
        <v/>
      </c>
      <c r="D707" s="3" t="str">
        <f>IF(BD!E701="","",BD!E701)</f>
        <v/>
      </c>
      <c r="E707" s="25"/>
      <c r="F707" s="25"/>
      <c r="G707" s="2" t="str">
        <f>IF(BD!F701="","",BD!F701)</f>
        <v/>
      </c>
      <c r="H707" s="2" t="str">
        <f>IF(BD!L701="","",BD!L701)</f>
        <v/>
      </c>
      <c r="I707" s="2" t="str">
        <f>IF(BD!K701="","",BD!K701)</f>
        <v/>
      </c>
    </row>
    <row r="708" spans="1:9" x14ac:dyDescent="0.35">
      <c r="A708" s="4" t="str">
        <f>IF(BD!B702="","",BD!B702)</f>
        <v/>
      </c>
      <c r="B708" s="3" t="str">
        <f>IF(BD!C702="","",BD!C702)</f>
        <v/>
      </c>
      <c r="C708" s="3" t="str">
        <f>IF(BD!D702="","",BD!D702)</f>
        <v/>
      </c>
      <c r="D708" s="3" t="str">
        <f>IF(BD!E702="","",BD!E702)</f>
        <v/>
      </c>
      <c r="E708" s="25"/>
      <c r="F708" s="25"/>
      <c r="G708" s="2" t="str">
        <f>IF(BD!F702="","",BD!F702)</f>
        <v/>
      </c>
      <c r="H708" s="2" t="str">
        <f>IF(BD!L702="","",BD!L702)</f>
        <v/>
      </c>
      <c r="I708" s="2" t="str">
        <f>IF(BD!K702="","",BD!K702)</f>
        <v/>
      </c>
    </row>
    <row r="709" spans="1:9" x14ac:dyDescent="0.35">
      <c r="A709" s="4" t="str">
        <f>IF(BD!B703="","",BD!B703)</f>
        <v/>
      </c>
      <c r="B709" s="3" t="str">
        <f>IF(BD!C703="","",BD!C703)</f>
        <v/>
      </c>
      <c r="C709" s="3" t="str">
        <f>IF(BD!D703="","",BD!D703)</f>
        <v/>
      </c>
      <c r="D709" s="3" t="str">
        <f>IF(BD!E703="","",BD!E703)</f>
        <v/>
      </c>
      <c r="E709" s="25"/>
      <c r="F709" s="25"/>
      <c r="G709" s="2" t="str">
        <f>IF(BD!F703="","",BD!F703)</f>
        <v/>
      </c>
      <c r="H709" s="2" t="str">
        <f>IF(BD!L703="","",BD!L703)</f>
        <v/>
      </c>
      <c r="I709" s="2" t="str">
        <f>IF(BD!K703="","",BD!K703)</f>
        <v/>
      </c>
    </row>
    <row r="710" spans="1:9" x14ac:dyDescent="0.35">
      <c r="A710" s="4" t="str">
        <f>IF(BD!B704="","",BD!B704)</f>
        <v/>
      </c>
      <c r="B710" s="3" t="str">
        <f>IF(BD!C704="","",BD!C704)</f>
        <v/>
      </c>
      <c r="C710" s="3" t="str">
        <f>IF(BD!D704="","",BD!D704)</f>
        <v/>
      </c>
      <c r="D710" s="3" t="str">
        <f>IF(BD!E704="","",BD!E704)</f>
        <v/>
      </c>
      <c r="E710" s="25"/>
      <c r="F710" s="25"/>
      <c r="G710" s="2" t="str">
        <f>IF(BD!F704="","",BD!F704)</f>
        <v/>
      </c>
      <c r="H710" s="2" t="str">
        <f>IF(BD!L704="","",BD!L704)</f>
        <v/>
      </c>
      <c r="I710" s="2" t="str">
        <f>IF(BD!K704="","",BD!K704)</f>
        <v/>
      </c>
    </row>
    <row r="711" spans="1:9" x14ac:dyDescent="0.35">
      <c r="A711" s="4" t="str">
        <f>IF(BD!B705="","",BD!B705)</f>
        <v/>
      </c>
      <c r="B711" s="3" t="str">
        <f>IF(BD!C705="","",BD!C705)</f>
        <v/>
      </c>
      <c r="C711" s="3" t="str">
        <f>IF(BD!D705="","",BD!D705)</f>
        <v/>
      </c>
      <c r="D711" s="3" t="str">
        <f>IF(BD!E705="","",BD!E705)</f>
        <v/>
      </c>
      <c r="E711" s="25"/>
      <c r="F711" s="25"/>
      <c r="G711" s="2" t="str">
        <f>IF(BD!F705="","",BD!F705)</f>
        <v/>
      </c>
      <c r="H711" s="2" t="str">
        <f>IF(BD!L705="","",BD!L705)</f>
        <v/>
      </c>
      <c r="I711" s="2" t="str">
        <f>IF(BD!K705="","",BD!K705)</f>
        <v/>
      </c>
    </row>
    <row r="712" spans="1:9" x14ac:dyDescent="0.35">
      <c r="A712" s="4" t="str">
        <f>IF(BD!B706="","",BD!B706)</f>
        <v/>
      </c>
      <c r="B712" s="3" t="str">
        <f>IF(BD!C706="","",BD!C706)</f>
        <v/>
      </c>
      <c r="C712" s="3" t="str">
        <f>IF(BD!D706="","",BD!D706)</f>
        <v/>
      </c>
      <c r="D712" s="3" t="str">
        <f>IF(BD!E706="","",BD!E706)</f>
        <v/>
      </c>
      <c r="E712" s="25"/>
      <c r="F712" s="25"/>
      <c r="G712" s="2" t="str">
        <f>IF(BD!F706="","",BD!F706)</f>
        <v/>
      </c>
      <c r="H712" s="2" t="str">
        <f>IF(BD!L706="","",BD!L706)</f>
        <v/>
      </c>
      <c r="I712" s="2" t="str">
        <f>IF(BD!K706="","",BD!K706)</f>
        <v/>
      </c>
    </row>
    <row r="713" spans="1:9" x14ac:dyDescent="0.35">
      <c r="A713" s="4" t="str">
        <f>IF(BD!B707="","",BD!B707)</f>
        <v/>
      </c>
      <c r="B713" s="3" t="str">
        <f>IF(BD!C707="","",BD!C707)</f>
        <v/>
      </c>
      <c r="C713" s="3" t="str">
        <f>IF(BD!D707="","",BD!D707)</f>
        <v/>
      </c>
      <c r="D713" s="3" t="str">
        <f>IF(BD!E707="","",BD!E707)</f>
        <v/>
      </c>
      <c r="E713" s="25"/>
      <c r="F713" s="25"/>
      <c r="G713" s="2" t="str">
        <f>IF(BD!F707="","",BD!F707)</f>
        <v/>
      </c>
      <c r="H713" s="2" t="str">
        <f>IF(BD!L707="","",BD!L707)</f>
        <v/>
      </c>
      <c r="I713" s="2" t="str">
        <f>IF(BD!K707="","",BD!K707)</f>
        <v/>
      </c>
    </row>
    <row r="714" spans="1:9" x14ac:dyDescent="0.35">
      <c r="A714" s="4" t="str">
        <f>IF(BD!B708="","",BD!B708)</f>
        <v/>
      </c>
      <c r="B714" s="3" t="str">
        <f>IF(BD!C708="","",BD!C708)</f>
        <v/>
      </c>
      <c r="C714" s="3" t="str">
        <f>IF(BD!D708="","",BD!D708)</f>
        <v/>
      </c>
      <c r="D714" s="3" t="str">
        <f>IF(BD!E708="","",BD!E708)</f>
        <v/>
      </c>
      <c r="E714" s="25"/>
      <c r="F714" s="25"/>
      <c r="G714" s="2" t="str">
        <f>IF(BD!F708="","",BD!F708)</f>
        <v/>
      </c>
      <c r="H714" s="2" t="str">
        <f>IF(BD!L708="","",BD!L708)</f>
        <v/>
      </c>
      <c r="I714" s="2" t="str">
        <f>IF(BD!K708="","",BD!K708)</f>
        <v/>
      </c>
    </row>
    <row r="715" spans="1:9" x14ac:dyDescent="0.35">
      <c r="A715" s="4" t="str">
        <f>IF(BD!B709="","",BD!B709)</f>
        <v/>
      </c>
      <c r="B715" s="3" t="str">
        <f>IF(BD!C709="","",BD!C709)</f>
        <v/>
      </c>
      <c r="C715" s="3" t="str">
        <f>IF(BD!D709="","",BD!D709)</f>
        <v/>
      </c>
      <c r="D715" s="3" t="str">
        <f>IF(BD!E709="","",BD!E709)</f>
        <v/>
      </c>
      <c r="E715" s="25"/>
      <c r="F715" s="25"/>
      <c r="G715" s="2" t="str">
        <f>IF(BD!F709="","",BD!F709)</f>
        <v/>
      </c>
      <c r="H715" s="2" t="str">
        <f>IF(BD!L709="","",BD!L709)</f>
        <v/>
      </c>
      <c r="I715" s="2" t="str">
        <f>IF(BD!K709="","",BD!K709)</f>
        <v/>
      </c>
    </row>
    <row r="716" spans="1:9" x14ac:dyDescent="0.35">
      <c r="A716" s="4" t="str">
        <f>IF(BD!B710="","",BD!B710)</f>
        <v/>
      </c>
      <c r="B716" s="3" t="str">
        <f>IF(BD!C710="","",BD!C710)</f>
        <v/>
      </c>
      <c r="C716" s="3" t="str">
        <f>IF(BD!D710="","",BD!D710)</f>
        <v/>
      </c>
      <c r="D716" s="3" t="str">
        <f>IF(BD!E710="","",BD!E710)</f>
        <v/>
      </c>
      <c r="E716" s="25"/>
      <c r="F716" s="25"/>
      <c r="G716" s="2" t="str">
        <f>IF(BD!F710="","",BD!F710)</f>
        <v/>
      </c>
      <c r="H716" s="2" t="str">
        <f>IF(BD!L710="","",BD!L710)</f>
        <v/>
      </c>
      <c r="I716" s="2" t="str">
        <f>IF(BD!K710="","",BD!K710)</f>
        <v/>
      </c>
    </row>
    <row r="717" spans="1:9" x14ac:dyDescent="0.35">
      <c r="A717" s="4" t="str">
        <f>IF(BD!B711="","",BD!B711)</f>
        <v/>
      </c>
      <c r="B717" s="3" t="str">
        <f>IF(BD!C711="","",BD!C711)</f>
        <v/>
      </c>
      <c r="C717" s="3" t="str">
        <f>IF(BD!D711="","",BD!D711)</f>
        <v/>
      </c>
      <c r="D717" s="3" t="str">
        <f>IF(BD!E711="","",BD!E711)</f>
        <v/>
      </c>
      <c r="E717" s="25"/>
      <c r="F717" s="25"/>
      <c r="G717" s="2" t="str">
        <f>IF(BD!F711="","",BD!F711)</f>
        <v/>
      </c>
      <c r="H717" s="2" t="str">
        <f>IF(BD!L711="","",BD!L711)</f>
        <v/>
      </c>
      <c r="I717" s="2" t="str">
        <f>IF(BD!K711="","",BD!K711)</f>
        <v/>
      </c>
    </row>
    <row r="718" spans="1:9" x14ac:dyDescent="0.35">
      <c r="A718" s="4" t="str">
        <f>IF(BD!B712="","",BD!B712)</f>
        <v/>
      </c>
      <c r="B718" s="3" t="str">
        <f>IF(BD!C712="","",BD!C712)</f>
        <v/>
      </c>
      <c r="C718" s="3" t="str">
        <f>IF(BD!D712="","",BD!D712)</f>
        <v/>
      </c>
      <c r="D718" s="3" t="str">
        <f>IF(BD!E712="","",BD!E712)</f>
        <v/>
      </c>
      <c r="E718" s="25"/>
      <c r="F718" s="25"/>
      <c r="G718" s="2" t="str">
        <f>IF(BD!F712="","",BD!F712)</f>
        <v/>
      </c>
      <c r="H718" s="2" t="str">
        <f>IF(BD!L712="","",BD!L712)</f>
        <v/>
      </c>
      <c r="I718" s="2" t="str">
        <f>IF(BD!K712="","",BD!K712)</f>
        <v/>
      </c>
    </row>
    <row r="719" spans="1:9" x14ac:dyDescent="0.35">
      <c r="A719" s="4" t="str">
        <f>IF(BD!B713="","",BD!B713)</f>
        <v/>
      </c>
      <c r="B719" s="3" t="str">
        <f>IF(BD!C713="","",BD!C713)</f>
        <v/>
      </c>
      <c r="C719" s="3" t="str">
        <f>IF(BD!D713="","",BD!D713)</f>
        <v/>
      </c>
      <c r="D719" s="3" t="str">
        <f>IF(BD!E713="","",BD!E713)</f>
        <v/>
      </c>
      <c r="E719" s="25"/>
      <c r="F719" s="25"/>
      <c r="G719" s="2" t="str">
        <f>IF(BD!F713="","",BD!F713)</f>
        <v/>
      </c>
      <c r="H719" s="2" t="str">
        <f>IF(BD!L713="","",BD!L713)</f>
        <v/>
      </c>
      <c r="I719" s="2" t="str">
        <f>IF(BD!K713="","",BD!K713)</f>
        <v/>
      </c>
    </row>
    <row r="720" spans="1:9" x14ac:dyDescent="0.35">
      <c r="A720" s="4" t="str">
        <f>IF(BD!B714="","",BD!B714)</f>
        <v/>
      </c>
      <c r="B720" s="3" t="str">
        <f>IF(BD!C714="","",BD!C714)</f>
        <v/>
      </c>
      <c r="C720" s="3" t="str">
        <f>IF(BD!D714="","",BD!D714)</f>
        <v/>
      </c>
      <c r="D720" s="3" t="str">
        <f>IF(BD!E714="","",BD!E714)</f>
        <v/>
      </c>
      <c r="E720" s="25"/>
      <c r="F720" s="25"/>
      <c r="G720" s="2" t="str">
        <f>IF(BD!F714="","",BD!F714)</f>
        <v/>
      </c>
      <c r="H720" s="2" t="str">
        <f>IF(BD!L714="","",BD!L714)</f>
        <v/>
      </c>
      <c r="I720" s="2" t="str">
        <f>IF(BD!K714="","",BD!K714)</f>
        <v/>
      </c>
    </row>
    <row r="721" spans="1:9" x14ac:dyDescent="0.35">
      <c r="A721" s="4" t="str">
        <f>IF(BD!B715="","",BD!B715)</f>
        <v/>
      </c>
      <c r="B721" s="3" t="str">
        <f>IF(BD!C715="","",BD!C715)</f>
        <v/>
      </c>
      <c r="C721" s="3" t="str">
        <f>IF(BD!D715="","",BD!D715)</f>
        <v/>
      </c>
      <c r="D721" s="3" t="str">
        <f>IF(BD!E715="","",BD!E715)</f>
        <v/>
      </c>
      <c r="E721" s="25"/>
      <c r="F721" s="25"/>
      <c r="G721" s="2" t="str">
        <f>IF(BD!F715="","",BD!F715)</f>
        <v/>
      </c>
      <c r="H721" s="2" t="str">
        <f>IF(BD!L715="","",BD!L715)</f>
        <v/>
      </c>
      <c r="I721" s="2" t="str">
        <f>IF(BD!K715="","",BD!K715)</f>
        <v/>
      </c>
    </row>
    <row r="722" spans="1:9" x14ac:dyDescent="0.35">
      <c r="A722" s="4" t="str">
        <f>IF(BD!B716="","",BD!B716)</f>
        <v/>
      </c>
      <c r="B722" s="3" t="str">
        <f>IF(BD!C716="","",BD!C716)</f>
        <v/>
      </c>
      <c r="C722" s="3" t="str">
        <f>IF(BD!D716="","",BD!D716)</f>
        <v/>
      </c>
      <c r="D722" s="3" t="str">
        <f>IF(BD!E716="","",BD!E716)</f>
        <v/>
      </c>
      <c r="E722" s="25"/>
      <c r="F722" s="25"/>
      <c r="G722" s="2" t="str">
        <f>IF(BD!F716="","",BD!F716)</f>
        <v/>
      </c>
      <c r="H722" s="2" t="str">
        <f>IF(BD!L716="","",BD!L716)</f>
        <v/>
      </c>
      <c r="I722" s="2" t="str">
        <f>IF(BD!K716="","",BD!K716)</f>
        <v/>
      </c>
    </row>
    <row r="723" spans="1:9" x14ac:dyDescent="0.35">
      <c r="A723" s="4" t="str">
        <f>IF(BD!B717="","",BD!B717)</f>
        <v/>
      </c>
      <c r="B723" s="3" t="str">
        <f>IF(BD!C717="","",BD!C717)</f>
        <v/>
      </c>
      <c r="C723" s="3" t="str">
        <f>IF(BD!D717="","",BD!D717)</f>
        <v/>
      </c>
      <c r="D723" s="3" t="str">
        <f>IF(BD!E717="","",BD!E717)</f>
        <v/>
      </c>
      <c r="E723" s="25"/>
      <c r="F723" s="25"/>
      <c r="G723" s="2" t="str">
        <f>IF(BD!F717="","",BD!F717)</f>
        <v/>
      </c>
      <c r="H723" s="2" t="str">
        <f>IF(BD!L717="","",BD!L717)</f>
        <v/>
      </c>
      <c r="I723" s="2" t="str">
        <f>IF(BD!K717="","",BD!K717)</f>
        <v/>
      </c>
    </row>
    <row r="724" spans="1:9" x14ac:dyDescent="0.35">
      <c r="A724" s="4" t="str">
        <f>IF(BD!B718="","",BD!B718)</f>
        <v/>
      </c>
      <c r="B724" s="3" t="str">
        <f>IF(BD!C718="","",BD!C718)</f>
        <v/>
      </c>
      <c r="C724" s="3" t="str">
        <f>IF(BD!D718="","",BD!D718)</f>
        <v/>
      </c>
      <c r="D724" s="3" t="str">
        <f>IF(BD!E718="","",BD!E718)</f>
        <v/>
      </c>
      <c r="E724" s="25"/>
      <c r="F724" s="25"/>
      <c r="G724" s="2" t="str">
        <f>IF(BD!F718="","",BD!F718)</f>
        <v/>
      </c>
      <c r="H724" s="2" t="str">
        <f>IF(BD!L718="","",BD!L718)</f>
        <v/>
      </c>
      <c r="I724" s="2" t="str">
        <f>IF(BD!K718="","",BD!K718)</f>
        <v/>
      </c>
    </row>
    <row r="725" spans="1:9" x14ac:dyDescent="0.35">
      <c r="A725" s="4" t="str">
        <f>IF(BD!B719="","",BD!B719)</f>
        <v/>
      </c>
      <c r="B725" s="3" t="str">
        <f>IF(BD!C719="","",BD!C719)</f>
        <v/>
      </c>
      <c r="C725" s="3" t="str">
        <f>IF(BD!D719="","",BD!D719)</f>
        <v/>
      </c>
      <c r="D725" s="3" t="str">
        <f>IF(BD!E719="","",BD!E719)</f>
        <v/>
      </c>
      <c r="E725" s="25"/>
      <c r="F725" s="25"/>
      <c r="G725" s="2" t="str">
        <f>IF(BD!F719="","",BD!F719)</f>
        <v/>
      </c>
      <c r="H725" s="2" t="str">
        <f>IF(BD!L719="","",BD!L719)</f>
        <v/>
      </c>
      <c r="I725" s="2" t="str">
        <f>IF(BD!K719="","",BD!K719)</f>
        <v/>
      </c>
    </row>
    <row r="726" spans="1:9" x14ac:dyDescent="0.35">
      <c r="A726" s="4" t="str">
        <f>IF(BD!B720="","",BD!B720)</f>
        <v/>
      </c>
      <c r="B726" s="3" t="str">
        <f>IF(BD!C720="","",BD!C720)</f>
        <v/>
      </c>
      <c r="C726" s="3" t="str">
        <f>IF(BD!D720="","",BD!D720)</f>
        <v/>
      </c>
      <c r="D726" s="3" t="str">
        <f>IF(BD!E720="","",BD!E720)</f>
        <v/>
      </c>
      <c r="E726" s="25"/>
      <c r="F726" s="25"/>
      <c r="G726" s="2" t="str">
        <f>IF(BD!F720="","",BD!F720)</f>
        <v/>
      </c>
      <c r="H726" s="2" t="str">
        <f>IF(BD!L720="","",BD!L720)</f>
        <v/>
      </c>
      <c r="I726" s="2" t="str">
        <f>IF(BD!K720="","",BD!K720)</f>
        <v/>
      </c>
    </row>
    <row r="727" spans="1:9" x14ac:dyDescent="0.35">
      <c r="A727" s="4" t="str">
        <f>IF(BD!B721="","",BD!B721)</f>
        <v/>
      </c>
      <c r="B727" s="3" t="str">
        <f>IF(BD!C721="","",BD!C721)</f>
        <v/>
      </c>
      <c r="C727" s="3" t="str">
        <f>IF(BD!D721="","",BD!D721)</f>
        <v/>
      </c>
      <c r="D727" s="3" t="str">
        <f>IF(BD!E721="","",BD!E721)</f>
        <v/>
      </c>
      <c r="E727" s="25"/>
      <c r="F727" s="25"/>
      <c r="G727" s="2" t="str">
        <f>IF(BD!F721="","",BD!F721)</f>
        <v/>
      </c>
      <c r="H727" s="2" t="str">
        <f>IF(BD!L721="","",BD!L721)</f>
        <v/>
      </c>
      <c r="I727" s="2" t="str">
        <f>IF(BD!K721="","",BD!K721)</f>
        <v/>
      </c>
    </row>
    <row r="728" spans="1:9" x14ac:dyDescent="0.35">
      <c r="A728" s="4" t="str">
        <f>IF(BD!B722="","",BD!B722)</f>
        <v/>
      </c>
      <c r="B728" s="3" t="str">
        <f>IF(BD!C722="","",BD!C722)</f>
        <v/>
      </c>
      <c r="C728" s="3" t="str">
        <f>IF(BD!D722="","",BD!D722)</f>
        <v/>
      </c>
      <c r="D728" s="3" t="str">
        <f>IF(BD!E722="","",BD!E722)</f>
        <v/>
      </c>
      <c r="E728" s="25"/>
      <c r="F728" s="25"/>
      <c r="G728" s="2" t="str">
        <f>IF(BD!F722="","",BD!F722)</f>
        <v/>
      </c>
      <c r="H728" s="2" t="str">
        <f>IF(BD!L722="","",BD!L722)</f>
        <v/>
      </c>
      <c r="I728" s="2" t="str">
        <f>IF(BD!K722="","",BD!K722)</f>
        <v/>
      </c>
    </row>
    <row r="729" spans="1:9" x14ac:dyDescent="0.35">
      <c r="A729" s="4" t="str">
        <f>IF(BD!B723="","",BD!B723)</f>
        <v/>
      </c>
      <c r="B729" s="3" t="str">
        <f>IF(BD!C723="","",BD!C723)</f>
        <v/>
      </c>
      <c r="C729" s="3" t="str">
        <f>IF(BD!D723="","",BD!D723)</f>
        <v/>
      </c>
      <c r="D729" s="3" t="str">
        <f>IF(BD!E723="","",BD!E723)</f>
        <v/>
      </c>
      <c r="E729" s="25"/>
      <c r="F729" s="25"/>
      <c r="G729" s="2" t="str">
        <f>IF(BD!F723="","",BD!F723)</f>
        <v/>
      </c>
      <c r="H729" s="2" t="str">
        <f>IF(BD!L723="","",BD!L723)</f>
        <v/>
      </c>
      <c r="I729" s="2" t="str">
        <f>IF(BD!K723="","",BD!K723)</f>
        <v/>
      </c>
    </row>
    <row r="730" spans="1:9" x14ac:dyDescent="0.35">
      <c r="A730" s="4" t="str">
        <f>IF(BD!B724="","",BD!B724)</f>
        <v/>
      </c>
      <c r="B730" s="3" t="str">
        <f>IF(BD!C724="","",BD!C724)</f>
        <v/>
      </c>
      <c r="C730" s="3" t="str">
        <f>IF(BD!D724="","",BD!D724)</f>
        <v/>
      </c>
      <c r="D730" s="3" t="str">
        <f>IF(BD!E724="","",BD!E724)</f>
        <v/>
      </c>
      <c r="E730" s="25"/>
      <c r="F730" s="25"/>
      <c r="G730" s="2" t="str">
        <f>IF(BD!F724="","",BD!F724)</f>
        <v/>
      </c>
      <c r="H730" s="2" t="str">
        <f>IF(BD!L724="","",BD!L724)</f>
        <v/>
      </c>
      <c r="I730" s="2" t="str">
        <f>IF(BD!K724="","",BD!K724)</f>
        <v/>
      </c>
    </row>
    <row r="731" spans="1:9" x14ac:dyDescent="0.35">
      <c r="A731" s="4" t="str">
        <f>IF(BD!B725="","",BD!B725)</f>
        <v/>
      </c>
      <c r="B731" s="3" t="str">
        <f>IF(BD!C725="","",BD!C725)</f>
        <v/>
      </c>
      <c r="C731" s="3" t="str">
        <f>IF(BD!D725="","",BD!D725)</f>
        <v/>
      </c>
      <c r="D731" s="3" t="str">
        <f>IF(BD!E725="","",BD!E725)</f>
        <v/>
      </c>
      <c r="E731" s="25"/>
      <c r="F731" s="25"/>
      <c r="G731" s="2" t="str">
        <f>IF(BD!F725="","",BD!F725)</f>
        <v/>
      </c>
      <c r="H731" s="2" t="str">
        <f>IF(BD!L725="","",BD!L725)</f>
        <v/>
      </c>
      <c r="I731" s="2" t="str">
        <f>IF(BD!K725="","",BD!K725)</f>
        <v/>
      </c>
    </row>
    <row r="732" spans="1:9" x14ac:dyDescent="0.35">
      <c r="A732" s="4" t="str">
        <f>IF(BD!B726="","",BD!B726)</f>
        <v/>
      </c>
      <c r="B732" s="3" t="str">
        <f>IF(BD!C726="","",BD!C726)</f>
        <v/>
      </c>
      <c r="C732" s="3" t="str">
        <f>IF(BD!D726="","",BD!D726)</f>
        <v/>
      </c>
      <c r="D732" s="3" t="str">
        <f>IF(BD!E726="","",BD!E726)</f>
        <v/>
      </c>
      <c r="E732" s="25"/>
      <c r="F732" s="25"/>
      <c r="G732" s="2" t="str">
        <f>IF(BD!F726="","",BD!F726)</f>
        <v/>
      </c>
      <c r="H732" s="2" t="str">
        <f>IF(BD!L726="","",BD!L726)</f>
        <v/>
      </c>
      <c r="I732" s="2" t="str">
        <f>IF(BD!K726="","",BD!K726)</f>
        <v/>
      </c>
    </row>
    <row r="733" spans="1:9" x14ac:dyDescent="0.35">
      <c r="A733" s="4" t="str">
        <f>IF(BD!B727="","",BD!B727)</f>
        <v/>
      </c>
      <c r="B733" s="3" t="str">
        <f>IF(BD!C727="","",BD!C727)</f>
        <v/>
      </c>
      <c r="C733" s="3" t="str">
        <f>IF(BD!D727="","",BD!D727)</f>
        <v/>
      </c>
      <c r="D733" s="3" t="str">
        <f>IF(BD!E727="","",BD!E727)</f>
        <v/>
      </c>
      <c r="E733" s="25"/>
      <c r="F733" s="25"/>
      <c r="G733" s="2" t="str">
        <f>IF(BD!F727="","",BD!F727)</f>
        <v/>
      </c>
      <c r="H733" s="2" t="str">
        <f>IF(BD!L727="","",BD!L727)</f>
        <v/>
      </c>
      <c r="I733" s="2" t="str">
        <f>IF(BD!K727="","",BD!K727)</f>
        <v/>
      </c>
    </row>
    <row r="734" spans="1:9" x14ac:dyDescent="0.35">
      <c r="A734" s="4" t="str">
        <f>IF(BD!B728="","",BD!B728)</f>
        <v/>
      </c>
      <c r="B734" s="3" t="str">
        <f>IF(BD!C728="","",BD!C728)</f>
        <v/>
      </c>
      <c r="C734" s="3" t="str">
        <f>IF(BD!D728="","",BD!D728)</f>
        <v/>
      </c>
      <c r="D734" s="3" t="str">
        <f>IF(BD!E728="","",BD!E728)</f>
        <v/>
      </c>
      <c r="E734" s="25"/>
      <c r="F734" s="25"/>
      <c r="G734" s="2" t="str">
        <f>IF(BD!F728="","",BD!F728)</f>
        <v/>
      </c>
      <c r="H734" s="2" t="str">
        <f>IF(BD!L728="","",BD!L728)</f>
        <v/>
      </c>
      <c r="I734" s="2" t="str">
        <f>IF(BD!K728="","",BD!K728)</f>
        <v/>
      </c>
    </row>
    <row r="735" spans="1:9" x14ac:dyDescent="0.35">
      <c r="A735" s="4" t="str">
        <f>IF(BD!B729="","",BD!B729)</f>
        <v/>
      </c>
      <c r="B735" s="3" t="str">
        <f>IF(BD!C729="","",BD!C729)</f>
        <v/>
      </c>
      <c r="C735" s="3" t="str">
        <f>IF(BD!D729="","",BD!D729)</f>
        <v/>
      </c>
      <c r="D735" s="3" t="str">
        <f>IF(BD!E729="","",BD!E729)</f>
        <v/>
      </c>
      <c r="E735" s="25"/>
      <c r="F735" s="25"/>
      <c r="G735" s="2" t="str">
        <f>IF(BD!F729="","",BD!F729)</f>
        <v/>
      </c>
      <c r="H735" s="2" t="str">
        <f>IF(BD!L729="","",BD!L729)</f>
        <v/>
      </c>
      <c r="I735" s="2" t="str">
        <f>IF(BD!K729="","",BD!K729)</f>
        <v/>
      </c>
    </row>
    <row r="736" spans="1:9" x14ac:dyDescent="0.35">
      <c r="A736" s="4" t="str">
        <f>IF(BD!B730="","",BD!B730)</f>
        <v/>
      </c>
      <c r="B736" s="3" t="str">
        <f>IF(BD!C730="","",BD!C730)</f>
        <v/>
      </c>
      <c r="C736" s="3" t="str">
        <f>IF(BD!D730="","",BD!D730)</f>
        <v/>
      </c>
      <c r="D736" s="3" t="str">
        <f>IF(BD!E730="","",BD!E730)</f>
        <v/>
      </c>
      <c r="E736" s="25"/>
      <c r="F736" s="25"/>
      <c r="G736" s="2" t="str">
        <f>IF(BD!F730="","",BD!F730)</f>
        <v/>
      </c>
      <c r="H736" s="2" t="str">
        <f>IF(BD!L730="","",BD!L730)</f>
        <v/>
      </c>
      <c r="I736" s="2" t="str">
        <f>IF(BD!K730="","",BD!K730)</f>
        <v/>
      </c>
    </row>
    <row r="737" spans="1:9" x14ac:dyDescent="0.35">
      <c r="A737" s="4" t="str">
        <f>IF(BD!B731="","",BD!B731)</f>
        <v/>
      </c>
      <c r="B737" s="3" t="str">
        <f>IF(BD!C731="","",BD!C731)</f>
        <v/>
      </c>
      <c r="C737" s="3" t="str">
        <f>IF(BD!D731="","",BD!D731)</f>
        <v/>
      </c>
      <c r="D737" s="3" t="str">
        <f>IF(BD!E731="","",BD!E731)</f>
        <v/>
      </c>
      <c r="E737" s="25"/>
      <c r="F737" s="25"/>
      <c r="G737" s="2" t="str">
        <f>IF(BD!F731="","",BD!F731)</f>
        <v/>
      </c>
      <c r="H737" s="2" t="str">
        <f>IF(BD!L731="","",BD!L731)</f>
        <v/>
      </c>
      <c r="I737" s="2" t="str">
        <f>IF(BD!K731="","",BD!K731)</f>
        <v/>
      </c>
    </row>
    <row r="738" spans="1:9" x14ac:dyDescent="0.35">
      <c r="A738" s="4" t="str">
        <f>IF(BD!B732="","",BD!B732)</f>
        <v/>
      </c>
      <c r="B738" s="3" t="str">
        <f>IF(BD!C732="","",BD!C732)</f>
        <v/>
      </c>
      <c r="C738" s="3" t="str">
        <f>IF(BD!D732="","",BD!D732)</f>
        <v/>
      </c>
      <c r="D738" s="3" t="str">
        <f>IF(BD!E732="","",BD!E732)</f>
        <v/>
      </c>
      <c r="E738" s="25"/>
      <c r="F738" s="25"/>
      <c r="G738" s="2" t="str">
        <f>IF(BD!F732="","",BD!F732)</f>
        <v/>
      </c>
      <c r="H738" s="2" t="str">
        <f>IF(BD!L732="","",BD!L732)</f>
        <v/>
      </c>
      <c r="I738" s="2" t="str">
        <f>IF(BD!K732="","",BD!K732)</f>
        <v/>
      </c>
    </row>
    <row r="739" spans="1:9" x14ac:dyDescent="0.35">
      <c r="A739" s="4" t="str">
        <f>IF(BD!B733="","",BD!B733)</f>
        <v/>
      </c>
      <c r="B739" s="3" t="str">
        <f>IF(BD!C733="","",BD!C733)</f>
        <v/>
      </c>
      <c r="C739" s="3" t="str">
        <f>IF(BD!D733="","",BD!D733)</f>
        <v/>
      </c>
      <c r="D739" s="3" t="str">
        <f>IF(BD!E733="","",BD!E733)</f>
        <v/>
      </c>
      <c r="E739" s="25"/>
      <c r="F739" s="25"/>
      <c r="G739" s="2" t="str">
        <f>IF(BD!F733="","",BD!F733)</f>
        <v/>
      </c>
      <c r="H739" s="2" t="str">
        <f>IF(BD!L733="","",BD!L733)</f>
        <v/>
      </c>
      <c r="I739" s="2" t="str">
        <f>IF(BD!K733="","",BD!K733)</f>
        <v/>
      </c>
    </row>
    <row r="740" spans="1:9" x14ac:dyDescent="0.35">
      <c r="A740" s="4" t="str">
        <f>IF(BD!B734="","",BD!B734)</f>
        <v/>
      </c>
      <c r="B740" s="3" t="str">
        <f>IF(BD!C734="","",BD!C734)</f>
        <v/>
      </c>
      <c r="C740" s="3" t="str">
        <f>IF(BD!D734="","",BD!D734)</f>
        <v/>
      </c>
      <c r="D740" s="3" t="str">
        <f>IF(BD!E734="","",BD!E734)</f>
        <v/>
      </c>
      <c r="E740" s="25"/>
      <c r="F740" s="25"/>
      <c r="G740" s="2" t="str">
        <f>IF(BD!F734="","",BD!F734)</f>
        <v/>
      </c>
      <c r="H740" s="2" t="str">
        <f>IF(BD!L734="","",BD!L734)</f>
        <v/>
      </c>
      <c r="I740" s="2" t="str">
        <f>IF(BD!K734="","",BD!K734)</f>
        <v/>
      </c>
    </row>
    <row r="741" spans="1:9" x14ac:dyDescent="0.35">
      <c r="A741" s="4" t="str">
        <f>IF(BD!B735="","",BD!B735)</f>
        <v/>
      </c>
      <c r="B741" s="3" t="str">
        <f>IF(BD!C735="","",BD!C735)</f>
        <v/>
      </c>
      <c r="C741" s="3" t="str">
        <f>IF(BD!D735="","",BD!D735)</f>
        <v/>
      </c>
      <c r="D741" s="3" t="str">
        <f>IF(BD!E735="","",BD!E735)</f>
        <v/>
      </c>
      <c r="E741" s="25"/>
      <c r="F741" s="25"/>
      <c r="G741" s="2" t="str">
        <f>IF(BD!F735="","",BD!F735)</f>
        <v/>
      </c>
      <c r="H741" s="2" t="str">
        <f>IF(BD!L735="","",BD!L735)</f>
        <v/>
      </c>
      <c r="I741" s="2" t="str">
        <f>IF(BD!K735="","",BD!K735)</f>
        <v/>
      </c>
    </row>
    <row r="742" spans="1:9" x14ac:dyDescent="0.35">
      <c r="A742" s="4" t="str">
        <f>IF(BD!B736="","",BD!B736)</f>
        <v/>
      </c>
      <c r="B742" s="3" t="str">
        <f>IF(BD!C736="","",BD!C736)</f>
        <v/>
      </c>
      <c r="C742" s="3" t="str">
        <f>IF(BD!D736="","",BD!D736)</f>
        <v/>
      </c>
      <c r="D742" s="3" t="str">
        <f>IF(BD!E736="","",BD!E736)</f>
        <v/>
      </c>
      <c r="E742" s="25"/>
      <c r="F742" s="25"/>
      <c r="G742" s="2" t="str">
        <f>IF(BD!F736="","",BD!F736)</f>
        <v/>
      </c>
      <c r="H742" s="2" t="str">
        <f>IF(BD!L736="","",BD!L736)</f>
        <v/>
      </c>
      <c r="I742" s="2" t="str">
        <f>IF(BD!K736="","",BD!K736)</f>
        <v/>
      </c>
    </row>
    <row r="743" spans="1:9" x14ac:dyDescent="0.35">
      <c r="A743" s="4" t="str">
        <f>IF(BD!B737="","",BD!B737)</f>
        <v/>
      </c>
      <c r="B743" s="3" t="str">
        <f>IF(BD!C737="","",BD!C737)</f>
        <v/>
      </c>
      <c r="C743" s="3" t="str">
        <f>IF(BD!D737="","",BD!D737)</f>
        <v/>
      </c>
      <c r="D743" s="3" t="str">
        <f>IF(BD!E737="","",BD!E737)</f>
        <v/>
      </c>
      <c r="E743" s="25"/>
      <c r="F743" s="25"/>
      <c r="G743" s="2" t="str">
        <f>IF(BD!F737="","",BD!F737)</f>
        <v/>
      </c>
      <c r="H743" s="2" t="str">
        <f>IF(BD!L737="","",BD!L737)</f>
        <v/>
      </c>
      <c r="I743" s="2" t="str">
        <f>IF(BD!K737="","",BD!K737)</f>
        <v/>
      </c>
    </row>
    <row r="744" spans="1:9" x14ac:dyDescent="0.35">
      <c r="A744" s="4" t="str">
        <f>IF(BD!B738="","",BD!B738)</f>
        <v/>
      </c>
      <c r="B744" s="3" t="str">
        <f>IF(BD!C738="","",BD!C738)</f>
        <v/>
      </c>
      <c r="C744" s="3" t="str">
        <f>IF(BD!D738="","",BD!D738)</f>
        <v/>
      </c>
      <c r="D744" s="3" t="str">
        <f>IF(BD!E738="","",BD!E738)</f>
        <v/>
      </c>
      <c r="E744" s="25"/>
      <c r="F744" s="25"/>
      <c r="G744" s="2" t="str">
        <f>IF(BD!F738="","",BD!F738)</f>
        <v/>
      </c>
      <c r="H744" s="2" t="str">
        <f>IF(BD!L738="","",BD!L738)</f>
        <v/>
      </c>
      <c r="I744" s="2" t="str">
        <f>IF(BD!K738="","",BD!K738)</f>
        <v/>
      </c>
    </row>
    <row r="745" spans="1:9" x14ac:dyDescent="0.35">
      <c r="A745" s="4" t="str">
        <f>IF(BD!B739="","",BD!B739)</f>
        <v/>
      </c>
      <c r="B745" s="3" t="str">
        <f>IF(BD!C739="","",BD!C739)</f>
        <v/>
      </c>
      <c r="C745" s="3" t="str">
        <f>IF(BD!D739="","",BD!D739)</f>
        <v/>
      </c>
      <c r="D745" s="3" t="str">
        <f>IF(BD!E739="","",BD!E739)</f>
        <v/>
      </c>
      <c r="E745" s="25"/>
      <c r="F745" s="25"/>
      <c r="G745" s="2" t="str">
        <f>IF(BD!F739="","",BD!F739)</f>
        <v/>
      </c>
      <c r="H745" s="2" t="str">
        <f>IF(BD!L739="","",BD!L739)</f>
        <v/>
      </c>
      <c r="I745" s="2" t="str">
        <f>IF(BD!K739="","",BD!K739)</f>
        <v/>
      </c>
    </row>
    <row r="746" spans="1:9" x14ac:dyDescent="0.35">
      <c r="A746" s="4" t="str">
        <f>IF(BD!B740="","",BD!B740)</f>
        <v/>
      </c>
      <c r="B746" s="3" t="str">
        <f>IF(BD!C740="","",BD!C740)</f>
        <v/>
      </c>
      <c r="C746" s="3" t="str">
        <f>IF(BD!D740="","",BD!D740)</f>
        <v/>
      </c>
      <c r="D746" s="3" t="str">
        <f>IF(BD!E740="","",BD!E740)</f>
        <v/>
      </c>
      <c r="E746" s="25"/>
      <c r="F746" s="25"/>
      <c r="G746" s="2" t="str">
        <f>IF(BD!F740="","",BD!F740)</f>
        <v/>
      </c>
      <c r="H746" s="2" t="str">
        <f>IF(BD!L740="","",BD!L740)</f>
        <v/>
      </c>
      <c r="I746" s="2" t="str">
        <f>IF(BD!K740="","",BD!K740)</f>
        <v/>
      </c>
    </row>
    <row r="747" spans="1:9" x14ac:dyDescent="0.35">
      <c r="A747" s="4" t="str">
        <f>IF(BD!B741="","",BD!B741)</f>
        <v/>
      </c>
      <c r="B747" s="3" t="str">
        <f>IF(BD!C741="","",BD!C741)</f>
        <v/>
      </c>
      <c r="C747" s="3" t="str">
        <f>IF(BD!D741="","",BD!D741)</f>
        <v/>
      </c>
      <c r="D747" s="3" t="str">
        <f>IF(BD!E741="","",BD!E741)</f>
        <v/>
      </c>
      <c r="E747" s="25"/>
      <c r="F747" s="25"/>
      <c r="G747" s="2" t="str">
        <f>IF(BD!F741="","",BD!F741)</f>
        <v/>
      </c>
      <c r="H747" s="2" t="str">
        <f>IF(BD!L741="","",BD!L741)</f>
        <v/>
      </c>
      <c r="I747" s="2" t="str">
        <f>IF(BD!K741="","",BD!K741)</f>
        <v/>
      </c>
    </row>
    <row r="748" spans="1:9" x14ac:dyDescent="0.35">
      <c r="A748" s="4" t="str">
        <f>IF(BD!B742="","",BD!B742)</f>
        <v/>
      </c>
      <c r="B748" s="3" t="str">
        <f>IF(BD!C742="","",BD!C742)</f>
        <v/>
      </c>
      <c r="C748" s="3" t="str">
        <f>IF(BD!D742="","",BD!D742)</f>
        <v/>
      </c>
      <c r="D748" s="3" t="str">
        <f>IF(BD!E742="","",BD!E742)</f>
        <v/>
      </c>
      <c r="E748" s="25"/>
      <c r="F748" s="25"/>
      <c r="G748" s="2" t="str">
        <f>IF(BD!F742="","",BD!F742)</f>
        <v/>
      </c>
      <c r="H748" s="2" t="str">
        <f>IF(BD!L742="","",BD!L742)</f>
        <v/>
      </c>
      <c r="I748" s="2" t="str">
        <f>IF(BD!K742="","",BD!K742)</f>
        <v/>
      </c>
    </row>
    <row r="749" spans="1:9" x14ac:dyDescent="0.35">
      <c r="A749" s="4" t="str">
        <f>IF(BD!B743="","",BD!B743)</f>
        <v/>
      </c>
      <c r="B749" s="3" t="str">
        <f>IF(BD!C743="","",BD!C743)</f>
        <v/>
      </c>
      <c r="C749" s="3" t="str">
        <f>IF(BD!D743="","",BD!D743)</f>
        <v/>
      </c>
      <c r="D749" s="3" t="str">
        <f>IF(BD!E743="","",BD!E743)</f>
        <v/>
      </c>
      <c r="E749" s="25"/>
      <c r="F749" s="25"/>
      <c r="G749" s="2" t="str">
        <f>IF(BD!F743="","",BD!F743)</f>
        <v/>
      </c>
      <c r="H749" s="2" t="str">
        <f>IF(BD!L743="","",BD!L743)</f>
        <v/>
      </c>
      <c r="I749" s="2" t="str">
        <f>IF(BD!K743="","",BD!K743)</f>
        <v/>
      </c>
    </row>
    <row r="750" spans="1:9" x14ac:dyDescent="0.35">
      <c r="A750" s="4" t="str">
        <f>IF(BD!B744="","",BD!B744)</f>
        <v/>
      </c>
      <c r="B750" s="3" t="str">
        <f>IF(BD!C744="","",BD!C744)</f>
        <v/>
      </c>
      <c r="C750" s="3" t="str">
        <f>IF(BD!D744="","",BD!D744)</f>
        <v/>
      </c>
      <c r="D750" s="3" t="str">
        <f>IF(BD!E744="","",BD!E744)</f>
        <v/>
      </c>
      <c r="E750" s="25"/>
      <c r="F750" s="25"/>
      <c r="G750" s="2" t="str">
        <f>IF(BD!F744="","",BD!F744)</f>
        <v/>
      </c>
      <c r="H750" s="2" t="str">
        <f>IF(BD!L744="","",BD!L744)</f>
        <v/>
      </c>
      <c r="I750" s="2" t="str">
        <f>IF(BD!K744="","",BD!K744)</f>
        <v/>
      </c>
    </row>
    <row r="751" spans="1:9" x14ac:dyDescent="0.35">
      <c r="A751" s="4" t="str">
        <f>IF(BD!B745="","",BD!B745)</f>
        <v/>
      </c>
      <c r="B751" s="3" t="str">
        <f>IF(BD!C745="","",BD!C745)</f>
        <v/>
      </c>
      <c r="C751" s="3" t="str">
        <f>IF(BD!D745="","",BD!D745)</f>
        <v/>
      </c>
      <c r="D751" s="3" t="str">
        <f>IF(BD!E745="","",BD!E745)</f>
        <v/>
      </c>
      <c r="E751" s="25"/>
      <c r="F751" s="25"/>
      <c r="G751" s="2" t="str">
        <f>IF(BD!F745="","",BD!F745)</f>
        <v/>
      </c>
      <c r="H751" s="2" t="str">
        <f>IF(BD!L745="","",BD!L745)</f>
        <v/>
      </c>
      <c r="I751" s="2" t="str">
        <f>IF(BD!K745="","",BD!K745)</f>
        <v/>
      </c>
    </row>
    <row r="752" spans="1:9" x14ac:dyDescent="0.35">
      <c r="A752" s="4" t="str">
        <f>IF(BD!B746="","",BD!B746)</f>
        <v/>
      </c>
      <c r="B752" s="3" t="str">
        <f>IF(BD!C746="","",BD!C746)</f>
        <v/>
      </c>
      <c r="C752" s="3" t="str">
        <f>IF(BD!D746="","",BD!D746)</f>
        <v/>
      </c>
      <c r="D752" s="3" t="str">
        <f>IF(BD!E746="","",BD!E746)</f>
        <v/>
      </c>
      <c r="E752" s="25"/>
      <c r="F752" s="25"/>
      <c r="G752" s="2" t="str">
        <f>IF(BD!F746="","",BD!F746)</f>
        <v/>
      </c>
      <c r="H752" s="2" t="str">
        <f>IF(BD!L746="","",BD!L746)</f>
        <v/>
      </c>
      <c r="I752" s="2" t="str">
        <f>IF(BD!K746="","",BD!K746)</f>
        <v/>
      </c>
    </row>
    <row r="753" spans="1:9" x14ac:dyDescent="0.35">
      <c r="A753" s="4" t="str">
        <f>IF(BD!B747="","",BD!B747)</f>
        <v/>
      </c>
      <c r="B753" s="3" t="str">
        <f>IF(BD!C747="","",BD!C747)</f>
        <v/>
      </c>
      <c r="C753" s="3" t="str">
        <f>IF(BD!D747="","",BD!D747)</f>
        <v/>
      </c>
      <c r="D753" s="3" t="str">
        <f>IF(BD!E747="","",BD!E747)</f>
        <v/>
      </c>
      <c r="E753" s="25"/>
      <c r="F753" s="25"/>
      <c r="G753" s="2" t="str">
        <f>IF(BD!F747="","",BD!F747)</f>
        <v/>
      </c>
      <c r="H753" s="2" t="str">
        <f>IF(BD!L747="","",BD!L747)</f>
        <v/>
      </c>
      <c r="I753" s="2" t="str">
        <f>IF(BD!K747="","",BD!K747)</f>
        <v/>
      </c>
    </row>
    <row r="754" spans="1:9" x14ac:dyDescent="0.35">
      <c r="A754" s="4" t="str">
        <f>IF(BD!B748="","",BD!B748)</f>
        <v/>
      </c>
      <c r="B754" s="3" t="str">
        <f>IF(BD!C748="","",BD!C748)</f>
        <v/>
      </c>
      <c r="C754" s="3" t="str">
        <f>IF(BD!D748="","",BD!D748)</f>
        <v/>
      </c>
      <c r="D754" s="3" t="str">
        <f>IF(BD!E748="","",BD!E748)</f>
        <v/>
      </c>
      <c r="E754" s="25"/>
      <c r="F754" s="25"/>
      <c r="G754" s="2" t="str">
        <f>IF(BD!F748="","",BD!F748)</f>
        <v/>
      </c>
      <c r="H754" s="2" t="str">
        <f>IF(BD!L748="","",BD!L748)</f>
        <v/>
      </c>
      <c r="I754" s="2" t="str">
        <f>IF(BD!K748="","",BD!K748)</f>
        <v/>
      </c>
    </row>
    <row r="755" spans="1:9" x14ac:dyDescent="0.35">
      <c r="A755" s="4" t="str">
        <f>IF(BD!B749="","",BD!B749)</f>
        <v/>
      </c>
      <c r="B755" s="3" t="str">
        <f>IF(BD!C749="","",BD!C749)</f>
        <v/>
      </c>
      <c r="C755" s="3" t="str">
        <f>IF(BD!D749="","",BD!D749)</f>
        <v/>
      </c>
      <c r="D755" s="3" t="str">
        <f>IF(BD!E749="","",BD!E749)</f>
        <v/>
      </c>
      <c r="E755" s="25"/>
      <c r="F755" s="25"/>
      <c r="G755" s="2" t="str">
        <f>IF(BD!F749="","",BD!F749)</f>
        <v/>
      </c>
      <c r="H755" s="2" t="str">
        <f>IF(BD!L749="","",BD!L749)</f>
        <v/>
      </c>
      <c r="I755" s="2" t="str">
        <f>IF(BD!K749="","",BD!K749)</f>
        <v/>
      </c>
    </row>
    <row r="756" spans="1:9" x14ac:dyDescent="0.35">
      <c r="A756" s="4" t="str">
        <f>IF(BD!B750="","",BD!B750)</f>
        <v/>
      </c>
      <c r="B756" s="3" t="str">
        <f>IF(BD!C750="","",BD!C750)</f>
        <v/>
      </c>
      <c r="C756" s="3" t="str">
        <f>IF(BD!D750="","",BD!D750)</f>
        <v/>
      </c>
      <c r="D756" s="3" t="str">
        <f>IF(BD!E750="","",BD!E750)</f>
        <v/>
      </c>
      <c r="E756" s="25"/>
      <c r="F756" s="25"/>
      <c r="G756" s="2" t="str">
        <f>IF(BD!F750="","",BD!F750)</f>
        <v/>
      </c>
      <c r="H756" s="2" t="str">
        <f>IF(BD!L750="","",BD!L750)</f>
        <v/>
      </c>
      <c r="I756" s="2" t="str">
        <f>IF(BD!K750="","",BD!K750)</f>
        <v/>
      </c>
    </row>
    <row r="757" spans="1:9" x14ac:dyDescent="0.35">
      <c r="A757" s="4" t="str">
        <f>IF(BD!B751="","",BD!B751)</f>
        <v/>
      </c>
      <c r="B757" s="3" t="str">
        <f>IF(BD!C751="","",BD!C751)</f>
        <v/>
      </c>
      <c r="C757" s="3" t="str">
        <f>IF(BD!D751="","",BD!D751)</f>
        <v/>
      </c>
      <c r="D757" s="3" t="str">
        <f>IF(BD!E751="","",BD!E751)</f>
        <v/>
      </c>
      <c r="E757" s="25"/>
      <c r="F757" s="25"/>
      <c r="G757" s="2" t="str">
        <f>IF(BD!F751="","",BD!F751)</f>
        <v/>
      </c>
      <c r="H757" s="2" t="str">
        <f>IF(BD!L751="","",BD!L751)</f>
        <v/>
      </c>
      <c r="I757" s="2" t="str">
        <f>IF(BD!K751="","",BD!K751)</f>
        <v/>
      </c>
    </row>
    <row r="758" spans="1:9" x14ac:dyDescent="0.35">
      <c r="A758" s="4" t="str">
        <f>IF(BD!B752="","",BD!B752)</f>
        <v/>
      </c>
      <c r="B758" s="3" t="str">
        <f>IF(BD!C752="","",BD!C752)</f>
        <v/>
      </c>
      <c r="C758" s="3" t="str">
        <f>IF(BD!D752="","",BD!D752)</f>
        <v/>
      </c>
      <c r="D758" s="3" t="str">
        <f>IF(BD!E752="","",BD!E752)</f>
        <v/>
      </c>
      <c r="E758" s="25"/>
      <c r="F758" s="25"/>
      <c r="G758" s="2" t="str">
        <f>IF(BD!F752="","",BD!F752)</f>
        <v/>
      </c>
      <c r="H758" s="2" t="str">
        <f>IF(BD!L752="","",BD!L752)</f>
        <v/>
      </c>
      <c r="I758" s="2" t="str">
        <f>IF(BD!K752="","",BD!K752)</f>
        <v/>
      </c>
    </row>
    <row r="759" spans="1:9" x14ac:dyDescent="0.35">
      <c r="A759" s="4" t="str">
        <f>IF(BD!B753="","",BD!B753)</f>
        <v/>
      </c>
      <c r="B759" s="3" t="str">
        <f>IF(BD!C753="","",BD!C753)</f>
        <v/>
      </c>
      <c r="C759" s="3" t="str">
        <f>IF(BD!D753="","",BD!D753)</f>
        <v/>
      </c>
      <c r="D759" s="3" t="str">
        <f>IF(BD!E753="","",BD!E753)</f>
        <v/>
      </c>
      <c r="E759" s="25"/>
      <c r="F759" s="25"/>
      <c r="G759" s="2" t="str">
        <f>IF(BD!F753="","",BD!F753)</f>
        <v/>
      </c>
      <c r="H759" s="2" t="str">
        <f>IF(BD!L753="","",BD!L753)</f>
        <v/>
      </c>
      <c r="I759" s="2" t="str">
        <f>IF(BD!K753="","",BD!K753)</f>
        <v/>
      </c>
    </row>
    <row r="760" spans="1:9" x14ac:dyDescent="0.35">
      <c r="A760" s="4" t="str">
        <f>IF(BD!B754="","",BD!B754)</f>
        <v/>
      </c>
      <c r="B760" s="3" t="str">
        <f>IF(BD!C754="","",BD!C754)</f>
        <v/>
      </c>
      <c r="C760" s="3" t="str">
        <f>IF(BD!D754="","",BD!D754)</f>
        <v/>
      </c>
      <c r="D760" s="3" t="str">
        <f>IF(BD!E754="","",BD!E754)</f>
        <v/>
      </c>
      <c r="E760" s="25"/>
      <c r="F760" s="25"/>
      <c r="G760" s="2" t="str">
        <f>IF(BD!F754="","",BD!F754)</f>
        <v/>
      </c>
      <c r="H760" s="2" t="str">
        <f>IF(BD!L754="","",BD!L754)</f>
        <v/>
      </c>
      <c r="I760" s="2" t="str">
        <f>IF(BD!K754="","",BD!K754)</f>
        <v/>
      </c>
    </row>
    <row r="761" spans="1:9" x14ac:dyDescent="0.35">
      <c r="A761" s="4" t="str">
        <f>IF(BD!B755="","",BD!B755)</f>
        <v/>
      </c>
      <c r="B761" s="3" t="str">
        <f>IF(BD!C755="","",BD!C755)</f>
        <v/>
      </c>
      <c r="C761" s="3" t="str">
        <f>IF(BD!D755="","",BD!D755)</f>
        <v/>
      </c>
      <c r="D761" s="3" t="str">
        <f>IF(BD!E755="","",BD!E755)</f>
        <v/>
      </c>
      <c r="E761" s="25"/>
      <c r="F761" s="25"/>
      <c r="G761" s="2" t="str">
        <f>IF(BD!F755="","",BD!F755)</f>
        <v/>
      </c>
      <c r="H761" s="2" t="str">
        <f>IF(BD!L755="","",BD!L755)</f>
        <v/>
      </c>
      <c r="I761" s="2" t="str">
        <f>IF(BD!K755="","",BD!K755)</f>
        <v/>
      </c>
    </row>
    <row r="762" spans="1:9" x14ac:dyDescent="0.35">
      <c r="A762" s="4" t="str">
        <f>IF(BD!B756="","",BD!B756)</f>
        <v/>
      </c>
      <c r="B762" s="3" t="str">
        <f>IF(BD!C756="","",BD!C756)</f>
        <v/>
      </c>
      <c r="C762" s="3" t="str">
        <f>IF(BD!D756="","",BD!D756)</f>
        <v/>
      </c>
      <c r="D762" s="3" t="str">
        <f>IF(BD!E756="","",BD!E756)</f>
        <v/>
      </c>
      <c r="E762" s="25"/>
      <c r="F762" s="25"/>
      <c r="G762" s="2" t="str">
        <f>IF(BD!F756="","",BD!F756)</f>
        <v/>
      </c>
      <c r="H762" s="2" t="str">
        <f>IF(BD!L756="","",BD!L756)</f>
        <v/>
      </c>
      <c r="I762" s="2" t="str">
        <f>IF(BD!K756="","",BD!K756)</f>
        <v/>
      </c>
    </row>
    <row r="763" spans="1:9" x14ac:dyDescent="0.35">
      <c r="A763" s="4" t="str">
        <f>IF(BD!B757="","",BD!B757)</f>
        <v/>
      </c>
      <c r="B763" s="3" t="str">
        <f>IF(BD!C757="","",BD!C757)</f>
        <v/>
      </c>
      <c r="C763" s="3" t="str">
        <f>IF(BD!D757="","",BD!D757)</f>
        <v/>
      </c>
      <c r="D763" s="3" t="str">
        <f>IF(BD!E757="","",BD!E757)</f>
        <v/>
      </c>
      <c r="E763" s="25"/>
      <c r="F763" s="25"/>
      <c r="G763" s="2" t="str">
        <f>IF(BD!F757="","",BD!F757)</f>
        <v/>
      </c>
      <c r="H763" s="2" t="str">
        <f>IF(BD!L757="","",BD!L757)</f>
        <v/>
      </c>
      <c r="I763" s="2" t="str">
        <f>IF(BD!K757="","",BD!K757)</f>
        <v/>
      </c>
    </row>
    <row r="764" spans="1:9" x14ac:dyDescent="0.35">
      <c r="A764" s="4" t="str">
        <f>IF(BD!B758="","",BD!B758)</f>
        <v/>
      </c>
      <c r="B764" s="3" t="str">
        <f>IF(BD!C758="","",BD!C758)</f>
        <v/>
      </c>
      <c r="C764" s="3" t="str">
        <f>IF(BD!D758="","",BD!D758)</f>
        <v/>
      </c>
      <c r="D764" s="3" t="str">
        <f>IF(BD!E758="","",BD!E758)</f>
        <v/>
      </c>
      <c r="E764" s="25"/>
      <c r="F764" s="25"/>
      <c r="G764" s="2" t="str">
        <f>IF(BD!F758="","",BD!F758)</f>
        <v/>
      </c>
      <c r="H764" s="2" t="str">
        <f>IF(BD!L758="","",BD!L758)</f>
        <v/>
      </c>
      <c r="I764" s="2" t="str">
        <f>IF(BD!K758="","",BD!K758)</f>
        <v/>
      </c>
    </row>
    <row r="765" spans="1:9" x14ac:dyDescent="0.35">
      <c r="A765" s="4" t="str">
        <f>IF(BD!B759="","",BD!B759)</f>
        <v/>
      </c>
      <c r="B765" s="3" t="str">
        <f>IF(BD!C759="","",BD!C759)</f>
        <v/>
      </c>
      <c r="C765" s="3" t="str">
        <f>IF(BD!D759="","",BD!D759)</f>
        <v/>
      </c>
      <c r="D765" s="3" t="str">
        <f>IF(BD!E759="","",BD!E759)</f>
        <v/>
      </c>
      <c r="E765" s="25"/>
      <c r="F765" s="25"/>
      <c r="G765" s="2" t="str">
        <f>IF(BD!F759="","",BD!F759)</f>
        <v/>
      </c>
      <c r="H765" s="2" t="str">
        <f>IF(BD!L759="","",BD!L759)</f>
        <v/>
      </c>
      <c r="I765" s="2" t="str">
        <f>IF(BD!K759="","",BD!K759)</f>
        <v/>
      </c>
    </row>
    <row r="766" spans="1:9" x14ac:dyDescent="0.35">
      <c r="A766" s="4" t="str">
        <f>IF(BD!B760="","",BD!B760)</f>
        <v/>
      </c>
      <c r="B766" s="3" t="str">
        <f>IF(BD!C760="","",BD!C760)</f>
        <v/>
      </c>
      <c r="C766" s="3" t="str">
        <f>IF(BD!D760="","",BD!D760)</f>
        <v/>
      </c>
      <c r="D766" s="3" t="str">
        <f>IF(BD!E760="","",BD!E760)</f>
        <v/>
      </c>
      <c r="E766" s="25"/>
      <c r="F766" s="25"/>
      <c r="G766" s="2" t="str">
        <f>IF(BD!F760="","",BD!F760)</f>
        <v/>
      </c>
      <c r="H766" s="2" t="str">
        <f>IF(BD!L760="","",BD!L760)</f>
        <v/>
      </c>
      <c r="I766" s="2" t="str">
        <f>IF(BD!K760="","",BD!K760)</f>
        <v/>
      </c>
    </row>
    <row r="767" spans="1:9" x14ac:dyDescent="0.35">
      <c r="A767" s="4" t="str">
        <f>IF(BD!B761="","",BD!B761)</f>
        <v/>
      </c>
      <c r="B767" s="3" t="str">
        <f>IF(BD!C761="","",BD!C761)</f>
        <v/>
      </c>
      <c r="C767" s="3" t="str">
        <f>IF(BD!D761="","",BD!D761)</f>
        <v/>
      </c>
      <c r="D767" s="3" t="str">
        <f>IF(BD!E761="","",BD!E761)</f>
        <v/>
      </c>
      <c r="E767" s="25"/>
      <c r="F767" s="25"/>
      <c r="G767" s="2" t="str">
        <f>IF(BD!F761="","",BD!F761)</f>
        <v/>
      </c>
      <c r="H767" s="2" t="str">
        <f>IF(BD!L761="","",BD!L761)</f>
        <v/>
      </c>
      <c r="I767" s="2" t="str">
        <f>IF(BD!K761="","",BD!K761)</f>
        <v/>
      </c>
    </row>
    <row r="768" spans="1:9" x14ac:dyDescent="0.35">
      <c r="A768" s="4" t="str">
        <f>IF(BD!B762="","",BD!B762)</f>
        <v/>
      </c>
      <c r="B768" s="3" t="str">
        <f>IF(BD!C762="","",BD!C762)</f>
        <v/>
      </c>
      <c r="C768" s="3" t="str">
        <f>IF(BD!D762="","",BD!D762)</f>
        <v/>
      </c>
      <c r="D768" s="3" t="str">
        <f>IF(BD!E762="","",BD!E762)</f>
        <v/>
      </c>
      <c r="E768" s="25"/>
      <c r="F768" s="25"/>
      <c r="G768" s="2" t="str">
        <f>IF(BD!F762="","",BD!F762)</f>
        <v/>
      </c>
      <c r="H768" s="2" t="str">
        <f>IF(BD!L762="","",BD!L762)</f>
        <v/>
      </c>
      <c r="I768" s="2" t="str">
        <f>IF(BD!K762="","",BD!K762)</f>
        <v/>
      </c>
    </row>
    <row r="769" spans="1:9" x14ac:dyDescent="0.35">
      <c r="A769" s="4" t="str">
        <f>IF(BD!B763="","",BD!B763)</f>
        <v/>
      </c>
      <c r="B769" s="3" t="str">
        <f>IF(BD!C763="","",BD!C763)</f>
        <v/>
      </c>
      <c r="C769" s="3" t="str">
        <f>IF(BD!D763="","",BD!D763)</f>
        <v/>
      </c>
      <c r="D769" s="3" t="str">
        <f>IF(BD!E763="","",BD!E763)</f>
        <v/>
      </c>
      <c r="E769" s="25"/>
      <c r="F769" s="25"/>
      <c r="G769" s="2" t="str">
        <f>IF(BD!F763="","",BD!F763)</f>
        <v/>
      </c>
      <c r="H769" s="2" t="str">
        <f>IF(BD!L763="","",BD!L763)</f>
        <v/>
      </c>
      <c r="I769" s="2" t="str">
        <f>IF(BD!K763="","",BD!K763)</f>
        <v/>
      </c>
    </row>
    <row r="770" spans="1:9" x14ac:dyDescent="0.35">
      <c r="A770" s="4" t="str">
        <f>IF(BD!B764="","",BD!B764)</f>
        <v/>
      </c>
      <c r="B770" s="3" t="str">
        <f>IF(BD!C764="","",BD!C764)</f>
        <v/>
      </c>
      <c r="C770" s="3" t="str">
        <f>IF(BD!D764="","",BD!D764)</f>
        <v/>
      </c>
      <c r="D770" s="3" t="str">
        <f>IF(BD!E764="","",BD!E764)</f>
        <v/>
      </c>
      <c r="E770" s="25"/>
      <c r="F770" s="25"/>
      <c r="G770" s="2" t="str">
        <f>IF(BD!F764="","",BD!F764)</f>
        <v/>
      </c>
      <c r="H770" s="2" t="str">
        <f>IF(BD!L764="","",BD!L764)</f>
        <v/>
      </c>
      <c r="I770" s="2" t="str">
        <f>IF(BD!K764="","",BD!K764)</f>
        <v/>
      </c>
    </row>
    <row r="771" spans="1:9" x14ac:dyDescent="0.35">
      <c r="A771" s="4" t="str">
        <f>IF(BD!B765="","",BD!B765)</f>
        <v/>
      </c>
      <c r="B771" s="3" t="str">
        <f>IF(BD!C765="","",BD!C765)</f>
        <v/>
      </c>
      <c r="C771" s="3" t="str">
        <f>IF(BD!D765="","",BD!D765)</f>
        <v/>
      </c>
      <c r="D771" s="3" t="str">
        <f>IF(BD!E765="","",BD!E765)</f>
        <v/>
      </c>
      <c r="E771" s="25"/>
      <c r="F771" s="25"/>
      <c r="G771" s="2" t="str">
        <f>IF(BD!F765="","",BD!F765)</f>
        <v/>
      </c>
      <c r="H771" s="2" t="str">
        <f>IF(BD!L765="","",BD!L765)</f>
        <v/>
      </c>
      <c r="I771" s="2" t="str">
        <f>IF(BD!K765="","",BD!K765)</f>
        <v/>
      </c>
    </row>
    <row r="772" spans="1:9" x14ac:dyDescent="0.35">
      <c r="A772" s="4" t="str">
        <f>IF(BD!B766="","",BD!B766)</f>
        <v/>
      </c>
      <c r="B772" s="3" t="str">
        <f>IF(BD!C766="","",BD!C766)</f>
        <v/>
      </c>
      <c r="C772" s="3" t="str">
        <f>IF(BD!D766="","",BD!D766)</f>
        <v/>
      </c>
      <c r="D772" s="3" t="str">
        <f>IF(BD!E766="","",BD!E766)</f>
        <v/>
      </c>
      <c r="E772" s="25"/>
      <c r="F772" s="25"/>
      <c r="G772" s="2" t="str">
        <f>IF(BD!F766="","",BD!F766)</f>
        <v/>
      </c>
      <c r="H772" s="2" t="str">
        <f>IF(BD!L766="","",BD!L766)</f>
        <v/>
      </c>
      <c r="I772" s="2" t="str">
        <f>IF(BD!K766="","",BD!K766)</f>
        <v/>
      </c>
    </row>
    <row r="773" spans="1:9" x14ac:dyDescent="0.35">
      <c r="A773" s="4" t="str">
        <f>IF(BD!B767="","",BD!B767)</f>
        <v/>
      </c>
      <c r="B773" s="3" t="str">
        <f>IF(BD!C767="","",BD!C767)</f>
        <v/>
      </c>
      <c r="C773" s="3" t="str">
        <f>IF(BD!D767="","",BD!D767)</f>
        <v/>
      </c>
      <c r="D773" s="3" t="str">
        <f>IF(BD!E767="","",BD!E767)</f>
        <v/>
      </c>
      <c r="E773" s="25"/>
      <c r="F773" s="25"/>
      <c r="G773" s="2" t="str">
        <f>IF(BD!F767="","",BD!F767)</f>
        <v/>
      </c>
      <c r="H773" s="2" t="str">
        <f>IF(BD!L767="","",BD!L767)</f>
        <v/>
      </c>
      <c r="I773" s="2" t="str">
        <f>IF(BD!K767="","",BD!K767)</f>
        <v/>
      </c>
    </row>
    <row r="774" spans="1:9" x14ac:dyDescent="0.35">
      <c r="A774" s="4" t="str">
        <f>IF(BD!B768="","",BD!B768)</f>
        <v/>
      </c>
      <c r="B774" s="3" t="str">
        <f>IF(BD!C768="","",BD!C768)</f>
        <v/>
      </c>
      <c r="C774" s="3" t="str">
        <f>IF(BD!D768="","",BD!D768)</f>
        <v/>
      </c>
      <c r="D774" s="3" t="str">
        <f>IF(BD!E768="","",BD!E768)</f>
        <v/>
      </c>
      <c r="E774" s="25"/>
      <c r="F774" s="25"/>
      <c r="G774" s="2" t="str">
        <f>IF(BD!F768="","",BD!F768)</f>
        <v/>
      </c>
      <c r="H774" s="2" t="str">
        <f>IF(BD!L768="","",BD!L768)</f>
        <v/>
      </c>
      <c r="I774" s="2" t="str">
        <f>IF(BD!K768="","",BD!K768)</f>
        <v/>
      </c>
    </row>
    <row r="775" spans="1:9" x14ac:dyDescent="0.35">
      <c r="A775" s="4" t="str">
        <f>IF(BD!B769="","",BD!B769)</f>
        <v/>
      </c>
      <c r="B775" s="3" t="str">
        <f>IF(BD!C769="","",BD!C769)</f>
        <v/>
      </c>
      <c r="C775" s="3" t="str">
        <f>IF(BD!D769="","",BD!D769)</f>
        <v/>
      </c>
      <c r="D775" s="3" t="str">
        <f>IF(BD!E769="","",BD!E769)</f>
        <v/>
      </c>
      <c r="E775" s="25"/>
      <c r="F775" s="25"/>
      <c r="G775" s="2" t="str">
        <f>IF(BD!F769="","",BD!F769)</f>
        <v/>
      </c>
      <c r="H775" s="2" t="str">
        <f>IF(BD!L769="","",BD!L769)</f>
        <v/>
      </c>
      <c r="I775" s="2" t="str">
        <f>IF(BD!K769="","",BD!K769)</f>
        <v/>
      </c>
    </row>
    <row r="776" spans="1:9" x14ac:dyDescent="0.35">
      <c r="A776" s="4" t="str">
        <f>IF(BD!B770="","",BD!B770)</f>
        <v/>
      </c>
      <c r="B776" s="3" t="str">
        <f>IF(BD!C770="","",BD!C770)</f>
        <v/>
      </c>
      <c r="C776" s="3" t="str">
        <f>IF(BD!D770="","",BD!D770)</f>
        <v/>
      </c>
      <c r="D776" s="3" t="str">
        <f>IF(BD!E770="","",BD!E770)</f>
        <v/>
      </c>
      <c r="E776" s="25"/>
      <c r="F776" s="25"/>
      <c r="G776" s="2" t="str">
        <f>IF(BD!F770="","",BD!F770)</f>
        <v/>
      </c>
      <c r="H776" s="2" t="str">
        <f>IF(BD!L770="","",BD!L770)</f>
        <v/>
      </c>
      <c r="I776" s="2" t="str">
        <f>IF(BD!K770="","",BD!K770)</f>
        <v/>
      </c>
    </row>
    <row r="777" spans="1:9" x14ac:dyDescent="0.35">
      <c r="A777" s="4" t="str">
        <f>IF(BD!B771="","",BD!B771)</f>
        <v/>
      </c>
      <c r="B777" s="3" t="str">
        <f>IF(BD!C771="","",BD!C771)</f>
        <v/>
      </c>
      <c r="C777" s="3" t="str">
        <f>IF(BD!D771="","",BD!D771)</f>
        <v/>
      </c>
      <c r="D777" s="3" t="str">
        <f>IF(BD!E771="","",BD!E771)</f>
        <v/>
      </c>
      <c r="E777" s="25"/>
      <c r="F777" s="25"/>
      <c r="G777" s="2" t="str">
        <f>IF(BD!F771="","",BD!F771)</f>
        <v/>
      </c>
      <c r="H777" s="2" t="str">
        <f>IF(BD!L771="","",BD!L771)</f>
        <v/>
      </c>
      <c r="I777" s="2" t="str">
        <f>IF(BD!K771="","",BD!K771)</f>
        <v/>
      </c>
    </row>
    <row r="778" spans="1:9" x14ac:dyDescent="0.35">
      <c r="A778" s="4" t="str">
        <f>IF(BD!B772="","",BD!B772)</f>
        <v/>
      </c>
      <c r="B778" s="3" t="str">
        <f>IF(BD!C772="","",BD!C772)</f>
        <v/>
      </c>
      <c r="C778" s="3" t="str">
        <f>IF(BD!D772="","",BD!D772)</f>
        <v/>
      </c>
      <c r="D778" s="3" t="str">
        <f>IF(BD!E772="","",BD!E772)</f>
        <v/>
      </c>
      <c r="E778" s="25"/>
      <c r="F778" s="25"/>
      <c r="G778" s="2" t="str">
        <f>IF(BD!F772="","",BD!F772)</f>
        <v/>
      </c>
      <c r="H778" s="2" t="str">
        <f>IF(BD!L772="","",BD!L772)</f>
        <v/>
      </c>
      <c r="I778" s="2" t="str">
        <f>IF(BD!K772="","",BD!K772)</f>
        <v/>
      </c>
    </row>
    <row r="779" spans="1:9" x14ac:dyDescent="0.35">
      <c r="A779" s="4" t="str">
        <f>IF(BD!B773="","",BD!B773)</f>
        <v/>
      </c>
      <c r="B779" s="3" t="str">
        <f>IF(BD!C773="","",BD!C773)</f>
        <v/>
      </c>
      <c r="C779" s="3" t="str">
        <f>IF(BD!D773="","",BD!D773)</f>
        <v/>
      </c>
      <c r="D779" s="3" t="str">
        <f>IF(BD!E773="","",BD!E773)</f>
        <v/>
      </c>
      <c r="E779" s="25"/>
      <c r="F779" s="25"/>
      <c r="G779" s="2" t="str">
        <f>IF(BD!F773="","",BD!F773)</f>
        <v/>
      </c>
      <c r="H779" s="2" t="str">
        <f>IF(BD!L773="","",BD!L773)</f>
        <v/>
      </c>
      <c r="I779" s="2" t="str">
        <f>IF(BD!K773="","",BD!K773)</f>
        <v/>
      </c>
    </row>
    <row r="780" spans="1:9" x14ac:dyDescent="0.35">
      <c r="A780" s="4" t="str">
        <f>IF(BD!B774="","",BD!B774)</f>
        <v/>
      </c>
      <c r="B780" s="3" t="str">
        <f>IF(BD!C774="","",BD!C774)</f>
        <v/>
      </c>
      <c r="C780" s="3" t="str">
        <f>IF(BD!D774="","",BD!D774)</f>
        <v/>
      </c>
      <c r="D780" s="3" t="str">
        <f>IF(BD!E774="","",BD!E774)</f>
        <v/>
      </c>
      <c r="E780" s="25"/>
      <c r="F780" s="25"/>
      <c r="G780" s="2" t="str">
        <f>IF(BD!F774="","",BD!F774)</f>
        <v/>
      </c>
      <c r="H780" s="2" t="str">
        <f>IF(BD!L774="","",BD!L774)</f>
        <v/>
      </c>
      <c r="I780" s="2" t="str">
        <f>IF(BD!K774="","",BD!K774)</f>
        <v/>
      </c>
    </row>
    <row r="781" spans="1:9" x14ac:dyDescent="0.35">
      <c r="A781" s="4" t="str">
        <f>IF(BD!B775="","",BD!B775)</f>
        <v/>
      </c>
      <c r="B781" s="3" t="str">
        <f>IF(BD!C775="","",BD!C775)</f>
        <v/>
      </c>
      <c r="C781" s="3" t="str">
        <f>IF(BD!D775="","",BD!D775)</f>
        <v/>
      </c>
      <c r="D781" s="3" t="str">
        <f>IF(BD!E775="","",BD!E775)</f>
        <v/>
      </c>
      <c r="E781" s="25"/>
      <c r="F781" s="25"/>
      <c r="G781" s="2" t="str">
        <f>IF(BD!F775="","",BD!F775)</f>
        <v/>
      </c>
      <c r="H781" s="2" t="str">
        <f>IF(BD!L775="","",BD!L775)</f>
        <v/>
      </c>
      <c r="I781" s="2" t="str">
        <f>IF(BD!K775="","",BD!K775)</f>
        <v/>
      </c>
    </row>
    <row r="782" spans="1:9" x14ac:dyDescent="0.35">
      <c r="A782" s="4" t="str">
        <f>IF(BD!B776="","",BD!B776)</f>
        <v/>
      </c>
      <c r="B782" s="3" t="str">
        <f>IF(BD!C776="","",BD!C776)</f>
        <v/>
      </c>
      <c r="C782" s="3" t="str">
        <f>IF(BD!D776="","",BD!D776)</f>
        <v/>
      </c>
      <c r="D782" s="3" t="str">
        <f>IF(BD!E776="","",BD!E776)</f>
        <v/>
      </c>
      <c r="E782" s="25"/>
      <c r="F782" s="25"/>
      <c r="G782" s="2" t="str">
        <f>IF(BD!F776="","",BD!F776)</f>
        <v/>
      </c>
      <c r="H782" s="2" t="str">
        <f>IF(BD!L776="","",BD!L776)</f>
        <v/>
      </c>
      <c r="I782" s="2" t="str">
        <f>IF(BD!K776="","",BD!K776)</f>
        <v/>
      </c>
    </row>
    <row r="783" spans="1:9" x14ac:dyDescent="0.35">
      <c r="A783" s="4" t="str">
        <f>IF(BD!B777="","",BD!B777)</f>
        <v/>
      </c>
      <c r="B783" s="3" t="str">
        <f>IF(BD!C777="","",BD!C777)</f>
        <v/>
      </c>
      <c r="C783" s="3" t="str">
        <f>IF(BD!D777="","",BD!D777)</f>
        <v/>
      </c>
      <c r="D783" s="3" t="str">
        <f>IF(BD!E777="","",BD!E777)</f>
        <v/>
      </c>
      <c r="E783" s="25"/>
      <c r="F783" s="25"/>
      <c r="G783" s="2" t="str">
        <f>IF(BD!F777="","",BD!F777)</f>
        <v/>
      </c>
      <c r="H783" s="2" t="str">
        <f>IF(BD!L777="","",BD!L777)</f>
        <v/>
      </c>
      <c r="I783" s="2" t="str">
        <f>IF(BD!K777="","",BD!K777)</f>
        <v/>
      </c>
    </row>
    <row r="784" spans="1:9" x14ac:dyDescent="0.35">
      <c r="A784" s="4" t="str">
        <f>IF(BD!B778="","",BD!B778)</f>
        <v/>
      </c>
      <c r="B784" s="3" t="str">
        <f>IF(BD!C778="","",BD!C778)</f>
        <v/>
      </c>
      <c r="C784" s="3" t="str">
        <f>IF(BD!D778="","",BD!D778)</f>
        <v/>
      </c>
      <c r="D784" s="3" t="str">
        <f>IF(BD!E778="","",BD!E778)</f>
        <v/>
      </c>
      <c r="E784" s="25"/>
      <c r="F784" s="25"/>
      <c r="G784" s="2" t="str">
        <f>IF(BD!F778="","",BD!F778)</f>
        <v/>
      </c>
      <c r="H784" s="2" t="str">
        <f>IF(BD!L778="","",BD!L778)</f>
        <v/>
      </c>
      <c r="I784" s="2" t="str">
        <f>IF(BD!K778="","",BD!K778)</f>
        <v/>
      </c>
    </row>
    <row r="785" spans="1:9" x14ac:dyDescent="0.35">
      <c r="A785" s="4" t="str">
        <f>IF(BD!B779="","",BD!B779)</f>
        <v/>
      </c>
      <c r="B785" s="3" t="str">
        <f>IF(BD!C779="","",BD!C779)</f>
        <v/>
      </c>
      <c r="C785" s="3" t="str">
        <f>IF(BD!D779="","",BD!D779)</f>
        <v/>
      </c>
      <c r="D785" s="3" t="str">
        <f>IF(BD!E779="","",BD!E779)</f>
        <v/>
      </c>
      <c r="E785" s="25"/>
      <c r="F785" s="25"/>
      <c r="G785" s="2" t="str">
        <f>IF(BD!F779="","",BD!F779)</f>
        <v/>
      </c>
      <c r="H785" s="2" t="str">
        <f>IF(BD!L779="","",BD!L779)</f>
        <v/>
      </c>
      <c r="I785" s="2" t="str">
        <f>IF(BD!K779="","",BD!K779)</f>
        <v/>
      </c>
    </row>
    <row r="786" spans="1:9" x14ac:dyDescent="0.35">
      <c r="A786" s="4" t="str">
        <f>IF(BD!B780="","",BD!B780)</f>
        <v/>
      </c>
      <c r="B786" s="3" t="str">
        <f>IF(BD!C780="","",BD!C780)</f>
        <v/>
      </c>
      <c r="C786" s="3" t="str">
        <f>IF(BD!D780="","",BD!D780)</f>
        <v/>
      </c>
      <c r="D786" s="3" t="str">
        <f>IF(BD!E780="","",BD!E780)</f>
        <v/>
      </c>
      <c r="E786" s="25"/>
      <c r="F786" s="25"/>
      <c r="G786" s="2" t="str">
        <f>IF(BD!F780="","",BD!F780)</f>
        <v/>
      </c>
      <c r="H786" s="2" t="str">
        <f>IF(BD!L780="","",BD!L780)</f>
        <v/>
      </c>
      <c r="I786" s="2" t="str">
        <f>IF(BD!K780="","",BD!K780)</f>
        <v/>
      </c>
    </row>
    <row r="787" spans="1:9" x14ac:dyDescent="0.35">
      <c r="A787" s="4" t="str">
        <f>IF(BD!B781="","",BD!B781)</f>
        <v/>
      </c>
      <c r="B787" s="3" t="str">
        <f>IF(BD!C781="","",BD!C781)</f>
        <v/>
      </c>
      <c r="C787" s="3" t="str">
        <f>IF(BD!D781="","",BD!D781)</f>
        <v/>
      </c>
      <c r="D787" s="3" t="str">
        <f>IF(BD!E781="","",BD!E781)</f>
        <v/>
      </c>
      <c r="E787" s="25"/>
      <c r="F787" s="25"/>
      <c r="G787" s="2" t="str">
        <f>IF(BD!F781="","",BD!F781)</f>
        <v/>
      </c>
      <c r="H787" s="2" t="str">
        <f>IF(BD!L781="","",BD!L781)</f>
        <v/>
      </c>
      <c r="I787" s="2" t="str">
        <f>IF(BD!K781="","",BD!K781)</f>
        <v/>
      </c>
    </row>
    <row r="788" spans="1:9" x14ac:dyDescent="0.35">
      <c r="A788" s="4" t="str">
        <f>IF(BD!B782="","",BD!B782)</f>
        <v/>
      </c>
      <c r="B788" s="3" t="str">
        <f>IF(BD!C782="","",BD!C782)</f>
        <v/>
      </c>
      <c r="C788" s="3" t="str">
        <f>IF(BD!D782="","",BD!D782)</f>
        <v/>
      </c>
      <c r="D788" s="3" t="str">
        <f>IF(BD!E782="","",BD!E782)</f>
        <v/>
      </c>
      <c r="E788" s="25"/>
      <c r="F788" s="25"/>
      <c r="G788" s="2" t="str">
        <f>IF(BD!F782="","",BD!F782)</f>
        <v/>
      </c>
      <c r="H788" s="2" t="str">
        <f>IF(BD!L782="","",BD!L782)</f>
        <v/>
      </c>
      <c r="I788" s="2" t="str">
        <f>IF(BD!K782="","",BD!K782)</f>
        <v/>
      </c>
    </row>
    <row r="789" spans="1:9" x14ac:dyDescent="0.35">
      <c r="A789" s="4" t="str">
        <f>IF(BD!B783="","",BD!B783)</f>
        <v/>
      </c>
      <c r="B789" s="3" t="str">
        <f>IF(BD!C783="","",BD!C783)</f>
        <v/>
      </c>
      <c r="C789" s="3" t="str">
        <f>IF(BD!D783="","",BD!D783)</f>
        <v/>
      </c>
      <c r="D789" s="3" t="str">
        <f>IF(BD!E783="","",BD!E783)</f>
        <v/>
      </c>
      <c r="E789" s="25"/>
      <c r="F789" s="25"/>
      <c r="G789" s="2" t="str">
        <f>IF(BD!F783="","",BD!F783)</f>
        <v/>
      </c>
      <c r="H789" s="2" t="str">
        <f>IF(BD!L783="","",BD!L783)</f>
        <v/>
      </c>
      <c r="I789" s="2" t="str">
        <f>IF(BD!K783="","",BD!K783)</f>
        <v/>
      </c>
    </row>
    <row r="790" spans="1:9" x14ac:dyDescent="0.35">
      <c r="A790" s="4" t="str">
        <f>IF(BD!B784="","",BD!B784)</f>
        <v/>
      </c>
      <c r="B790" s="3" t="str">
        <f>IF(BD!C784="","",BD!C784)</f>
        <v/>
      </c>
      <c r="C790" s="3" t="str">
        <f>IF(BD!D784="","",BD!D784)</f>
        <v/>
      </c>
      <c r="D790" s="3" t="str">
        <f>IF(BD!E784="","",BD!E784)</f>
        <v/>
      </c>
      <c r="E790" s="25"/>
      <c r="F790" s="25"/>
      <c r="G790" s="2" t="str">
        <f>IF(BD!F784="","",BD!F784)</f>
        <v/>
      </c>
      <c r="H790" s="2" t="str">
        <f>IF(BD!L784="","",BD!L784)</f>
        <v/>
      </c>
      <c r="I790" s="2" t="str">
        <f>IF(BD!K784="","",BD!K784)</f>
        <v/>
      </c>
    </row>
    <row r="791" spans="1:9" x14ac:dyDescent="0.35">
      <c r="A791" s="4" t="str">
        <f>IF(BD!B785="","",BD!B785)</f>
        <v/>
      </c>
      <c r="B791" s="3" t="str">
        <f>IF(BD!C785="","",BD!C785)</f>
        <v/>
      </c>
      <c r="C791" s="3" t="str">
        <f>IF(BD!D785="","",BD!D785)</f>
        <v/>
      </c>
      <c r="D791" s="3" t="str">
        <f>IF(BD!E785="","",BD!E785)</f>
        <v/>
      </c>
      <c r="E791" s="25"/>
      <c r="F791" s="25"/>
      <c r="G791" s="2" t="str">
        <f>IF(BD!F785="","",BD!F785)</f>
        <v/>
      </c>
      <c r="H791" s="2" t="str">
        <f>IF(BD!L785="","",BD!L785)</f>
        <v/>
      </c>
      <c r="I791" s="2" t="str">
        <f>IF(BD!K785="","",BD!K785)</f>
        <v/>
      </c>
    </row>
    <row r="792" spans="1:9" x14ac:dyDescent="0.35">
      <c r="A792" s="4" t="str">
        <f>IF(BD!B786="","",BD!B786)</f>
        <v/>
      </c>
      <c r="B792" s="3" t="str">
        <f>IF(BD!C786="","",BD!C786)</f>
        <v/>
      </c>
      <c r="C792" s="3" t="str">
        <f>IF(BD!D786="","",BD!D786)</f>
        <v/>
      </c>
      <c r="D792" s="3" t="str">
        <f>IF(BD!E786="","",BD!E786)</f>
        <v/>
      </c>
      <c r="E792" s="25"/>
      <c r="F792" s="25"/>
      <c r="G792" s="2" t="str">
        <f>IF(BD!F786="","",BD!F786)</f>
        <v/>
      </c>
      <c r="H792" s="2" t="str">
        <f>IF(BD!L786="","",BD!L786)</f>
        <v/>
      </c>
      <c r="I792" s="2" t="str">
        <f>IF(BD!K786="","",BD!K786)</f>
        <v/>
      </c>
    </row>
    <row r="793" spans="1:9" x14ac:dyDescent="0.35">
      <c r="A793" s="4" t="str">
        <f>IF(BD!B787="","",BD!B787)</f>
        <v/>
      </c>
      <c r="B793" s="3" t="str">
        <f>IF(BD!C787="","",BD!C787)</f>
        <v/>
      </c>
      <c r="C793" s="3" t="str">
        <f>IF(BD!D787="","",BD!D787)</f>
        <v/>
      </c>
      <c r="D793" s="3" t="str">
        <f>IF(BD!E787="","",BD!E787)</f>
        <v/>
      </c>
      <c r="E793" s="25"/>
      <c r="F793" s="25"/>
      <c r="G793" s="2" t="str">
        <f>IF(BD!F787="","",BD!F787)</f>
        <v/>
      </c>
      <c r="H793" s="2" t="str">
        <f>IF(BD!L787="","",BD!L787)</f>
        <v/>
      </c>
      <c r="I793" s="2" t="str">
        <f>IF(BD!K787="","",BD!K787)</f>
        <v/>
      </c>
    </row>
    <row r="794" spans="1:9" x14ac:dyDescent="0.35">
      <c r="A794" s="4" t="str">
        <f>IF(BD!B788="","",BD!B788)</f>
        <v/>
      </c>
      <c r="B794" s="3" t="str">
        <f>IF(BD!C788="","",BD!C788)</f>
        <v/>
      </c>
      <c r="C794" s="3" t="str">
        <f>IF(BD!D788="","",BD!D788)</f>
        <v/>
      </c>
      <c r="D794" s="3" t="str">
        <f>IF(BD!E788="","",BD!E788)</f>
        <v/>
      </c>
      <c r="E794" s="25"/>
      <c r="F794" s="25"/>
      <c r="G794" s="2" t="str">
        <f>IF(BD!F788="","",BD!F788)</f>
        <v/>
      </c>
      <c r="H794" s="2" t="str">
        <f>IF(BD!L788="","",BD!L788)</f>
        <v/>
      </c>
      <c r="I794" s="2" t="str">
        <f>IF(BD!K788="","",BD!K788)</f>
        <v/>
      </c>
    </row>
    <row r="795" spans="1:9" x14ac:dyDescent="0.35">
      <c r="A795" s="4" t="str">
        <f>IF(BD!B789="","",BD!B789)</f>
        <v/>
      </c>
      <c r="B795" s="3" t="str">
        <f>IF(BD!C789="","",BD!C789)</f>
        <v/>
      </c>
      <c r="C795" s="3" t="str">
        <f>IF(BD!D789="","",BD!D789)</f>
        <v/>
      </c>
      <c r="D795" s="3" t="str">
        <f>IF(BD!E789="","",BD!E789)</f>
        <v/>
      </c>
      <c r="E795" s="25"/>
      <c r="F795" s="25"/>
      <c r="G795" s="2" t="str">
        <f>IF(BD!F789="","",BD!F789)</f>
        <v/>
      </c>
      <c r="H795" s="2" t="str">
        <f>IF(BD!L789="","",BD!L789)</f>
        <v/>
      </c>
      <c r="I795" s="2" t="str">
        <f>IF(BD!K789="","",BD!K789)</f>
        <v/>
      </c>
    </row>
    <row r="796" spans="1:9" x14ac:dyDescent="0.35">
      <c r="A796" s="4" t="str">
        <f>IF(BD!B790="","",BD!B790)</f>
        <v/>
      </c>
      <c r="B796" s="3" t="str">
        <f>IF(BD!C790="","",BD!C790)</f>
        <v/>
      </c>
      <c r="C796" s="3" t="str">
        <f>IF(BD!D790="","",BD!D790)</f>
        <v/>
      </c>
      <c r="D796" s="3" t="str">
        <f>IF(BD!E790="","",BD!E790)</f>
        <v/>
      </c>
      <c r="E796" s="25"/>
      <c r="F796" s="25"/>
      <c r="G796" s="2" t="str">
        <f>IF(BD!F790="","",BD!F790)</f>
        <v/>
      </c>
      <c r="H796" s="2" t="str">
        <f>IF(BD!L790="","",BD!L790)</f>
        <v/>
      </c>
      <c r="I796" s="2" t="str">
        <f>IF(BD!K790="","",BD!K790)</f>
        <v/>
      </c>
    </row>
    <row r="797" spans="1:9" x14ac:dyDescent="0.35">
      <c r="A797" s="4" t="str">
        <f>IF(BD!B791="","",BD!B791)</f>
        <v/>
      </c>
      <c r="B797" s="3" t="str">
        <f>IF(BD!C791="","",BD!C791)</f>
        <v/>
      </c>
      <c r="C797" s="3" t="str">
        <f>IF(BD!D791="","",BD!D791)</f>
        <v/>
      </c>
      <c r="D797" s="3" t="str">
        <f>IF(BD!E791="","",BD!E791)</f>
        <v/>
      </c>
      <c r="E797" s="25"/>
      <c r="F797" s="25"/>
      <c r="G797" s="2" t="str">
        <f>IF(BD!F791="","",BD!F791)</f>
        <v/>
      </c>
      <c r="H797" s="2" t="str">
        <f>IF(BD!L791="","",BD!L791)</f>
        <v/>
      </c>
      <c r="I797" s="2" t="str">
        <f>IF(BD!K791="","",BD!K791)</f>
        <v/>
      </c>
    </row>
    <row r="798" spans="1:9" x14ac:dyDescent="0.35">
      <c r="A798" s="4" t="str">
        <f>IF(BD!B792="","",BD!B792)</f>
        <v/>
      </c>
      <c r="B798" s="3" t="str">
        <f>IF(BD!C792="","",BD!C792)</f>
        <v/>
      </c>
      <c r="C798" s="3" t="str">
        <f>IF(BD!D792="","",BD!D792)</f>
        <v/>
      </c>
      <c r="D798" s="3" t="str">
        <f>IF(BD!E792="","",BD!E792)</f>
        <v/>
      </c>
      <c r="E798" s="25"/>
      <c r="F798" s="25"/>
      <c r="G798" s="2" t="str">
        <f>IF(BD!F792="","",BD!F792)</f>
        <v/>
      </c>
      <c r="H798" s="2" t="str">
        <f>IF(BD!L792="","",BD!L792)</f>
        <v/>
      </c>
      <c r="I798" s="2" t="str">
        <f>IF(BD!K792="","",BD!K792)</f>
        <v/>
      </c>
    </row>
    <row r="799" spans="1:9" x14ac:dyDescent="0.35">
      <c r="A799" s="4" t="str">
        <f>IF(BD!B793="","",BD!B793)</f>
        <v/>
      </c>
      <c r="B799" s="3" t="str">
        <f>IF(BD!C793="","",BD!C793)</f>
        <v/>
      </c>
      <c r="C799" s="3" t="str">
        <f>IF(BD!D793="","",BD!D793)</f>
        <v/>
      </c>
      <c r="D799" s="3" t="str">
        <f>IF(BD!E793="","",BD!E793)</f>
        <v/>
      </c>
      <c r="E799" s="25"/>
      <c r="F799" s="25"/>
      <c r="G799" s="2" t="str">
        <f>IF(BD!F793="","",BD!F793)</f>
        <v/>
      </c>
      <c r="H799" s="2" t="str">
        <f>IF(BD!L793="","",BD!L793)</f>
        <v/>
      </c>
      <c r="I799" s="2" t="str">
        <f>IF(BD!K793="","",BD!K793)</f>
        <v/>
      </c>
    </row>
    <row r="800" spans="1:9" x14ac:dyDescent="0.35">
      <c r="A800" s="4" t="str">
        <f>IF(BD!B794="","",BD!B794)</f>
        <v/>
      </c>
      <c r="B800" s="3" t="str">
        <f>IF(BD!C794="","",BD!C794)</f>
        <v/>
      </c>
      <c r="C800" s="3" t="str">
        <f>IF(BD!D794="","",BD!D794)</f>
        <v/>
      </c>
      <c r="D800" s="3" t="str">
        <f>IF(BD!E794="","",BD!E794)</f>
        <v/>
      </c>
      <c r="E800" s="25"/>
      <c r="F800" s="25"/>
      <c r="G800" s="2" t="str">
        <f>IF(BD!F794="","",BD!F794)</f>
        <v/>
      </c>
      <c r="H800" s="2" t="str">
        <f>IF(BD!L794="","",BD!L794)</f>
        <v/>
      </c>
      <c r="I800" s="2" t="str">
        <f>IF(BD!K794="","",BD!K794)</f>
        <v/>
      </c>
    </row>
    <row r="801" spans="1:9" x14ac:dyDescent="0.35">
      <c r="A801" s="4" t="str">
        <f>IF(BD!B795="","",BD!B795)</f>
        <v/>
      </c>
      <c r="B801" s="3" t="str">
        <f>IF(BD!C795="","",BD!C795)</f>
        <v/>
      </c>
      <c r="C801" s="3" t="str">
        <f>IF(BD!D795="","",BD!D795)</f>
        <v/>
      </c>
      <c r="D801" s="3" t="str">
        <f>IF(BD!E795="","",BD!E795)</f>
        <v/>
      </c>
      <c r="E801" s="25"/>
      <c r="F801" s="25"/>
      <c r="G801" s="2" t="str">
        <f>IF(BD!F795="","",BD!F795)</f>
        <v/>
      </c>
      <c r="H801" s="2" t="str">
        <f>IF(BD!L795="","",BD!L795)</f>
        <v/>
      </c>
      <c r="I801" s="2" t="str">
        <f>IF(BD!K795="","",BD!K795)</f>
        <v/>
      </c>
    </row>
    <row r="802" spans="1:9" x14ac:dyDescent="0.35">
      <c r="A802" s="4" t="str">
        <f>IF(BD!B796="","",BD!B796)</f>
        <v/>
      </c>
      <c r="B802" s="3" t="str">
        <f>IF(BD!C796="","",BD!C796)</f>
        <v/>
      </c>
      <c r="C802" s="3" t="str">
        <f>IF(BD!D796="","",BD!D796)</f>
        <v/>
      </c>
      <c r="D802" s="3" t="str">
        <f>IF(BD!E796="","",BD!E796)</f>
        <v/>
      </c>
      <c r="E802" s="25"/>
      <c r="F802" s="25"/>
      <c r="G802" s="2" t="str">
        <f>IF(BD!F796="","",BD!F796)</f>
        <v/>
      </c>
      <c r="H802" s="2" t="str">
        <f>IF(BD!L796="","",BD!L796)</f>
        <v/>
      </c>
      <c r="I802" s="2" t="str">
        <f>IF(BD!K796="","",BD!K796)</f>
        <v/>
      </c>
    </row>
    <row r="803" spans="1:9" x14ac:dyDescent="0.35">
      <c r="A803" s="4" t="str">
        <f>IF(BD!B797="","",BD!B797)</f>
        <v/>
      </c>
      <c r="B803" s="3" t="str">
        <f>IF(BD!C797="","",BD!C797)</f>
        <v/>
      </c>
      <c r="C803" s="3" t="str">
        <f>IF(BD!D797="","",BD!D797)</f>
        <v/>
      </c>
      <c r="D803" s="3" t="str">
        <f>IF(BD!E797="","",BD!E797)</f>
        <v/>
      </c>
      <c r="E803" s="25"/>
      <c r="F803" s="25"/>
      <c r="G803" s="2" t="str">
        <f>IF(BD!F797="","",BD!F797)</f>
        <v/>
      </c>
      <c r="H803" s="2" t="str">
        <f>IF(BD!L797="","",BD!L797)</f>
        <v/>
      </c>
      <c r="I803" s="2" t="str">
        <f>IF(BD!K797="","",BD!K797)</f>
        <v/>
      </c>
    </row>
    <row r="804" spans="1:9" x14ac:dyDescent="0.35">
      <c r="A804" s="4" t="str">
        <f>IF(BD!B798="","",BD!B798)</f>
        <v/>
      </c>
      <c r="B804" s="3" t="str">
        <f>IF(BD!C798="","",BD!C798)</f>
        <v/>
      </c>
      <c r="C804" s="3" t="str">
        <f>IF(BD!D798="","",BD!D798)</f>
        <v/>
      </c>
      <c r="D804" s="3" t="str">
        <f>IF(BD!E798="","",BD!E798)</f>
        <v/>
      </c>
      <c r="E804" s="25"/>
      <c r="F804" s="25"/>
      <c r="G804" s="2" t="str">
        <f>IF(BD!F798="","",BD!F798)</f>
        <v/>
      </c>
      <c r="H804" s="2" t="str">
        <f>IF(BD!L798="","",BD!L798)</f>
        <v/>
      </c>
      <c r="I804" s="2" t="str">
        <f>IF(BD!K798="","",BD!K798)</f>
        <v/>
      </c>
    </row>
    <row r="805" spans="1:9" x14ac:dyDescent="0.35">
      <c r="A805" s="4" t="str">
        <f>IF(BD!B799="","",BD!B799)</f>
        <v/>
      </c>
      <c r="B805" s="3" t="str">
        <f>IF(BD!C799="","",BD!C799)</f>
        <v/>
      </c>
      <c r="C805" s="3" t="str">
        <f>IF(BD!D799="","",BD!D799)</f>
        <v/>
      </c>
      <c r="D805" s="3" t="str">
        <f>IF(BD!E799="","",BD!E799)</f>
        <v/>
      </c>
      <c r="E805" s="25"/>
      <c r="F805" s="25"/>
      <c r="G805" s="2" t="str">
        <f>IF(BD!F799="","",BD!F799)</f>
        <v/>
      </c>
      <c r="H805" s="2" t="str">
        <f>IF(BD!L799="","",BD!L799)</f>
        <v/>
      </c>
      <c r="I805" s="2" t="str">
        <f>IF(BD!K799="","",BD!K799)</f>
        <v/>
      </c>
    </row>
    <row r="806" spans="1:9" x14ac:dyDescent="0.35">
      <c r="A806" s="4" t="str">
        <f>IF(BD!B800="","",BD!B800)</f>
        <v/>
      </c>
      <c r="B806" s="3" t="str">
        <f>IF(BD!C800="","",BD!C800)</f>
        <v/>
      </c>
      <c r="C806" s="3" t="str">
        <f>IF(BD!D800="","",BD!D800)</f>
        <v/>
      </c>
      <c r="D806" s="3" t="str">
        <f>IF(BD!E800="","",BD!E800)</f>
        <v/>
      </c>
      <c r="E806" s="25"/>
      <c r="F806" s="25"/>
      <c r="G806" s="2" t="str">
        <f>IF(BD!F800="","",BD!F800)</f>
        <v/>
      </c>
      <c r="H806" s="2" t="str">
        <f>IF(BD!L800="","",BD!L800)</f>
        <v/>
      </c>
      <c r="I806" s="2" t="str">
        <f>IF(BD!K800="","",BD!K800)</f>
        <v/>
      </c>
    </row>
    <row r="807" spans="1:9" x14ac:dyDescent="0.35">
      <c r="A807" s="4" t="str">
        <f>IF(BD!B801="","",BD!B801)</f>
        <v/>
      </c>
      <c r="B807" s="3" t="str">
        <f>IF(BD!C801="","",BD!C801)</f>
        <v/>
      </c>
      <c r="C807" s="3" t="str">
        <f>IF(BD!D801="","",BD!D801)</f>
        <v/>
      </c>
      <c r="D807" s="3" t="str">
        <f>IF(BD!E801="","",BD!E801)</f>
        <v/>
      </c>
      <c r="E807" s="25"/>
      <c r="F807" s="25"/>
      <c r="G807" s="2" t="str">
        <f>IF(BD!F801="","",BD!F801)</f>
        <v/>
      </c>
      <c r="H807" s="2" t="str">
        <f>IF(BD!L801="","",BD!L801)</f>
        <v/>
      </c>
      <c r="I807" s="2" t="str">
        <f>IF(BD!K801="","",BD!K801)</f>
        <v/>
      </c>
    </row>
    <row r="808" spans="1:9" x14ac:dyDescent="0.35">
      <c r="A808" s="4" t="str">
        <f>IF(BD!B802="","",BD!B802)</f>
        <v/>
      </c>
      <c r="B808" s="3" t="str">
        <f>IF(BD!C802="","",BD!C802)</f>
        <v/>
      </c>
      <c r="C808" s="3" t="str">
        <f>IF(BD!D802="","",BD!D802)</f>
        <v/>
      </c>
      <c r="D808" s="3" t="str">
        <f>IF(BD!E802="","",BD!E802)</f>
        <v/>
      </c>
      <c r="E808" s="25"/>
      <c r="F808" s="25"/>
      <c r="G808" s="2" t="str">
        <f>IF(BD!F802="","",BD!F802)</f>
        <v/>
      </c>
      <c r="H808" s="2" t="str">
        <f>IF(BD!L802="","",BD!L802)</f>
        <v/>
      </c>
      <c r="I808" s="2" t="str">
        <f>IF(BD!K802="","",BD!K802)</f>
        <v/>
      </c>
    </row>
    <row r="809" spans="1:9" x14ac:dyDescent="0.35">
      <c r="A809" s="4" t="str">
        <f>IF(BD!B803="","",BD!B803)</f>
        <v/>
      </c>
      <c r="B809" s="3" t="str">
        <f>IF(BD!C803="","",BD!C803)</f>
        <v/>
      </c>
      <c r="C809" s="3" t="str">
        <f>IF(BD!D803="","",BD!D803)</f>
        <v/>
      </c>
      <c r="D809" s="3" t="str">
        <f>IF(BD!E803="","",BD!E803)</f>
        <v/>
      </c>
      <c r="E809" s="25"/>
      <c r="F809" s="25"/>
      <c r="G809" s="2" t="str">
        <f>IF(BD!F803="","",BD!F803)</f>
        <v/>
      </c>
      <c r="H809" s="2" t="str">
        <f>IF(BD!L803="","",BD!L803)</f>
        <v/>
      </c>
      <c r="I809" s="2" t="str">
        <f>IF(BD!K803="","",BD!K803)</f>
        <v/>
      </c>
    </row>
    <row r="810" spans="1:9" x14ac:dyDescent="0.35">
      <c r="A810" s="4" t="str">
        <f>IF(BD!B804="","",BD!B804)</f>
        <v/>
      </c>
      <c r="B810" s="3" t="str">
        <f>IF(BD!C804="","",BD!C804)</f>
        <v/>
      </c>
      <c r="C810" s="3" t="str">
        <f>IF(BD!D804="","",BD!D804)</f>
        <v/>
      </c>
      <c r="D810" s="3" t="str">
        <f>IF(BD!E804="","",BD!E804)</f>
        <v/>
      </c>
      <c r="E810" s="25"/>
      <c r="F810" s="25"/>
      <c r="G810" s="2" t="str">
        <f>IF(BD!F804="","",BD!F804)</f>
        <v/>
      </c>
      <c r="H810" s="2" t="str">
        <f>IF(BD!L804="","",BD!L804)</f>
        <v/>
      </c>
      <c r="I810" s="2" t="str">
        <f>IF(BD!K804="","",BD!K804)</f>
        <v/>
      </c>
    </row>
    <row r="811" spans="1:9" x14ac:dyDescent="0.35">
      <c r="A811" s="4" t="str">
        <f>IF(BD!B805="","",BD!B805)</f>
        <v/>
      </c>
      <c r="B811" s="3" t="str">
        <f>IF(BD!C805="","",BD!C805)</f>
        <v/>
      </c>
      <c r="C811" s="3" t="str">
        <f>IF(BD!D805="","",BD!D805)</f>
        <v/>
      </c>
      <c r="D811" s="3" t="str">
        <f>IF(BD!E805="","",BD!E805)</f>
        <v/>
      </c>
      <c r="E811" s="25"/>
      <c r="F811" s="25"/>
      <c r="G811" s="2" t="str">
        <f>IF(BD!F805="","",BD!F805)</f>
        <v/>
      </c>
      <c r="H811" s="2" t="str">
        <f>IF(BD!L805="","",BD!L805)</f>
        <v/>
      </c>
      <c r="I811" s="2" t="str">
        <f>IF(BD!K805="","",BD!K805)</f>
        <v/>
      </c>
    </row>
    <row r="812" spans="1:9" x14ac:dyDescent="0.35">
      <c r="A812" s="4" t="str">
        <f>IF(BD!B806="","",BD!B806)</f>
        <v/>
      </c>
      <c r="B812" s="3" t="str">
        <f>IF(BD!C806="","",BD!C806)</f>
        <v/>
      </c>
      <c r="C812" s="3" t="str">
        <f>IF(BD!D806="","",BD!D806)</f>
        <v/>
      </c>
      <c r="D812" s="3" t="str">
        <f>IF(BD!E806="","",BD!E806)</f>
        <v/>
      </c>
      <c r="E812" s="25"/>
      <c r="F812" s="25"/>
      <c r="G812" s="2" t="str">
        <f>IF(BD!F806="","",BD!F806)</f>
        <v/>
      </c>
      <c r="H812" s="2" t="str">
        <f>IF(BD!L806="","",BD!L806)</f>
        <v/>
      </c>
      <c r="I812" s="2" t="str">
        <f>IF(BD!K806="","",BD!K806)</f>
        <v/>
      </c>
    </row>
    <row r="813" spans="1:9" x14ac:dyDescent="0.35">
      <c r="A813" s="4" t="str">
        <f>IF(BD!B807="","",BD!B807)</f>
        <v/>
      </c>
      <c r="B813" s="3" t="str">
        <f>IF(BD!C807="","",BD!C807)</f>
        <v/>
      </c>
      <c r="C813" s="3" t="str">
        <f>IF(BD!D807="","",BD!D807)</f>
        <v/>
      </c>
      <c r="D813" s="3" t="str">
        <f>IF(BD!E807="","",BD!E807)</f>
        <v/>
      </c>
      <c r="E813" s="25"/>
      <c r="F813" s="25"/>
      <c r="G813" s="2" t="str">
        <f>IF(BD!F807="","",BD!F807)</f>
        <v/>
      </c>
      <c r="H813" s="2" t="str">
        <f>IF(BD!L807="","",BD!L807)</f>
        <v/>
      </c>
      <c r="I813" s="2" t="str">
        <f>IF(BD!K807="","",BD!K807)</f>
        <v/>
      </c>
    </row>
    <row r="814" spans="1:9" x14ac:dyDescent="0.35">
      <c r="A814" s="4" t="str">
        <f>IF(BD!B808="","",BD!B808)</f>
        <v/>
      </c>
      <c r="B814" s="3" t="str">
        <f>IF(BD!C808="","",BD!C808)</f>
        <v/>
      </c>
      <c r="C814" s="3" t="str">
        <f>IF(BD!D808="","",BD!D808)</f>
        <v/>
      </c>
      <c r="D814" s="3" t="str">
        <f>IF(BD!E808="","",BD!E808)</f>
        <v/>
      </c>
      <c r="E814" s="25"/>
      <c r="F814" s="25"/>
      <c r="G814" s="2" t="str">
        <f>IF(BD!F808="","",BD!F808)</f>
        <v/>
      </c>
      <c r="H814" s="2" t="str">
        <f>IF(BD!L808="","",BD!L808)</f>
        <v/>
      </c>
      <c r="I814" s="2" t="str">
        <f>IF(BD!K808="","",BD!K808)</f>
        <v/>
      </c>
    </row>
    <row r="815" spans="1:9" x14ac:dyDescent="0.35">
      <c r="A815" s="4" t="str">
        <f>IF(BD!B809="","",BD!B809)</f>
        <v/>
      </c>
      <c r="B815" s="3" t="str">
        <f>IF(BD!C809="","",BD!C809)</f>
        <v/>
      </c>
      <c r="C815" s="3" t="str">
        <f>IF(BD!D809="","",BD!D809)</f>
        <v/>
      </c>
      <c r="D815" s="3" t="str">
        <f>IF(BD!E809="","",BD!E809)</f>
        <v/>
      </c>
      <c r="E815" s="25"/>
      <c r="F815" s="25"/>
      <c r="G815" s="2" t="str">
        <f>IF(BD!F809="","",BD!F809)</f>
        <v/>
      </c>
      <c r="H815" s="2" t="str">
        <f>IF(BD!L809="","",BD!L809)</f>
        <v/>
      </c>
      <c r="I815" s="2" t="str">
        <f>IF(BD!K809="","",BD!K809)</f>
        <v/>
      </c>
    </row>
    <row r="816" spans="1:9" x14ac:dyDescent="0.35">
      <c r="A816" s="4" t="str">
        <f>IF(BD!B810="","",BD!B810)</f>
        <v/>
      </c>
      <c r="B816" s="3" t="str">
        <f>IF(BD!C810="","",BD!C810)</f>
        <v/>
      </c>
      <c r="C816" s="3" t="str">
        <f>IF(BD!D810="","",BD!D810)</f>
        <v/>
      </c>
      <c r="D816" s="3" t="str">
        <f>IF(BD!E810="","",BD!E810)</f>
        <v/>
      </c>
      <c r="E816" s="25"/>
      <c r="F816" s="25"/>
      <c r="G816" s="2" t="str">
        <f>IF(BD!F810="","",BD!F810)</f>
        <v/>
      </c>
      <c r="H816" s="2" t="str">
        <f>IF(BD!L810="","",BD!L810)</f>
        <v/>
      </c>
      <c r="I816" s="2" t="str">
        <f>IF(BD!K810="","",BD!K810)</f>
        <v/>
      </c>
    </row>
    <row r="817" spans="1:9" x14ac:dyDescent="0.35">
      <c r="A817" s="4" t="str">
        <f>IF(BD!B811="","",BD!B811)</f>
        <v/>
      </c>
      <c r="B817" s="3" t="str">
        <f>IF(BD!C811="","",BD!C811)</f>
        <v/>
      </c>
      <c r="C817" s="3" t="str">
        <f>IF(BD!D811="","",BD!D811)</f>
        <v/>
      </c>
      <c r="D817" s="3" t="str">
        <f>IF(BD!E811="","",BD!E811)</f>
        <v/>
      </c>
      <c r="E817" s="25"/>
      <c r="F817" s="25"/>
      <c r="G817" s="2" t="str">
        <f>IF(BD!F811="","",BD!F811)</f>
        <v/>
      </c>
      <c r="H817" s="2" t="str">
        <f>IF(BD!L811="","",BD!L811)</f>
        <v/>
      </c>
      <c r="I817" s="2" t="str">
        <f>IF(BD!K811="","",BD!K811)</f>
        <v/>
      </c>
    </row>
    <row r="818" spans="1:9" x14ac:dyDescent="0.35">
      <c r="A818" s="4" t="str">
        <f>IF(BD!B812="","",BD!B812)</f>
        <v/>
      </c>
      <c r="B818" s="3" t="str">
        <f>IF(BD!C812="","",BD!C812)</f>
        <v/>
      </c>
      <c r="C818" s="3" t="str">
        <f>IF(BD!D812="","",BD!D812)</f>
        <v/>
      </c>
      <c r="D818" s="3" t="str">
        <f>IF(BD!E812="","",BD!E812)</f>
        <v/>
      </c>
      <c r="E818" s="25"/>
      <c r="F818" s="25"/>
      <c r="G818" s="2" t="str">
        <f>IF(BD!F812="","",BD!F812)</f>
        <v/>
      </c>
      <c r="H818" s="2" t="str">
        <f>IF(BD!L812="","",BD!L812)</f>
        <v/>
      </c>
      <c r="I818" s="2" t="str">
        <f>IF(BD!K812="","",BD!K812)</f>
        <v/>
      </c>
    </row>
    <row r="819" spans="1:9" x14ac:dyDescent="0.35">
      <c r="A819" s="4" t="str">
        <f>IF(BD!B813="","",BD!B813)</f>
        <v/>
      </c>
      <c r="B819" s="3" t="str">
        <f>IF(BD!C813="","",BD!C813)</f>
        <v/>
      </c>
      <c r="C819" s="3" t="str">
        <f>IF(BD!D813="","",BD!D813)</f>
        <v/>
      </c>
      <c r="D819" s="3" t="str">
        <f>IF(BD!E813="","",BD!E813)</f>
        <v/>
      </c>
      <c r="E819" s="25"/>
      <c r="F819" s="25"/>
      <c r="G819" s="2" t="str">
        <f>IF(BD!F813="","",BD!F813)</f>
        <v/>
      </c>
      <c r="H819" s="2" t="str">
        <f>IF(BD!L813="","",BD!L813)</f>
        <v/>
      </c>
      <c r="I819" s="2" t="str">
        <f>IF(BD!K813="","",BD!K813)</f>
        <v/>
      </c>
    </row>
    <row r="820" spans="1:9" x14ac:dyDescent="0.35">
      <c r="A820" s="4" t="str">
        <f>IF(BD!B814="","",BD!B814)</f>
        <v/>
      </c>
      <c r="B820" s="3" t="str">
        <f>IF(BD!C814="","",BD!C814)</f>
        <v/>
      </c>
      <c r="C820" s="3" t="str">
        <f>IF(BD!D814="","",BD!D814)</f>
        <v/>
      </c>
      <c r="D820" s="3" t="str">
        <f>IF(BD!E814="","",BD!E814)</f>
        <v/>
      </c>
      <c r="E820" s="25"/>
      <c r="F820" s="25"/>
      <c r="G820" s="2" t="str">
        <f>IF(BD!F814="","",BD!F814)</f>
        <v/>
      </c>
      <c r="H820" s="2" t="str">
        <f>IF(BD!L814="","",BD!L814)</f>
        <v/>
      </c>
      <c r="I820" s="2" t="str">
        <f>IF(BD!K814="","",BD!K814)</f>
        <v/>
      </c>
    </row>
    <row r="821" spans="1:9" x14ac:dyDescent="0.35">
      <c r="A821" s="4" t="str">
        <f>IF(BD!B815="","",BD!B815)</f>
        <v/>
      </c>
      <c r="B821" s="3" t="str">
        <f>IF(BD!C815="","",BD!C815)</f>
        <v/>
      </c>
      <c r="C821" s="3" t="str">
        <f>IF(BD!D815="","",BD!D815)</f>
        <v/>
      </c>
      <c r="D821" s="3" t="str">
        <f>IF(BD!E815="","",BD!E815)</f>
        <v/>
      </c>
      <c r="E821" s="25"/>
      <c r="F821" s="25"/>
      <c r="G821" s="2" t="str">
        <f>IF(BD!F815="","",BD!F815)</f>
        <v/>
      </c>
      <c r="H821" s="2" t="str">
        <f>IF(BD!L815="","",BD!L815)</f>
        <v/>
      </c>
      <c r="I821" s="2" t="str">
        <f>IF(BD!K815="","",BD!K815)</f>
        <v/>
      </c>
    </row>
    <row r="822" spans="1:9" x14ac:dyDescent="0.35">
      <c r="A822" s="4" t="str">
        <f>IF(BD!B816="","",BD!B816)</f>
        <v/>
      </c>
      <c r="B822" s="3" t="str">
        <f>IF(BD!C816="","",BD!C816)</f>
        <v/>
      </c>
      <c r="C822" s="3" t="str">
        <f>IF(BD!D816="","",BD!D816)</f>
        <v/>
      </c>
      <c r="D822" s="3" t="str">
        <f>IF(BD!E816="","",BD!E816)</f>
        <v/>
      </c>
      <c r="E822" s="25"/>
      <c r="F822" s="25"/>
      <c r="G822" s="2" t="str">
        <f>IF(BD!F816="","",BD!F816)</f>
        <v/>
      </c>
      <c r="H822" s="2" t="str">
        <f>IF(BD!L816="","",BD!L816)</f>
        <v/>
      </c>
      <c r="I822" s="2" t="str">
        <f>IF(BD!K816="","",BD!K816)</f>
        <v/>
      </c>
    </row>
    <row r="823" spans="1:9" x14ac:dyDescent="0.35">
      <c r="A823" s="4" t="str">
        <f>IF(BD!B817="","",BD!B817)</f>
        <v/>
      </c>
      <c r="B823" s="3" t="str">
        <f>IF(BD!C817="","",BD!C817)</f>
        <v/>
      </c>
      <c r="C823" s="3" t="str">
        <f>IF(BD!D817="","",BD!D817)</f>
        <v/>
      </c>
      <c r="D823" s="3" t="str">
        <f>IF(BD!E817="","",BD!E817)</f>
        <v/>
      </c>
      <c r="E823" s="25"/>
      <c r="F823" s="25"/>
      <c r="G823" s="2" t="str">
        <f>IF(BD!F817="","",BD!F817)</f>
        <v/>
      </c>
      <c r="H823" s="2" t="str">
        <f>IF(BD!L817="","",BD!L817)</f>
        <v/>
      </c>
      <c r="I823" s="2" t="str">
        <f>IF(BD!K817="","",BD!K817)</f>
        <v/>
      </c>
    </row>
    <row r="824" spans="1:9" x14ac:dyDescent="0.35">
      <c r="A824" s="4" t="str">
        <f>IF(BD!B818="","",BD!B818)</f>
        <v/>
      </c>
      <c r="B824" s="3" t="str">
        <f>IF(BD!C818="","",BD!C818)</f>
        <v/>
      </c>
      <c r="C824" s="3" t="str">
        <f>IF(BD!D818="","",BD!D818)</f>
        <v/>
      </c>
      <c r="D824" s="3" t="str">
        <f>IF(BD!E818="","",BD!E818)</f>
        <v/>
      </c>
      <c r="E824" s="25"/>
      <c r="F824" s="25"/>
      <c r="G824" s="2" t="str">
        <f>IF(BD!F818="","",BD!F818)</f>
        <v/>
      </c>
      <c r="H824" s="2" t="str">
        <f>IF(BD!L818="","",BD!L818)</f>
        <v/>
      </c>
      <c r="I824" s="2" t="str">
        <f>IF(BD!K818="","",BD!K818)</f>
        <v/>
      </c>
    </row>
    <row r="825" spans="1:9" x14ac:dyDescent="0.35">
      <c r="A825" s="4" t="str">
        <f>IF(BD!B819="","",BD!B819)</f>
        <v/>
      </c>
      <c r="B825" s="3" t="str">
        <f>IF(BD!C819="","",BD!C819)</f>
        <v/>
      </c>
      <c r="C825" s="3" t="str">
        <f>IF(BD!D819="","",BD!D819)</f>
        <v/>
      </c>
      <c r="D825" s="3" t="str">
        <f>IF(BD!E819="","",BD!E819)</f>
        <v/>
      </c>
      <c r="E825" s="25"/>
      <c r="F825" s="25"/>
      <c r="G825" s="2" t="str">
        <f>IF(BD!F819="","",BD!F819)</f>
        <v/>
      </c>
      <c r="H825" s="2" t="str">
        <f>IF(BD!L819="","",BD!L819)</f>
        <v/>
      </c>
      <c r="I825" s="2" t="str">
        <f>IF(BD!K819="","",BD!K819)</f>
        <v/>
      </c>
    </row>
    <row r="826" spans="1:9" x14ac:dyDescent="0.35">
      <c r="A826" s="4" t="str">
        <f>IF(BD!B820="","",BD!B820)</f>
        <v/>
      </c>
      <c r="B826" s="3" t="str">
        <f>IF(BD!C820="","",BD!C820)</f>
        <v/>
      </c>
      <c r="C826" s="3" t="str">
        <f>IF(BD!D820="","",BD!D820)</f>
        <v/>
      </c>
      <c r="D826" s="3" t="str">
        <f>IF(BD!E820="","",BD!E820)</f>
        <v/>
      </c>
      <c r="E826" s="25"/>
      <c r="F826" s="25"/>
      <c r="G826" s="2" t="str">
        <f>IF(BD!F820="","",BD!F820)</f>
        <v/>
      </c>
      <c r="H826" s="2" t="str">
        <f>IF(BD!L820="","",BD!L820)</f>
        <v/>
      </c>
      <c r="I826" s="2" t="str">
        <f>IF(BD!K820="","",BD!K820)</f>
        <v/>
      </c>
    </row>
    <row r="827" spans="1:9" x14ac:dyDescent="0.35">
      <c r="A827" s="4" t="str">
        <f>IF(BD!B821="","",BD!B821)</f>
        <v/>
      </c>
      <c r="B827" s="3" t="str">
        <f>IF(BD!C821="","",BD!C821)</f>
        <v/>
      </c>
      <c r="C827" s="3" t="str">
        <f>IF(BD!D821="","",BD!D821)</f>
        <v/>
      </c>
      <c r="D827" s="3" t="str">
        <f>IF(BD!E821="","",BD!E821)</f>
        <v/>
      </c>
      <c r="E827" s="25"/>
      <c r="F827" s="25"/>
      <c r="G827" s="2" t="str">
        <f>IF(BD!F821="","",BD!F821)</f>
        <v/>
      </c>
      <c r="H827" s="2" t="str">
        <f>IF(BD!L821="","",BD!L821)</f>
        <v/>
      </c>
      <c r="I827" s="2" t="str">
        <f>IF(BD!K821="","",BD!K821)</f>
        <v/>
      </c>
    </row>
    <row r="828" spans="1:9" x14ac:dyDescent="0.35">
      <c r="A828" s="4" t="str">
        <f>IF(BD!B822="","",BD!B822)</f>
        <v/>
      </c>
      <c r="B828" s="3" t="str">
        <f>IF(BD!C822="","",BD!C822)</f>
        <v/>
      </c>
      <c r="C828" s="3" t="str">
        <f>IF(BD!D822="","",BD!D822)</f>
        <v/>
      </c>
      <c r="D828" s="3" t="str">
        <f>IF(BD!E822="","",BD!E822)</f>
        <v/>
      </c>
      <c r="E828" s="25"/>
      <c r="F828" s="25"/>
      <c r="G828" s="2" t="str">
        <f>IF(BD!F822="","",BD!F822)</f>
        <v/>
      </c>
      <c r="H828" s="2" t="str">
        <f>IF(BD!L822="","",BD!L822)</f>
        <v/>
      </c>
      <c r="I828" s="2" t="str">
        <f>IF(BD!K822="","",BD!K822)</f>
        <v/>
      </c>
    </row>
    <row r="829" spans="1:9" x14ac:dyDescent="0.35">
      <c r="A829" s="4" t="str">
        <f>IF(BD!B823="","",BD!B823)</f>
        <v/>
      </c>
      <c r="B829" s="3" t="str">
        <f>IF(BD!C823="","",BD!C823)</f>
        <v/>
      </c>
      <c r="C829" s="3" t="str">
        <f>IF(BD!D823="","",BD!D823)</f>
        <v/>
      </c>
      <c r="D829" s="3" t="str">
        <f>IF(BD!E823="","",BD!E823)</f>
        <v/>
      </c>
      <c r="E829" s="25"/>
      <c r="F829" s="25"/>
      <c r="G829" s="2" t="str">
        <f>IF(BD!F823="","",BD!F823)</f>
        <v/>
      </c>
      <c r="H829" s="2" t="str">
        <f>IF(BD!L823="","",BD!L823)</f>
        <v/>
      </c>
      <c r="I829" s="2" t="str">
        <f>IF(BD!K823="","",BD!K823)</f>
        <v/>
      </c>
    </row>
    <row r="830" spans="1:9" x14ac:dyDescent="0.35">
      <c r="A830" s="4" t="str">
        <f>IF(BD!B824="","",BD!B824)</f>
        <v/>
      </c>
      <c r="B830" s="3" t="str">
        <f>IF(BD!C824="","",BD!C824)</f>
        <v/>
      </c>
      <c r="C830" s="3" t="str">
        <f>IF(BD!D824="","",BD!D824)</f>
        <v/>
      </c>
      <c r="D830" s="3" t="str">
        <f>IF(BD!E824="","",BD!E824)</f>
        <v/>
      </c>
      <c r="E830" s="25"/>
      <c r="F830" s="25"/>
      <c r="G830" s="2" t="str">
        <f>IF(BD!F824="","",BD!F824)</f>
        <v/>
      </c>
      <c r="H830" s="2" t="str">
        <f>IF(BD!L824="","",BD!L824)</f>
        <v/>
      </c>
      <c r="I830" s="2" t="str">
        <f>IF(BD!K824="","",BD!K824)</f>
        <v/>
      </c>
    </row>
    <row r="831" spans="1:9" x14ac:dyDescent="0.35">
      <c r="A831" s="4" t="str">
        <f>IF(BD!B825="","",BD!B825)</f>
        <v/>
      </c>
      <c r="B831" s="3" t="str">
        <f>IF(BD!C825="","",BD!C825)</f>
        <v/>
      </c>
      <c r="C831" s="3" t="str">
        <f>IF(BD!D825="","",BD!D825)</f>
        <v/>
      </c>
      <c r="D831" s="3" t="str">
        <f>IF(BD!E825="","",BD!E825)</f>
        <v/>
      </c>
      <c r="E831" s="25"/>
      <c r="F831" s="25"/>
      <c r="G831" s="2" t="str">
        <f>IF(BD!F825="","",BD!F825)</f>
        <v/>
      </c>
      <c r="H831" s="2" t="str">
        <f>IF(BD!L825="","",BD!L825)</f>
        <v/>
      </c>
      <c r="I831" s="2" t="str">
        <f>IF(BD!K825="","",BD!K825)</f>
        <v/>
      </c>
    </row>
    <row r="832" spans="1:9" x14ac:dyDescent="0.35">
      <c r="A832" s="4" t="str">
        <f>IF(BD!B826="","",BD!B826)</f>
        <v/>
      </c>
      <c r="B832" s="3" t="str">
        <f>IF(BD!C826="","",BD!C826)</f>
        <v/>
      </c>
      <c r="C832" s="3" t="str">
        <f>IF(BD!D826="","",BD!D826)</f>
        <v/>
      </c>
      <c r="D832" s="3" t="str">
        <f>IF(BD!E826="","",BD!E826)</f>
        <v/>
      </c>
      <c r="E832" s="25"/>
      <c r="F832" s="25"/>
      <c r="G832" s="2" t="str">
        <f>IF(BD!F826="","",BD!F826)</f>
        <v/>
      </c>
      <c r="H832" s="2" t="str">
        <f>IF(BD!L826="","",BD!L826)</f>
        <v/>
      </c>
      <c r="I832" s="2" t="str">
        <f>IF(BD!K826="","",BD!K826)</f>
        <v/>
      </c>
    </row>
    <row r="833" spans="1:9" x14ac:dyDescent="0.35">
      <c r="A833" s="4" t="str">
        <f>IF(BD!B827="","",BD!B827)</f>
        <v/>
      </c>
      <c r="B833" s="3" t="str">
        <f>IF(BD!C827="","",BD!C827)</f>
        <v/>
      </c>
      <c r="C833" s="3" t="str">
        <f>IF(BD!D827="","",BD!D827)</f>
        <v/>
      </c>
      <c r="D833" s="3" t="str">
        <f>IF(BD!E827="","",BD!E827)</f>
        <v/>
      </c>
      <c r="E833" s="25"/>
      <c r="F833" s="25"/>
      <c r="G833" s="2" t="str">
        <f>IF(BD!F827="","",BD!F827)</f>
        <v/>
      </c>
      <c r="H833" s="2" t="str">
        <f>IF(BD!L827="","",BD!L827)</f>
        <v/>
      </c>
      <c r="I833" s="2" t="str">
        <f>IF(BD!K827="","",BD!K827)</f>
        <v/>
      </c>
    </row>
    <row r="834" spans="1:9" x14ac:dyDescent="0.35">
      <c r="A834" s="4" t="str">
        <f>IF(BD!B828="","",BD!B828)</f>
        <v/>
      </c>
      <c r="B834" s="3" t="str">
        <f>IF(BD!C828="","",BD!C828)</f>
        <v/>
      </c>
      <c r="C834" s="3" t="str">
        <f>IF(BD!D828="","",BD!D828)</f>
        <v/>
      </c>
      <c r="D834" s="3" t="str">
        <f>IF(BD!E828="","",BD!E828)</f>
        <v/>
      </c>
      <c r="E834" s="25"/>
      <c r="F834" s="25"/>
      <c r="G834" s="2" t="str">
        <f>IF(BD!F828="","",BD!F828)</f>
        <v/>
      </c>
      <c r="H834" s="2" t="str">
        <f>IF(BD!L828="","",BD!L828)</f>
        <v/>
      </c>
      <c r="I834" s="2" t="str">
        <f>IF(BD!K828="","",BD!K828)</f>
        <v/>
      </c>
    </row>
    <row r="835" spans="1:9" x14ac:dyDescent="0.35">
      <c r="A835" s="4" t="str">
        <f>IF(BD!B829="","",BD!B829)</f>
        <v/>
      </c>
      <c r="B835" s="3" t="str">
        <f>IF(BD!C829="","",BD!C829)</f>
        <v/>
      </c>
      <c r="C835" s="3" t="str">
        <f>IF(BD!D829="","",BD!D829)</f>
        <v/>
      </c>
      <c r="D835" s="3" t="str">
        <f>IF(BD!E829="","",BD!E829)</f>
        <v/>
      </c>
      <c r="E835" s="25"/>
      <c r="F835" s="25"/>
      <c r="G835" s="2" t="str">
        <f>IF(BD!F829="","",BD!F829)</f>
        <v/>
      </c>
      <c r="H835" s="2" t="str">
        <f>IF(BD!L829="","",BD!L829)</f>
        <v/>
      </c>
      <c r="I835" s="2" t="str">
        <f>IF(BD!K829="","",BD!K829)</f>
        <v/>
      </c>
    </row>
    <row r="836" spans="1:9" x14ac:dyDescent="0.35">
      <c r="A836" s="4" t="str">
        <f>IF(BD!B830="","",BD!B830)</f>
        <v/>
      </c>
      <c r="B836" s="3" t="str">
        <f>IF(BD!C830="","",BD!C830)</f>
        <v/>
      </c>
      <c r="C836" s="3" t="str">
        <f>IF(BD!D830="","",BD!D830)</f>
        <v/>
      </c>
      <c r="D836" s="3" t="str">
        <f>IF(BD!E830="","",BD!E830)</f>
        <v/>
      </c>
      <c r="E836" s="25"/>
      <c r="F836" s="25"/>
      <c r="G836" s="2" t="str">
        <f>IF(BD!F830="","",BD!F830)</f>
        <v/>
      </c>
      <c r="H836" s="2" t="str">
        <f>IF(BD!L830="","",BD!L830)</f>
        <v/>
      </c>
      <c r="I836" s="2" t="str">
        <f>IF(BD!K830="","",BD!K830)</f>
        <v/>
      </c>
    </row>
    <row r="837" spans="1:9" x14ac:dyDescent="0.35">
      <c r="A837" s="4" t="str">
        <f>IF(BD!B831="","",BD!B831)</f>
        <v/>
      </c>
      <c r="B837" s="3" t="str">
        <f>IF(BD!C831="","",BD!C831)</f>
        <v/>
      </c>
      <c r="C837" s="3" t="str">
        <f>IF(BD!D831="","",BD!D831)</f>
        <v/>
      </c>
      <c r="D837" s="3" t="str">
        <f>IF(BD!E831="","",BD!E831)</f>
        <v/>
      </c>
      <c r="E837" s="25"/>
      <c r="F837" s="25"/>
      <c r="G837" s="2" t="str">
        <f>IF(BD!F831="","",BD!F831)</f>
        <v/>
      </c>
      <c r="H837" s="2" t="str">
        <f>IF(BD!L831="","",BD!L831)</f>
        <v/>
      </c>
      <c r="I837" s="2" t="str">
        <f>IF(BD!K831="","",BD!K831)</f>
        <v/>
      </c>
    </row>
    <row r="838" spans="1:9" x14ac:dyDescent="0.35">
      <c r="A838" s="4" t="str">
        <f>IF(BD!B832="","",BD!B832)</f>
        <v/>
      </c>
      <c r="B838" s="3" t="str">
        <f>IF(BD!C832="","",BD!C832)</f>
        <v/>
      </c>
      <c r="C838" s="3" t="str">
        <f>IF(BD!D832="","",BD!D832)</f>
        <v/>
      </c>
      <c r="D838" s="3" t="str">
        <f>IF(BD!E832="","",BD!E832)</f>
        <v/>
      </c>
      <c r="E838" s="25"/>
      <c r="F838" s="25"/>
      <c r="G838" s="2" t="str">
        <f>IF(BD!F832="","",BD!F832)</f>
        <v/>
      </c>
      <c r="H838" s="2" t="str">
        <f>IF(BD!L832="","",BD!L832)</f>
        <v/>
      </c>
      <c r="I838" s="2" t="str">
        <f>IF(BD!K832="","",BD!K832)</f>
        <v/>
      </c>
    </row>
    <row r="839" spans="1:9" x14ac:dyDescent="0.35">
      <c r="A839" s="4" t="str">
        <f>IF(BD!B833="","",BD!B833)</f>
        <v/>
      </c>
      <c r="B839" s="3" t="str">
        <f>IF(BD!C833="","",BD!C833)</f>
        <v/>
      </c>
      <c r="C839" s="3" t="str">
        <f>IF(BD!D833="","",BD!D833)</f>
        <v/>
      </c>
      <c r="D839" s="3" t="str">
        <f>IF(BD!E833="","",BD!E833)</f>
        <v/>
      </c>
      <c r="E839" s="25"/>
      <c r="F839" s="25"/>
      <c r="G839" s="2" t="str">
        <f>IF(BD!F833="","",BD!F833)</f>
        <v/>
      </c>
      <c r="H839" s="2" t="str">
        <f>IF(BD!L833="","",BD!L833)</f>
        <v/>
      </c>
      <c r="I839" s="2" t="str">
        <f>IF(BD!K833="","",BD!K833)</f>
        <v/>
      </c>
    </row>
    <row r="840" spans="1:9" x14ac:dyDescent="0.35">
      <c r="A840" s="4" t="str">
        <f>IF(BD!B834="","",BD!B834)</f>
        <v/>
      </c>
      <c r="B840" s="3" t="str">
        <f>IF(BD!C834="","",BD!C834)</f>
        <v/>
      </c>
      <c r="C840" s="3" t="str">
        <f>IF(BD!D834="","",BD!D834)</f>
        <v/>
      </c>
      <c r="D840" s="3" t="str">
        <f>IF(BD!E834="","",BD!E834)</f>
        <v/>
      </c>
      <c r="E840" s="25"/>
      <c r="F840" s="25"/>
      <c r="G840" s="2" t="str">
        <f>IF(BD!F834="","",BD!F834)</f>
        <v/>
      </c>
      <c r="H840" s="2" t="str">
        <f>IF(BD!L834="","",BD!L834)</f>
        <v/>
      </c>
      <c r="I840" s="2" t="str">
        <f>IF(BD!K834="","",BD!K834)</f>
        <v/>
      </c>
    </row>
    <row r="841" spans="1:9" x14ac:dyDescent="0.35">
      <c r="A841" s="4" t="str">
        <f>IF(BD!B835="","",BD!B835)</f>
        <v/>
      </c>
      <c r="B841" s="3" t="str">
        <f>IF(BD!C835="","",BD!C835)</f>
        <v/>
      </c>
      <c r="C841" s="3" t="str">
        <f>IF(BD!D835="","",BD!D835)</f>
        <v/>
      </c>
      <c r="D841" s="3" t="str">
        <f>IF(BD!E835="","",BD!E835)</f>
        <v/>
      </c>
      <c r="E841" s="25"/>
      <c r="F841" s="25"/>
      <c r="G841" s="2" t="str">
        <f>IF(BD!F835="","",BD!F835)</f>
        <v/>
      </c>
      <c r="H841" s="2" t="str">
        <f>IF(BD!L835="","",BD!L835)</f>
        <v/>
      </c>
      <c r="I841" s="2" t="str">
        <f>IF(BD!K835="","",BD!K835)</f>
        <v/>
      </c>
    </row>
    <row r="842" spans="1:9" x14ac:dyDescent="0.35">
      <c r="A842" s="4" t="str">
        <f>IF(BD!B836="","",BD!B836)</f>
        <v/>
      </c>
      <c r="B842" s="3" t="str">
        <f>IF(BD!C836="","",BD!C836)</f>
        <v/>
      </c>
      <c r="C842" s="3" t="str">
        <f>IF(BD!D836="","",BD!D836)</f>
        <v/>
      </c>
      <c r="D842" s="3" t="str">
        <f>IF(BD!E836="","",BD!E836)</f>
        <v/>
      </c>
      <c r="E842" s="25"/>
      <c r="F842" s="25"/>
      <c r="G842" s="2" t="str">
        <f>IF(BD!F836="","",BD!F836)</f>
        <v/>
      </c>
      <c r="H842" s="2" t="str">
        <f>IF(BD!L836="","",BD!L836)</f>
        <v/>
      </c>
      <c r="I842" s="2" t="str">
        <f>IF(BD!K836="","",BD!K836)</f>
        <v/>
      </c>
    </row>
    <row r="843" spans="1:9" x14ac:dyDescent="0.35">
      <c r="A843" s="4" t="str">
        <f>IF(BD!B837="","",BD!B837)</f>
        <v/>
      </c>
      <c r="B843" s="3" t="str">
        <f>IF(BD!C837="","",BD!C837)</f>
        <v/>
      </c>
      <c r="C843" s="3" t="str">
        <f>IF(BD!D837="","",BD!D837)</f>
        <v/>
      </c>
      <c r="D843" s="3" t="str">
        <f>IF(BD!E837="","",BD!E837)</f>
        <v/>
      </c>
      <c r="E843" s="25"/>
      <c r="F843" s="25"/>
      <c r="G843" s="2" t="str">
        <f>IF(BD!F837="","",BD!F837)</f>
        <v/>
      </c>
      <c r="H843" s="2" t="str">
        <f>IF(BD!L837="","",BD!L837)</f>
        <v/>
      </c>
      <c r="I843" s="2" t="str">
        <f>IF(BD!K837="","",BD!K837)</f>
        <v/>
      </c>
    </row>
    <row r="844" spans="1:9" x14ac:dyDescent="0.35">
      <c r="A844" s="4" t="str">
        <f>IF(BD!B838="","",BD!B838)</f>
        <v/>
      </c>
      <c r="B844" s="3" t="str">
        <f>IF(BD!C838="","",BD!C838)</f>
        <v/>
      </c>
      <c r="C844" s="3" t="str">
        <f>IF(BD!D838="","",BD!D838)</f>
        <v/>
      </c>
      <c r="D844" s="3" t="str">
        <f>IF(BD!E838="","",BD!E838)</f>
        <v/>
      </c>
      <c r="E844" s="25"/>
      <c r="F844" s="25"/>
      <c r="G844" s="2" t="str">
        <f>IF(BD!F838="","",BD!F838)</f>
        <v/>
      </c>
      <c r="H844" s="2" t="str">
        <f>IF(BD!L838="","",BD!L838)</f>
        <v/>
      </c>
      <c r="I844" s="2" t="str">
        <f>IF(BD!K838="","",BD!K838)</f>
        <v/>
      </c>
    </row>
    <row r="845" spans="1:9" x14ac:dyDescent="0.35">
      <c r="A845" s="4" t="str">
        <f>IF(BD!B839="","",BD!B839)</f>
        <v/>
      </c>
      <c r="B845" s="3" t="str">
        <f>IF(BD!C839="","",BD!C839)</f>
        <v/>
      </c>
      <c r="C845" s="3" t="str">
        <f>IF(BD!D839="","",BD!D839)</f>
        <v/>
      </c>
      <c r="D845" s="3" t="str">
        <f>IF(BD!E839="","",BD!E839)</f>
        <v/>
      </c>
      <c r="E845" s="25"/>
      <c r="F845" s="25"/>
      <c r="G845" s="2" t="str">
        <f>IF(BD!F839="","",BD!F839)</f>
        <v/>
      </c>
      <c r="H845" s="2" t="str">
        <f>IF(BD!L839="","",BD!L839)</f>
        <v/>
      </c>
      <c r="I845" s="2" t="str">
        <f>IF(BD!K839="","",BD!K839)</f>
        <v/>
      </c>
    </row>
    <row r="846" spans="1:9" x14ac:dyDescent="0.35">
      <c r="A846" s="4" t="str">
        <f>IF(BD!B840="","",BD!B840)</f>
        <v/>
      </c>
      <c r="B846" s="3" t="str">
        <f>IF(BD!C840="","",BD!C840)</f>
        <v/>
      </c>
      <c r="C846" s="3" t="str">
        <f>IF(BD!D840="","",BD!D840)</f>
        <v/>
      </c>
      <c r="D846" s="3" t="str">
        <f>IF(BD!E840="","",BD!E840)</f>
        <v/>
      </c>
      <c r="E846" s="25"/>
      <c r="F846" s="25"/>
      <c r="G846" s="2" t="str">
        <f>IF(BD!F840="","",BD!F840)</f>
        <v/>
      </c>
      <c r="H846" s="2" t="str">
        <f>IF(BD!L840="","",BD!L840)</f>
        <v/>
      </c>
      <c r="I846" s="2" t="str">
        <f>IF(BD!K840="","",BD!K840)</f>
        <v/>
      </c>
    </row>
    <row r="847" spans="1:9" x14ac:dyDescent="0.35">
      <c r="A847" s="4" t="str">
        <f>IF(BD!B841="","",BD!B841)</f>
        <v/>
      </c>
      <c r="B847" s="3" t="str">
        <f>IF(BD!C841="","",BD!C841)</f>
        <v/>
      </c>
      <c r="C847" s="3" t="str">
        <f>IF(BD!D841="","",BD!D841)</f>
        <v/>
      </c>
      <c r="D847" s="3" t="str">
        <f>IF(BD!E841="","",BD!E841)</f>
        <v/>
      </c>
      <c r="E847" s="25"/>
      <c r="F847" s="25"/>
      <c r="G847" s="2" t="str">
        <f>IF(BD!F841="","",BD!F841)</f>
        <v/>
      </c>
      <c r="H847" s="2" t="str">
        <f>IF(BD!L841="","",BD!L841)</f>
        <v/>
      </c>
      <c r="I847" s="2" t="str">
        <f>IF(BD!K841="","",BD!K841)</f>
        <v/>
      </c>
    </row>
    <row r="848" spans="1:9" x14ac:dyDescent="0.35">
      <c r="A848" s="4" t="str">
        <f>IF(BD!B842="","",BD!B842)</f>
        <v/>
      </c>
      <c r="B848" s="3" t="str">
        <f>IF(BD!C842="","",BD!C842)</f>
        <v/>
      </c>
      <c r="C848" s="3" t="str">
        <f>IF(BD!D842="","",BD!D842)</f>
        <v/>
      </c>
      <c r="D848" s="3" t="str">
        <f>IF(BD!E842="","",BD!E842)</f>
        <v/>
      </c>
      <c r="E848" s="25"/>
      <c r="F848" s="25"/>
      <c r="G848" s="2" t="str">
        <f>IF(BD!F842="","",BD!F842)</f>
        <v/>
      </c>
      <c r="H848" s="2" t="str">
        <f>IF(BD!L842="","",BD!L842)</f>
        <v/>
      </c>
      <c r="I848" s="2" t="str">
        <f>IF(BD!K842="","",BD!K842)</f>
        <v/>
      </c>
    </row>
    <row r="849" spans="1:9" x14ac:dyDescent="0.35">
      <c r="A849" s="4" t="str">
        <f>IF(BD!B843="","",BD!B843)</f>
        <v/>
      </c>
      <c r="B849" s="3" t="str">
        <f>IF(BD!C843="","",BD!C843)</f>
        <v/>
      </c>
      <c r="C849" s="3" t="str">
        <f>IF(BD!D843="","",BD!D843)</f>
        <v/>
      </c>
      <c r="D849" s="3" t="str">
        <f>IF(BD!E843="","",BD!E843)</f>
        <v/>
      </c>
      <c r="E849" s="25"/>
      <c r="F849" s="25"/>
      <c r="G849" s="2" t="str">
        <f>IF(BD!F843="","",BD!F843)</f>
        <v/>
      </c>
      <c r="H849" s="2" t="str">
        <f>IF(BD!L843="","",BD!L843)</f>
        <v/>
      </c>
      <c r="I849" s="2" t="str">
        <f>IF(BD!K843="","",BD!K843)</f>
        <v/>
      </c>
    </row>
    <row r="850" spans="1:9" x14ac:dyDescent="0.35">
      <c r="A850" s="4" t="str">
        <f>IF(BD!B844="","",BD!B844)</f>
        <v/>
      </c>
      <c r="B850" s="3" t="str">
        <f>IF(BD!C844="","",BD!C844)</f>
        <v/>
      </c>
      <c r="C850" s="3" t="str">
        <f>IF(BD!D844="","",BD!D844)</f>
        <v/>
      </c>
      <c r="D850" s="3" t="str">
        <f>IF(BD!E844="","",BD!E844)</f>
        <v/>
      </c>
      <c r="E850" s="25"/>
      <c r="F850" s="25"/>
      <c r="G850" s="2" t="str">
        <f>IF(BD!F844="","",BD!F844)</f>
        <v/>
      </c>
      <c r="H850" s="2" t="str">
        <f>IF(BD!L844="","",BD!L844)</f>
        <v/>
      </c>
      <c r="I850" s="2" t="str">
        <f>IF(BD!K844="","",BD!K844)</f>
        <v/>
      </c>
    </row>
    <row r="851" spans="1:9" x14ac:dyDescent="0.35">
      <c r="A851" s="4" t="str">
        <f>IF(BD!B845="","",BD!B845)</f>
        <v/>
      </c>
      <c r="B851" s="3" t="str">
        <f>IF(BD!C845="","",BD!C845)</f>
        <v/>
      </c>
      <c r="C851" s="3" t="str">
        <f>IF(BD!D845="","",BD!D845)</f>
        <v/>
      </c>
      <c r="D851" s="3" t="str">
        <f>IF(BD!E845="","",BD!E845)</f>
        <v/>
      </c>
      <c r="E851" s="25"/>
      <c r="F851" s="25"/>
      <c r="G851" s="2" t="str">
        <f>IF(BD!F845="","",BD!F845)</f>
        <v/>
      </c>
      <c r="H851" s="2" t="str">
        <f>IF(BD!L845="","",BD!L845)</f>
        <v/>
      </c>
      <c r="I851" s="2" t="str">
        <f>IF(BD!K845="","",BD!K845)</f>
        <v/>
      </c>
    </row>
    <row r="852" spans="1:9" x14ac:dyDescent="0.35">
      <c r="A852" s="4" t="str">
        <f>IF(BD!B846="","",BD!B846)</f>
        <v/>
      </c>
      <c r="B852" s="3" t="str">
        <f>IF(BD!C846="","",BD!C846)</f>
        <v/>
      </c>
      <c r="C852" s="3" t="str">
        <f>IF(BD!D846="","",BD!D846)</f>
        <v/>
      </c>
      <c r="D852" s="3" t="str">
        <f>IF(BD!E846="","",BD!E846)</f>
        <v/>
      </c>
      <c r="E852" s="25"/>
      <c r="F852" s="25"/>
      <c r="G852" s="2" t="str">
        <f>IF(BD!F846="","",BD!F846)</f>
        <v/>
      </c>
      <c r="H852" s="2" t="str">
        <f>IF(BD!L846="","",BD!L846)</f>
        <v/>
      </c>
      <c r="I852" s="2" t="str">
        <f>IF(BD!K846="","",BD!K846)</f>
        <v/>
      </c>
    </row>
    <row r="853" spans="1:9" x14ac:dyDescent="0.35">
      <c r="A853" s="4" t="str">
        <f>IF(BD!B847="","",BD!B847)</f>
        <v/>
      </c>
      <c r="B853" s="3" t="str">
        <f>IF(BD!C847="","",BD!C847)</f>
        <v/>
      </c>
      <c r="C853" s="3" t="str">
        <f>IF(BD!D847="","",BD!D847)</f>
        <v/>
      </c>
      <c r="D853" s="3" t="str">
        <f>IF(BD!E847="","",BD!E847)</f>
        <v/>
      </c>
      <c r="E853" s="25"/>
      <c r="F853" s="25"/>
      <c r="G853" s="2" t="str">
        <f>IF(BD!F847="","",BD!F847)</f>
        <v/>
      </c>
      <c r="H853" s="2" t="str">
        <f>IF(BD!L847="","",BD!L847)</f>
        <v/>
      </c>
      <c r="I853" s="2" t="str">
        <f>IF(BD!K847="","",BD!K847)</f>
        <v/>
      </c>
    </row>
    <row r="854" spans="1:9" x14ac:dyDescent="0.35">
      <c r="A854" s="4" t="str">
        <f>IF(BD!B848="","",BD!B848)</f>
        <v/>
      </c>
      <c r="B854" s="3" t="str">
        <f>IF(BD!C848="","",BD!C848)</f>
        <v/>
      </c>
      <c r="C854" s="3" t="str">
        <f>IF(BD!D848="","",BD!D848)</f>
        <v/>
      </c>
      <c r="D854" s="3" t="str">
        <f>IF(BD!E848="","",BD!E848)</f>
        <v/>
      </c>
      <c r="E854" s="25"/>
      <c r="F854" s="25"/>
      <c r="G854" s="2" t="str">
        <f>IF(BD!F848="","",BD!F848)</f>
        <v/>
      </c>
      <c r="H854" s="2" t="str">
        <f>IF(BD!L848="","",BD!L848)</f>
        <v/>
      </c>
      <c r="I854" s="2" t="str">
        <f>IF(BD!K848="","",BD!K848)</f>
        <v/>
      </c>
    </row>
    <row r="855" spans="1:9" x14ac:dyDescent="0.35">
      <c r="A855" s="4" t="str">
        <f>IF(BD!B849="","",BD!B849)</f>
        <v/>
      </c>
      <c r="B855" s="3" t="str">
        <f>IF(BD!C849="","",BD!C849)</f>
        <v/>
      </c>
      <c r="C855" s="3" t="str">
        <f>IF(BD!D849="","",BD!D849)</f>
        <v/>
      </c>
      <c r="D855" s="3" t="str">
        <f>IF(BD!E849="","",BD!E849)</f>
        <v/>
      </c>
      <c r="E855" s="25"/>
      <c r="F855" s="25"/>
      <c r="G855" s="2" t="str">
        <f>IF(BD!F849="","",BD!F849)</f>
        <v/>
      </c>
      <c r="H855" s="2" t="str">
        <f>IF(BD!L849="","",BD!L849)</f>
        <v/>
      </c>
      <c r="I855" s="2" t="str">
        <f>IF(BD!K849="","",BD!K849)</f>
        <v/>
      </c>
    </row>
    <row r="856" spans="1:9" x14ac:dyDescent="0.35">
      <c r="A856" s="4" t="str">
        <f>IF(BD!B850="","",BD!B850)</f>
        <v/>
      </c>
      <c r="B856" s="3" t="str">
        <f>IF(BD!C850="","",BD!C850)</f>
        <v/>
      </c>
      <c r="C856" s="3" t="str">
        <f>IF(BD!D850="","",BD!D850)</f>
        <v/>
      </c>
      <c r="D856" s="3" t="str">
        <f>IF(BD!E850="","",BD!E850)</f>
        <v/>
      </c>
      <c r="E856" s="25"/>
      <c r="F856" s="25"/>
      <c r="G856" s="2" t="str">
        <f>IF(BD!F850="","",BD!F850)</f>
        <v/>
      </c>
      <c r="H856" s="2" t="str">
        <f>IF(BD!L850="","",BD!L850)</f>
        <v/>
      </c>
      <c r="I856" s="2" t="str">
        <f>IF(BD!K850="","",BD!K850)</f>
        <v/>
      </c>
    </row>
    <row r="857" spans="1:9" x14ac:dyDescent="0.35">
      <c r="A857" s="4" t="str">
        <f>IF(BD!B851="","",BD!B851)</f>
        <v/>
      </c>
      <c r="B857" s="3" t="str">
        <f>IF(BD!C851="","",BD!C851)</f>
        <v/>
      </c>
      <c r="C857" s="3" t="str">
        <f>IF(BD!D851="","",BD!D851)</f>
        <v/>
      </c>
      <c r="D857" s="3" t="str">
        <f>IF(BD!E851="","",BD!E851)</f>
        <v/>
      </c>
      <c r="E857" s="25"/>
      <c r="F857" s="25"/>
      <c r="G857" s="2" t="str">
        <f>IF(BD!F851="","",BD!F851)</f>
        <v/>
      </c>
      <c r="H857" s="2" t="str">
        <f>IF(BD!L851="","",BD!L851)</f>
        <v/>
      </c>
      <c r="I857" s="2" t="str">
        <f>IF(BD!K851="","",BD!K851)</f>
        <v/>
      </c>
    </row>
    <row r="858" spans="1:9" x14ac:dyDescent="0.35">
      <c r="A858" s="4" t="str">
        <f>IF(BD!B852="","",BD!B852)</f>
        <v/>
      </c>
      <c r="B858" s="3" t="str">
        <f>IF(BD!C852="","",BD!C852)</f>
        <v/>
      </c>
      <c r="C858" s="3" t="str">
        <f>IF(BD!D852="","",BD!D852)</f>
        <v/>
      </c>
      <c r="D858" s="3" t="str">
        <f>IF(BD!E852="","",BD!E852)</f>
        <v/>
      </c>
      <c r="E858" s="25"/>
      <c r="F858" s="25"/>
      <c r="G858" s="2" t="str">
        <f>IF(BD!F852="","",BD!F852)</f>
        <v/>
      </c>
      <c r="H858" s="2" t="str">
        <f>IF(BD!L852="","",BD!L852)</f>
        <v/>
      </c>
      <c r="I858" s="2" t="str">
        <f>IF(BD!K852="","",BD!K852)</f>
        <v/>
      </c>
    </row>
    <row r="859" spans="1:9" x14ac:dyDescent="0.35">
      <c r="A859" s="4" t="str">
        <f>IF(BD!B853="","",BD!B853)</f>
        <v/>
      </c>
      <c r="B859" s="3" t="str">
        <f>IF(BD!C853="","",BD!C853)</f>
        <v/>
      </c>
      <c r="C859" s="3" t="str">
        <f>IF(BD!D853="","",BD!D853)</f>
        <v/>
      </c>
      <c r="D859" s="3" t="str">
        <f>IF(BD!E853="","",BD!E853)</f>
        <v/>
      </c>
      <c r="E859" s="25"/>
      <c r="F859" s="25"/>
      <c r="G859" s="2" t="str">
        <f>IF(BD!F853="","",BD!F853)</f>
        <v/>
      </c>
      <c r="H859" s="2" t="str">
        <f>IF(BD!L853="","",BD!L853)</f>
        <v/>
      </c>
      <c r="I859" s="2" t="str">
        <f>IF(BD!K853="","",BD!K853)</f>
        <v/>
      </c>
    </row>
    <row r="860" spans="1:9" x14ac:dyDescent="0.35">
      <c r="A860" s="4" t="str">
        <f>IF(BD!B854="","",BD!B854)</f>
        <v/>
      </c>
      <c r="B860" s="3" t="str">
        <f>IF(BD!C854="","",BD!C854)</f>
        <v/>
      </c>
      <c r="C860" s="3" t="str">
        <f>IF(BD!D854="","",BD!D854)</f>
        <v/>
      </c>
      <c r="D860" s="3" t="str">
        <f>IF(BD!E854="","",BD!E854)</f>
        <v/>
      </c>
      <c r="E860" s="25"/>
      <c r="F860" s="25"/>
      <c r="G860" s="2" t="str">
        <f>IF(BD!F854="","",BD!F854)</f>
        <v/>
      </c>
      <c r="H860" s="2" t="str">
        <f>IF(BD!L854="","",BD!L854)</f>
        <v/>
      </c>
      <c r="I860" s="2" t="str">
        <f>IF(BD!K854="","",BD!K854)</f>
        <v/>
      </c>
    </row>
    <row r="861" spans="1:9" x14ac:dyDescent="0.35">
      <c r="A861" s="4" t="str">
        <f>IF(BD!B855="","",BD!B855)</f>
        <v/>
      </c>
      <c r="B861" s="3" t="str">
        <f>IF(BD!C855="","",BD!C855)</f>
        <v/>
      </c>
      <c r="C861" s="3" t="str">
        <f>IF(BD!D855="","",BD!D855)</f>
        <v/>
      </c>
      <c r="D861" s="3" t="str">
        <f>IF(BD!E855="","",BD!E855)</f>
        <v/>
      </c>
      <c r="E861" s="25"/>
      <c r="F861" s="25"/>
      <c r="G861" s="2" t="str">
        <f>IF(BD!F855="","",BD!F855)</f>
        <v/>
      </c>
      <c r="H861" s="2" t="str">
        <f>IF(BD!L855="","",BD!L855)</f>
        <v/>
      </c>
      <c r="I861" s="2" t="str">
        <f>IF(BD!K855="","",BD!K855)</f>
        <v/>
      </c>
    </row>
    <row r="862" spans="1:9" x14ac:dyDescent="0.35">
      <c r="A862" s="4" t="str">
        <f>IF(BD!B856="","",BD!B856)</f>
        <v/>
      </c>
      <c r="B862" s="3" t="str">
        <f>IF(BD!C856="","",BD!C856)</f>
        <v/>
      </c>
      <c r="C862" s="3" t="str">
        <f>IF(BD!D856="","",BD!D856)</f>
        <v/>
      </c>
      <c r="D862" s="3" t="str">
        <f>IF(BD!E856="","",BD!E856)</f>
        <v/>
      </c>
      <c r="E862" s="25"/>
      <c r="F862" s="25"/>
      <c r="G862" s="2" t="str">
        <f>IF(BD!F856="","",BD!F856)</f>
        <v/>
      </c>
      <c r="H862" s="2" t="str">
        <f>IF(BD!L856="","",BD!L856)</f>
        <v/>
      </c>
      <c r="I862" s="2" t="str">
        <f>IF(BD!K856="","",BD!K856)</f>
        <v/>
      </c>
    </row>
    <row r="863" spans="1:9" x14ac:dyDescent="0.35">
      <c r="A863" s="4" t="str">
        <f>IF(BD!B857="","",BD!B857)</f>
        <v/>
      </c>
      <c r="B863" s="3" t="str">
        <f>IF(BD!C857="","",BD!C857)</f>
        <v/>
      </c>
      <c r="C863" s="3" t="str">
        <f>IF(BD!D857="","",BD!D857)</f>
        <v/>
      </c>
      <c r="D863" s="3" t="str">
        <f>IF(BD!E857="","",BD!E857)</f>
        <v/>
      </c>
      <c r="E863" s="25"/>
      <c r="F863" s="25"/>
      <c r="G863" s="2" t="str">
        <f>IF(BD!F857="","",BD!F857)</f>
        <v/>
      </c>
      <c r="H863" s="2" t="str">
        <f>IF(BD!L857="","",BD!L857)</f>
        <v/>
      </c>
      <c r="I863" s="2" t="str">
        <f>IF(BD!K857="","",BD!K857)</f>
        <v/>
      </c>
    </row>
    <row r="864" spans="1:9" x14ac:dyDescent="0.35">
      <c r="A864" s="4" t="str">
        <f>IF(BD!B858="","",BD!B858)</f>
        <v/>
      </c>
      <c r="B864" s="3" t="str">
        <f>IF(BD!C858="","",BD!C858)</f>
        <v/>
      </c>
      <c r="C864" s="3" t="str">
        <f>IF(BD!D858="","",BD!D858)</f>
        <v/>
      </c>
      <c r="D864" s="3" t="str">
        <f>IF(BD!E858="","",BD!E858)</f>
        <v/>
      </c>
      <c r="E864" s="25"/>
      <c r="F864" s="25"/>
      <c r="G864" s="2" t="str">
        <f>IF(BD!F858="","",BD!F858)</f>
        <v/>
      </c>
      <c r="H864" s="2" t="str">
        <f>IF(BD!L858="","",BD!L858)</f>
        <v/>
      </c>
      <c r="I864" s="2" t="str">
        <f>IF(BD!K858="","",BD!K858)</f>
        <v/>
      </c>
    </row>
    <row r="865" spans="1:9" x14ac:dyDescent="0.35">
      <c r="A865" s="4" t="str">
        <f>IF(BD!B859="","",BD!B859)</f>
        <v/>
      </c>
      <c r="B865" s="3" t="str">
        <f>IF(BD!C859="","",BD!C859)</f>
        <v/>
      </c>
      <c r="C865" s="3" t="str">
        <f>IF(BD!D859="","",BD!D859)</f>
        <v/>
      </c>
      <c r="D865" s="3" t="str">
        <f>IF(BD!E859="","",BD!E859)</f>
        <v/>
      </c>
      <c r="E865" s="25"/>
      <c r="F865" s="25"/>
      <c r="G865" s="2" t="str">
        <f>IF(BD!F859="","",BD!F859)</f>
        <v/>
      </c>
      <c r="H865" s="2" t="str">
        <f>IF(BD!L859="","",BD!L859)</f>
        <v/>
      </c>
      <c r="I865" s="2" t="str">
        <f>IF(BD!K859="","",BD!K859)</f>
        <v/>
      </c>
    </row>
    <row r="866" spans="1:9" x14ac:dyDescent="0.35">
      <c r="A866" s="4" t="str">
        <f>IF(BD!B860="","",BD!B860)</f>
        <v/>
      </c>
      <c r="B866" s="3" t="str">
        <f>IF(BD!C860="","",BD!C860)</f>
        <v/>
      </c>
      <c r="C866" s="3" t="str">
        <f>IF(BD!D860="","",BD!D860)</f>
        <v/>
      </c>
      <c r="D866" s="3" t="str">
        <f>IF(BD!E860="","",BD!E860)</f>
        <v/>
      </c>
      <c r="E866" s="25"/>
      <c r="F866" s="25"/>
      <c r="G866" s="2" t="str">
        <f>IF(BD!F860="","",BD!F860)</f>
        <v/>
      </c>
      <c r="H866" s="2" t="str">
        <f>IF(BD!L860="","",BD!L860)</f>
        <v/>
      </c>
      <c r="I866" s="2" t="str">
        <f>IF(BD!K860="","",BD!K860)</f>
        <v/>
      </c>
    </row>
    <row r="867" spans="1:9" x14ac:dyDescent="0.35">
      <c r="A867" s="4" t="str">
        <f>IF(BD!B861="","",BD!B861)</f>
        <v/>
      </c>
      <c r="B867" s="3" t="str">
        <f>IF(BD!C861="","",BD!C861)</f>
        <v/>
      </c>
      <c r="C867" s="3" t="str">
        <f>IF(BD!D861="","",BD!D861)</f>
        <v/>
      </c>
      <c r="D867" s="3" t="str">
        <f>IF(BD!E861="","",BD!E861)</f>
        <v/>
      </c>
      <c r="E867" s="25"/>
      <c r="F867" s="25"/>
      <c r="G867" s="2" t="str">
        <f>IF(BD!F861="","",BD!F861)</f>
        <v/>
      </c>
      <c r="H867" s="2" t="str">
        <f>IF(BD!L861="","",BD!L861)</f>
        <v/>
      </c>
      <c r="I867" s="2" t="str">
        <f>IF(BD!K861="","",BD!K861)</f>
        <v/>
      </c>
    </row>
    <row r="868" spans="1:9" x14ac:dyDescent="0.35">
      <c r="A868" s="4" t="str">
        <f>IF(BD!B862="","",BD!B862)</f>
        <v/>
      </c>
      <c r="B868" s="3" t="str">
        <f>IF(BD!C862="","",BD!C862)</f>
        <v/>
      </c>
      <c r="C868" s="3" t="str">
        <f>IF(BD!D862="","",BD!D862)</f>
        <v/>
      </c>
      <c r="D868" s="3" t="str">
        <f>IF(BD!E862="","",BD!E862)</f>
        <v/>
      </c>
      <c r="E868" s="25"/>
      <c r="F868" s="25"/>
      <c r="G868" s="2" t="str">
        <f>IF(BD!F862="","",BD!F862)</f>
        <v/>
      </c>
      <c r="H868" s="2" t="str">
        <f>IF(BD!L862="","",BD!L862)</f>
        <v/>
      </c>
      <c r="I868" s="2" t="str">
        <f>IF(BD!K862="","",BD!K862)</f>
        <v/>
      </c>
    </row>
    <row r="869" spans="1:9" x14ac:dyDescent="0.35">
      <c r="A869" s="4" t="str">
        <f>IF(BD!B863="","",BD!B863)</f>
        <v/>
      </c>
      <c r="B869" s="3" t="str">
        <f>IF(BD!C863="","",BD!C863)</f>
        <v/>
      </c>
      <c r="C869" s="3" t="str">
        <f>IF(BD!D863="","",BD!D863)</f>
        <v/>
      </c>
      <c r="D869" s="3" t="str">
        <f>IF(BD!E863="","",BD!E863)</f>
        <v/>
      </c>
      <c r="E869" s="25"/>
      <c r="F869" s="25"/>
      <c r="G869" s="2" t="str">
        <f>IF(BD!F863="","",BD!F863)</f>
        <v/>
      </c>
      <c r="H869" s="2" t="str">
        <f>IF(BD!L863="","",BD!L863)</f>
        <v/>
      </c>
      <c r="I869" s="2" t="str">
        <f>IF(BD!K863="","",BD!K863)</f>
        <v/>
      </c>
    </row>
    <row r="870" spans="1:9" x14ac:dyDescent="0.35">
      <c r="A870" s="4" t="str">
        <f>IF(BD!B864="","",BD!B864)</f>
        <v/>
      </c>
      <c r="B870" s="3" t="str">
        <f>IF(BD!C864="","",BD!C864)</f>
        <v/>
      </c>
      <c r="C870" s="3" t="str">
        <f>IF(BD!D864="","",BD!D864)</f>
        <v/>
      </c>
      <c r="D870" s="3" t="str">
        <f>IF(BD!E864="","",BD!E864)</f>
        <v/>
      </c>
      <c r="E870" s="25"/>
      <c r="F870" s="25"/>
      <c r="G870" s="2" t="str">
        <f>IF(BD!F864="","",BD!F864)</f>
        <v/>
      </c>
      <c r="H870" s="2" t="str">
        <f>IF(BD!L864="","",BD!L864)</f>
        <v/>
      </c>
      <c r="I870" s="2" t="str">
        <f>IF(BD!K864="","",BD!K864)</f>
        <v/>
      </c>
    </row>
    <row r="871" spans="1:9" x14ac:dyDescent="0.35">
      <c r="A871" s="4" t="str">
        <f>IF(BD!B865="","",BD!B865)</f>
        <v/>
      </c>
      <c r="B871" s="3" t="str">
        <f>IF(BD!C865="","",BD!C865)</f>
        <v/>
      </c>
      <c r="C871" s="3" t="str">
        <f>IF(BD!D865="","",BD!D865)</f>
        <v/>
      </c>
      <c r="D871" s="3" t="str">
        <f>IF(BD!E865="","",BD!E865)</f>
        <v/>
      </c>
      <c r="E871" s="25"/>
      <c r="F871" s="25"/>
      <c r="G871" s="2" t="str">
        <f>IF(BD!F865="","",BD!F865)</f>
        <v/>
      </c>
      <c r="H871" s="2" t="str">
        <f>IF(BD!L865="","",BD!L865)</f>
        <v/>
      </c>
      <c r="I871" s="2" t="str">
        <f>IF(BD!K865="","",BD!K865)</f>
        <v/>
      </c>
    </row>
    <row r="872" spans="1:9" x14ac:dyDescent="0.35">
      <c r="A872" s="4" t="str">
        <f>IF(BD!B866="","",BD!B866)</f>
        <v/>
      </c>
      <c r="B872" s="3" t="str">
        <f>IF(BD!C866="","",BD!C866)</f>
        <v/>
      </c>
      <c r="C872" s="3" t="str">
        <f>IF(BD!D866="","",BD!D866)</f>
        <v/>
      </c>
      <c r="D872" s="3" t="str">
        <f>IF(BD!E866="","",BD!E866)</f>
        <v/>
      </c>
      <c r="E872" s="25"/>
      <c r="F872" s="25"/>
      <c r="G872" s="2" t="str">
        <f>IF(BD!F866="","",BD!F866)</f>
        <v/>
      </c>
      <c r="H872" s="2" t="str">
        <f>IF(BD!L866="","",BD!L866)</f>
        <v/>
      </c>
      <c r="I872" s="2" t="str">
        <f>IF(BD!K866="","",BD!K866)</f>
        <v/>
      </c>
    </row>
    <row r="873" spans="1:9" x14ac:dyDescent="0.35">
      <c r="A873" s="4" t="str">
        <f>IF(BD!B867="","",BD!B867)</f>
        <v/>
      </c>
      <c r="B873" s="3" t="str">
        <f>IF(BD!C867="","",BD!C867)</f>
        <v/>
      </c>
      <c r="C873" s="3" t="str">
        <f>IF(BD!D867="","",BD!D867)</f>
        <v/>
      </c>
      <c r="D873" s="3" t="str">
        <f>IF(BD!E867="","",BD!E867)</f>
        <v/>
      </c>
      <c r="E873" s="25"/>
      <c r="F873" s="25"/>
      <c r="G873" s="2" t="str">
        <f>IF(BD!F867="","",BD!F867)</f>
        <v/>
      </c>
      <c r="H873" s="2" t="str">
        <f>IF(BD!L867="","",BD!L867)</f>
        <v/>
      </c>
      <c r="I873" s="2" t="str">
        <f>IF(BD!K867="","",BD!K867)</f>
        <v/>
      </c>
    </row>
    <row r="874" spans="1:9" x14ac:dyDescent="0.35">
      <c r="A874" s="4" t="str">
        <f>IF(BD!B868="","",BD!B868)</f>
        <v/>
      </c>
      <c r="B874" s="3" t="str">
        <f>IF(BD!C868="","",BD!C868)</f>
        <v/>
      </c>
      <c r="C874" s="3" t="str">
        <f>IF(BD!D868="","",BD!D868)</f>
        <v/>
      </c>
      <c r="D874" s="3" t="str">
        <f>IF(BD!E868="","",BD!E868)</f>
        <v/>
      </c>
      <c r="E874" s="25"/>
      <c r="F874" s="25"/>
      <c r="G874" s="2" t="str">
        <f>IF(BD!F868="","",BD!F868)</f>
        <v/>
      </c>
      <c r="H874" s="2" t="str">
        <f>IF(BD!L868="","",BD!L868)</f>
        <v/>
      </c>
      <c r="I874" s="2" t="str">
        <f>IF(BD!K868="","",BD!K868)</f>
        <v/>
      </c>
    </row>
    <row r="875" spans="1:9" x14ac:dyDescent="0.35">
      <c r="A875" s="4" t="str">
        <f>IF(BD!B869="","",BD!B869)</f>
        <v/>
      </c>
      <c r="B875" s="3" t="str">
        <f>IF(BD!C869="","",BD!C869)</f>
        <v/>
      </c>
      <c r="C875" s="3" t="str">
        <f>IF(BD!D869="","",BD!D869)</f>
        <v/>
      </c>
      <c r="D875" s="3" t="str">
        <f>IF(BD!E869="","",BD!E869)</f>
        <v/>
      </c>
      <c r="E875" s="25"/>
      <c r="F875" s="25"/>
      <c r="G875" s="2" t="str">
        <f>IF(BD!F869="","",BD!F869)</f>
        <v/>
      </c>
      <c r="H875" s="2" t="str">
        <f>IF(BD!L869="","",BD!L869)</f>
        <v/>
      </c>
      <c r="I875" s="2" t="str">
        <f>IF(BD!K869="","",BD!K869)</f>
        <v/>
      </c>
    </row>
    <row r="876" spans="1:9" x14ac:dyDescent="0.35">
      <c r="A876" s="4" t="str">
        <f>IF(BD!B870="","",BD!B870)</f>
        <v/>
      </c>
      <c r="B876" s="3" t="str">
        <f>IF(BD!C870="","",BD!C870)</f>
        <v/>
      </c>
      <c r="C876" s="3" t="str">
        <f>IF(BD!D870="","",BD!D870)</f>
        <v/>
      </c>
      <c r="D876" s="3" t="str">
        <f>IF(BD!E870="","",BD!E870)</f>
        <v/>
      </c>
      <c r="E876" s="25"/>
      <c r="F876" s="25"/>
      <c r="G876" s="2" t="str">
        <f>IF(BD!F870="","",BD!F870)</f>
        <v/>
      </c>
      <c r="H876" s="2" t="str">
        <f>IF(BD!L870="","",BD!L870)</f>
        <v/>
      </c>
      <c r="I876" s="2" t="str">
        <f>IF(BD!K870="","",BD!K870)</f>
        <v/>
      </c>
    </row>
    <row r="877" spans="1:9" x14ac:dyDescent="0.35">
      <c r="A877" s="4" t="str">
        <f>IF(BD!B871="","",BD!B871)</f>
        <v/>
      </c>
      <c r="B877" s="3" t="str">
        <f>IF(BD!C871="","",BD!C871)</f>
        <v/>
      </c>
      <c r="C877" s="3" t="str">
        <f>IF(BD!D871="","",BD!D871)</f>
        <v/>
      </c>
      <c r="D877" s="3" t="str">
        <f>IF(BD!E871="","",BD!E871)</f>
        <v/>
      </c>
      <c r="E877" s="25"/>
      <c r="F877" s="25"/>
      <c r="G877" s="2" t="str">
        <f>IF(BD!F871="","",BD!F871)</f>
        <v/>
      </c>
      <c r="H877" s="2" t="str">
        <f>IF(BD!L871="","",BD!L871)</f>
        <v/>
      </c>
      <c r="I877" s="2" t="str">
        <f>IF(BD!K871="","",BD!K871)</f>
        <v/>
      </c>
    </row>
    <row r="878" spans="1:9" x14ac:dyDescent="0.35">
      <c r="A878" s="4" t="str">
        <f>IF(BD!B872="","",BD!B872)</f>
        <v/>
      </c>
      <c r="B878" s="3" t="str">
        <f>IF(BD!C872="","",BD!C872)</f>
        <v/>
      </c>
      <c r="C878" s="3" t="str">
        <f>IF(BD!D872="","",BD!D872)</f>
        <v/>
      </c>
      <c r="D878" s="3" t="str">
        <f>IF(BD!E872="","",BD!E872)</f>
        <v/>
      </c>
      <c r="E878" s="25"/>
      <c r="F878" s="25"/>
      <c r="G878" s="2" t="str">
        <f>IF(BD!F872="","",BD!F872)</f>
        <v/>
      </c>
      <c r="H878" s="2" t="str">
        <f>IF(BD!L872="","",BD!L872)</f>
        <v/>
      </c>
      <c r="I878" s="2" t="str">
        <f>IF(BD!K872="","",BD!K872)</f>
        <v/>
      </c>
    </row>
    <row r="879" spans="1:9" x14ac:dyDescent="0.35">
      <c r="A879" s="4" t="str">
        <f>IF(BD!B873="","",BD!B873)</f>
        <v/>
      </c>
      <c r="B879" s="3" t="str">
        <f>IF(BD!C873="","",BD!C873)</f>
        <v/>
      </c>
      <c r="C879" s="3" t="str">
        <f>IF(BD!D873="","",BD!D873)</f>
        <v/>
      </c>
      <c r="D879" s="3" t="str">
        <f>IF(BD!E873="","",BD!E873)</f>
        <v/>
      </c>
      <c r="E879" s="25"/>
      <c r="F879" s="25"/>
      <c r="G879" s="2" t="str">
        <f>IF(BD!F873="","",BD!F873)</f>
        <v/>
      </c>
      <c r="H879" s="2" t="str">
        <f>IF(BD!L873="","",BD!L873)</f>
        <v/>
      </c>
      <c r="I879" s="2" t="str">
        <f>IF(BD!K873="","",BD!K873)</f>
        <v/>
      </c>
    </row>
    <row r="880" spans="1:9" x14ac:dyDescent="0.35">
      <c r="A880" s="4" t="str">
        <f>IF(BD!B874="","",BD!B874)</f>
        <v/>
      </c>
      <c r="B880" s="3" t="str">
        <f>IF(BD!C874="","",BD!C874)</f>
        <v/>
      </c>
      <c r="C880" s="3" t="str">
        <f>IF(BD!D874="","",BD!D874)</f>
        <v/>
      </c>
      <c r="D880" s="3" t="str">
        <f>IF(BD!E874="","",BD!E874)</f>
        <v/>
      </c>
      <c r="E880" s="25"/>
      <c r="F880" s="25"/>
      <c r="G880" s="2" t="str">
        <f>IF(BD!F874="","",BD!F874)</f>
        <v/>
      </c>
      <c r="H880" s="2" t="str">
        <f>IF(BD!L874="","",BD!L874)</f>
        <v/>
      </c>
      <c r="I880" s="2" t="str">
        <f>IF(BD!K874="","",BD!K874)</f>
        <v/>
      </c>
    </row>
    <row r="881" spans="1:9" x14ac:dyDescent="0.35">
      <c r="A881" s="4" t="str">
        <f>IF(BD!B875="","",BD!B875)</f>
        <v/>
      </c>
      <c r="B881" s="3" t="str">
        <f>IF(BD!C875="","",BD!C875)</f>
        <v/>
      </c>
      <c r="C881" s="3" t="str">
        <f>IF(BD!D875="","",BD!D875)</f>
        <v/>
      </c>
      <c r="D881" s="3" t="str">
        <f>IF(BD!E875="","",BD!E875)</f>
        <v/>
      </c>
      <c r="E881" s="25"/>
      <c r="F881" s="25"/>
      <c r="G881" s="2" t="str">
        <f>IF(BD!F875="","",BD!F875)</f>
        <v/>
      </c>
      <c r="H881" s="2" t="str">
        <f>IF(BD!L875="","",BD!L875)</f>
        <v/>
      </c>
      <c r="I881" s="2" t="str">
        <f>IF(BD!K875="","",BD!K875)</f>
        <v/>
      </c>
    </row>
    <row r="882" spans="1:9" x14ac:dyDescent="0.35">
      <c r="A882" s="4" t="str">
        <f>IF(BD!B876="","",BD!B876)</f>
        <v/>
      </c>
      <c r="B882" s="3" t="str">
        <f>IF(BD!C876="","",BD!C876)</f>
        <v/>
      </c>
      <c r="C882" s="3" t="str">
        <f>IF(BD!D876="","",BD!D876)</f>
        <v/>
      </c>
      <c r="D882" s="3" t="str">
        <f>IF(BD!E876="","",BD!E876)</f>
        <v/>
      </c>
      <c r="E882" s="25"/>
      <c r="F882" s="25"/>
      <c r="G882" s="2" t="str">
        <f>IF(BD!F876="","",BD!F876)</f>
        <v/>
      </c>
      <c r="H882" s="2" t="str">
        <f>IF(BD!L876="","",BD!L876)</f>
        <v/>
      </c>
      <c r="I882" s="2" t="str">
        <f>IF(BD!K876="","",BD!K876)</f>
        <v/>
      </c>
    </row>
    <row r="883" spans="1:9" x14ac:dyDescent="0.35">
      <c r="A883" s="4" t="str">
        <f>IF(BD!B877="","",BD!B877)</f>
        <v/>
      </c>
      <c r="B883" s="3" t="str">
        <f>IF(BD!C877="","",BD!C877)</f>
        <v/>
      </c>
      <c r="C883" s="3" t="str">
        <f>IF(BD!D877="","",BD!D877)</f>
        <v/>
      </c>
      <c r="D883" s="3" t="str">
        <f>IF(BD!E877="","",BD!E877)</f>
        <v/>
      </c>
      <c r="E883" s="25"/>
      <c r="F883" s="25"/>
      <c r="G883" s="2" t="str">
        <f>IF(BD!F877="","",BD!F877)</f>
        <v/>
      </c>
      <c r="H883" s="2" t="str">
        <f>IF(BD!L877="","",BD!L877)</f>
        <v/>
      </c>
      <c r="I883" s="2" t="str">
        <f>IF(BD!K877="","",BD!K877)</f>
        <v/>
      </c>
    </row>
    <row r="884" spans="1:9" x14ac:dyDescent="0.35">
      <c r="A884" s="4" t="str">
        <f>IF(BD!B878="","",BD!B878)</f>
        <v/>
      </c>
      <c r="B884" s="3" t="str">
        <f>IF(BD!C878="","",BD!C878)</f>
        <v/>
      </c>
      <c r="C884" s="3" t="str">
        <f>IF(BD!D878="","",BD!D878)</f>
        <v/>
      </c>
      <c r="D884" s="3" t="str">
        <f>IF(BD!E878="","",BD!E878)</f>
        <v/>
      </c>
      <c r="E884" s="25"/>
      <c r="F884" s="25"/>
      <c r="G884" s="2" t="str">
        <f>IF(BD!F878="","",BD!F878)</f>
        <v/>
      </c>
      <c r="H884" s="2" t="str">
        <f>IF(BD!L878="","",BD!L878)</f>
        <v/>
      </c>
      <c r="I884" s="2" t="str">
        <f>IF(BD!K878="","",BD!K878)</f>
        <v/>
      </c>
    </row>
    <row r="885" spans="1:9" x14ac:dyDescent="0.35">
      <c r="A885" s="4" t="str">
        <f>IF(BD!B879="","",BD!B879)</f>
        <v/>
      </c>
      <c r="B885" s="3" t="str">
        <f>IF(BD!C879="","",BD!C879)</f>
        <v/>
      </c>
      <c r="C885" s="3" t="str">
        <f>IF(BD!D879="","",BD!D879)</f>
        <v/>
      </c>
      <c r="D885" s="3" t="str">
        <f>IF(BD!E879="","",BD!E879)</f>
        <v/>
      </c>
      <c r="E885" s="25"/>
      <c r="F885" s="25"/>
      <c r="G885" s="2" t="str">
        <f>IF(BD!F879="","",BD!F879)</f>
        <v/>
      </c>
      <c r="H885" s="2" t="str">
        <f>IF(BD!L879="","",BD!L879)</f>
        <v/>
      </c>
      <c r="I885" s="2" t="str">
        <f>IF(BD!K879="","",BD!K879)</f>
        <v/>
      </c>
    </row>
    <row r="886" spans="1:9" x14ac:dyDescent="0.35">
      <c r="A886" s="4" t="str">
        <f>IF(BD!B880="","",BD!B880)</f>
        <v/>
      </c>
      <c r="B886" s="3" t="str">
        <f>IF(BD!C880="","",BD!C880)</f>
        <v/>
      </c>
      <c r="C886" s="3" t="str">
        <f>IF(BD!D880="","",BD!D880)</f>
        <v/>
      </c>
      <c r="D886" s="3" t="str">
        <f>IF(BD!E880="","",BD!E880)</f>
        <v/>
      </c>
      <c r="E886" s="25"/>
      <c r="F886" s="25"/>
      <c r="G886" s="2" t="str">
        <f>IF(BD!F880="","",BD!F880)</f>
        <v/>
      </c>
      <c r="H886" s="2" t="str">
        <f>IF(BD!L880="","",BD!L880)</f>
        <v/>
      </c>
      <c r="I886" s="2" t="str">
        <f>IF(BD!K880="","",BD!K880)</f>
        <v/>
      </c>
    </row>
    <row r="887" spans="1:9" x14ac:dyDescent="0.35">
      <c r="A887" s="4" t="str">
        <f>IF(BD!B881="","",BD!B881)</f>
        <v/>
      </c>
      <c r="B887" s="3" t="str">
        <f>IF(BD!C881="","",BD!C881)</f>
        <v/>
      </c>
      <c r="C887" s="3" t="str">
        <f>IF(BD!D881="","",BD!D881)</f>
        <v/>
      </c>
      <c r="D887" s="3" t="str">
        <f>IF(BD!E881="","",BD!E881)</f>
        <v/>
      </c>
      <c r="E887" s="25"/>
      <c r="F887" s="25"/>
      <c r="G887" s="2" t="str">
        <f>IF(BD!F881="","",BD!F881)</f>
        <v/>
      </c>
      <c r="H887" s="2" t="str">
        <f>IF(BD!L881="","",BD!L881)</f>
        <v/>
      </c>
      <c r="I887" s="2" t="str">
        <f>IF(BD!K881="","",BD!K881)</f>
        <v/>
      </c>
    </row>
    <row r="888" spans="1:9" x14ac:dyDescent="0.35">
      <c r="A888" s="4" t="str">
        <f>IF(BD!B882="","",BD!B882)</f>
        <v/>
      </c>
      <c r="B888" s="3" t="str">
        <f>IF(BD!C882="","",BD!C882)</f>
        <v/>
      </c>
      <c r="C888" s="3" t="str">
        <f>IF(BD!D882="","",BD!D882)</f>
        <v/>
      </c>
      <c r="D888" s="3" t="str">
        <f>IF(BD!E882="","",BD!E882)</f>
        <v/>
      </c>
      <c r="E888" s="25"/>
      <c r="F888" s="25"/>
      <c r="G888" s="2" t="str">
        <f>IF(BD!F882="","",BD!F882)</f>
        <v/>
      </c>
      <c r="H888" s="2" t="str">
        <f>IF(BD!L882="","",BD!L882)</f>
        <v/>
      </c>
      <c r="I888" s="2" t="str">
        <f>IF(BD!K882="","",BD!K882)</f>
        <v/>
      </c>
    </row>
    <row r="889" spans="1:9" x14ac:dyDescent="0.35">
      <c r="A889" s="4" t="str">
        <f>IF(BD!B883="","",BD!B883)</f>
        <v/>
      </c>
      <c r="B889" s="3" t="str">
        <f>IF(BD!C883="","",BD!C883)</f>
        <v/>
      </c>
      <c r="C889" s="3" t="str">
        <f>IF(BD!D883="","",BD!D883)</f>
        <v/>
      </c>
      <c r="D889" s="3" t="str">
        <f>IF(BD!E883="","",BD!E883)</f>
        <v/>
      </c>
      <c r="E889" s="25"/>
      <c r="F889" s="25"/>
      <c r="G889" s="2" t="str">
        <f>IF(BD!F883="","",BD!F883)</f>
        <v/>
      </c>
      <c r="H889" s="2" t="str">
        <f>IF(BD!L883="","",BD!L883)</f>
        <v/>
      </c>
      <c r="I889" s="2" t="str">
        <f>IF(BD!K883="","",BD!K883)</f>
        <v/>
      </c>
    </row>
    <row r="890" spans="1:9" x14ac:dyDescent="0.35">
      <c r="A890" s="4" t="str">
        <f>IF(BD!B884="","",BD!B884)</f>
        <v/>
      </c>
      <c r="B890" s="3" t="str">
        <f>IF(BD!C884="","",BD!C884)</f>
        <v/>
      </c>
      <c r="C890" s="3" t="str">
        <f>IF(BD!D884="","",BD!D884)</f>
        <v/>
      </c>
      <c r="D890" s="3" t="str">
        <f>IF(BD!E884="","",BD!E884)</f>
        <v/>
      </c>
      <c r="E890" s="25"/>
      <c r="F890" s="25"/>
      <c r="G890" s="2" t="str">
        <f>IF(BD!F884="","",BD!F884)</f>
        <v/>
      </c>
      <c r="H890" s="2" t="str">
        <f>IF(BD!L884="","",BD!L884)</f>
        <v/>
      </c>
      <c r="I890" s="2" t="str">
        <f>IF(BD!K884="","",BD!K884)</f>
        <v/>
      </c>
    </row>
    <row r="891" spans="1:9" x14ac:dyDescent="0.35">
      <c r="A891" s="4" t="str">
        <f>IF(BD!B885="","",BD!B885)</f>
        <v/>
      </c>
      <c r="B891" s="3" t="str">
        <f>IF(BD!C885="","",BD!C885)</f>
        <v/>
      </c>
      <c r="C891" s="3" t="str">
        <f>IF(BD!D885="","",BD!D885)</f>
        <v/>
      </c>
      <c r="D891" s="3" t="str">
        <f>IF(BD!E885="","",BD!E885)</f>
        <v/>
      </c>
      <c r="E891" s="25"/>
      <c r="F891" s="25"/>
      <c r="G891" s="2" t="str">
        <f>IF(BD!F885="","",BD!F885)</f>
        <v/>
      </c>
      <c r="H891" s="2" t="str">
        <f>IF(BD!L885="","",BD!L885)</f>
        <v/>
      </c>
      <c r="I891" s="2" t="str">
        <f>IF(BD!K885="","",BD!K885)</f>
        <v/>
      </c>
    </row>
    <row r="892" spans="1:9" x14ac:dyDescent="0.35">
      <c r="A892" s="4" t="str">
        <f>IF(BD!B886="","",BD!B886)</f>
        <v/>
      </c>
      <c r="B892" s="3" t="str">
        <f>IF(BD!C886="","",BD!C886)</f>
        <v/>
      </c>
      <c r="C892" s="3" t="str">
        <f>IF(BD!D886="","",BD!D886)</f>
        <v/>
      </c>
      <c r="D892" s="3" t="str">
        <f>IF(BD!E886="","",BD!E886)</f>
        <v/>
      </c>
      <c r="E892" s="25"/>
      <c r="F892" s="25"/>
      <c r="G892" s="2" t="str">
        <f>IF(BD!F886="","",BD!F886)</f>
        <v/>
      </c>
      <c r="H892" s="2" t="str">
        <f>IF(BD!L886="","",BD!L886)</f>
        <v/>
      </c>
      <c r="I892" s="2" t="str">
        <f>IF(BD!K886="","",BD!K886)</f>
        <v/>
      </c>
    </row>
    <row r="893" spans="1:9" x14ac:dyDescent="0.35">
      <c r="A893" s="4" t="str">
        <f>IF(BD!B887="","",BD!B887)</f>
        <v/>
      </c>
      <c r="B893" s="3" t="str">
        <f>IF(BD!C887="","",BD!C887)</f>
        <v/>
      </c>
      <c r="C893" s="3" t="str">
        <f>IF(BD!D887="","",BD!D887)</f>
        <v/>
      </c>
      <c r="D893" s="3" t="str">
        <f>IF(BD!E887="","",BD!E887)</f>
        <v/>
      </c>
      <c r="E893" s="25"/>
      <c r="F893" s="25"/>
      <c r="G893" s="2" t="str">
        <f>IF(BD!F887="","",BD!F887)</f>
        <v/>
      </c>
      <c r="H893" s="2" t="str">
        <f>IF(BD!L887="","",BD!L887)</f>
        <v/>
      </c>
      <c r="I893" s="2" t="str">
        <f>IF(BD!K887="","",BD!K887)</f>
        <v/>
      </c>
    </row>
    <row r="894" spans="1:9" x14ac:dyDescent="0.35">
      <c r="A894" s="4" t="str">
        <f>IF(BD!B888="","",BD!B888)</f>
        <v/>
      </c>
      <c r="B894" s="3" t="str">
        <f>IF(BD!C888="","",BD!C888)</f>
        <v/>
      </c>
      <c r="C894" s="3" t="str">
        <f>IF(BD!D888="","",BD!D888)</f>
        <v/>
      </c>
      <c r="D894" s="3" t="str">
        <f>IF(BD!E888="","",BD!E888)</f>
        <v/>
      </c>
      <c r="E894" s="25"/>
      <c r="F894" s="25"/>
      <c r="G894" s="2" t="str">
        <f>IF(BD!F888="","",BD!F888)</f>
        <v/>
      </c>
      <c r="H894" s="2" t="str">
        <f>IF(BD!L888="","",BD!L888)</f>
        <v/>
      </c>
      <c r="I894" s="2" t="str">
        <f>IF(BD!K888="","",BD!K888)</f>
        <v/>
      </c>
    </row>
    <row r="895" spans="1:9" x14ac:dyDescent="0.35">
      <c r="A895" s="4" t="str">
        <f>IF(BD!B889="","",BD!B889)</f>
        <v/>
      </c>
      <c r="B895" s="3" t="str">
        <f>IF(BD!C889="","",BD!C889)</f>
        <v/>
      </c>
      <c r="C895" s="3" t="str">
        <f>IF(BD!D889="","",BD!D889)</f>
        <v/>
      </c>
      <c r="D895" s="3" t="str">
        <f>IF(BD!E889="","",BD!E889)</f>
        <v/>
      </c>
      <c r="E895" s="25"/>
      <c r="F895" s="25"/>
      <c r="G895" s="2" t="str">
        <f>IF(BD!F889="","",BD!F889)</f>
        <v/>
      </c>
      <c r="H895" s="2" t="str">
        <f>IF(BD!L889="","",BD!L889)</f>
        <v/>
      </c>
      <c r="I895" s="2" t="str">
        <f>IF(BD!K889="","",BD!K889)</f>
        <v/>
      </c>
    </row>
    <row r="896" spans="1:9" x14ac:dyDescent="0.35">
      <c r="A896" s="4" t="str">
        <f>IF(BD!B890="","",BD!B890)</f>
        <v/>
      </c>
      <c r="B896" s="3" t="str">
        <f>IF(BD!C890="","",BD!C890)</f>
        <v/>
      </c>
      <c r="C896" s="3" t="str">
        <f>IF(BD!D890="","",BD!D890)</f>
        <v/>
      </c>
      <c r="D896" s="3" t="str">
        <f>IF(BD!E890="","",BD!E890)</f>
        <v/>
      </c>
      <c r="E896" s="25"/>
      <c r="F896" s="25"/>
      <c r="G896" s="2" t="str">
        <f>IF(BD!F890="","",BD!F890)</f>
        <v/>
      </c>
      <c r="H896" s="2" t="str">
        <f>IF(BD!L890="","",BD!L890)</f>
        <v/>
      </c>
      <c r="I896" s="2" t="str">
        <f>IF(BD!K890="","",BD!K890)</f>
        <v/>
      </c>
    </row>
    <row r="897" spans="1:9" x14ac:dyDescent="0.35">
      <c r="A897" s="4" t="str">
        <f>IF(BD!B891="","",BD!B891)</f>
        <v/>
      </c>
      <c r="B897" s="3" t="str">
        <f>IF(BD!C891="","",BD!C891)</f>
        <v/>
      </c>
      <c r="C897" s="3" t="str">
        <f>IF(BD!D891="","",BD!D891)</f>
        <v/>
      </c>
      <c r="D897" s="3" t="str">
        <f>IF(BD!E891="","",BD!E891)</f>
        <v/>
      </c>
      <c r="E897" s="25"/>
      <c r="F897" s="25"/>
      <c r="G897" s="2" t="str">
        <f>IF(BD!F891="","",BD!F891)</f>
        <v/>
      </c>
      <c r="H897" s="2" t="str">
        <f>IF(BD!L891="","",BD!L891)</f>
        <v/>
      </c>
      <c r="I897" s="2" t="str">
        <f>IF(BD!K891="","",BD!K891)</f>
        <v/>
      </c>
    </row>
    <row r="898" spans="1:9" x14ac:dyDescent="0.35">
      <c r="A898" s="4" t="str">
        <f>IF(BD!B892="","",BD!B892)</f>
        <v/>
      </c>
      <c r="B898" s="3" t="str">
        <f>IF(BD!C892="","",BD!C892)</f>
        <v/>
      </c>
      <c r="C898" s="3" t="str">
        <f>IF(BD!D892="","",BD!D892)</f>
        <v/>
      </c>
      <c r="D898" s="3" t="str">
        <f>IF(BD!E892="","",BD!E892)</f>
        <v/>
      </c>
      <c r="E898" s="25"/>
      <c r="F898" s="25"/>
      <c r="G898" s="2" t="str">
        <f>IF(BD!F892="","",BD!F892)</f>
        <v/>
      </c>
      <c r="H898" s="2" t="str">
        <f>IF(BD!L892="","",BD!L892)</f>
        <v/>
      </c>
      <c r="I898" s="2" t="str">
        <f>IF(BD!K892="","",BD!K892)</f>
        <v/>
      </c>
    </row>
    <row r="899" spans="1:9" x14ac:dyDescent="0.35">
      <c r="A899" s="4" t="str">
        <f>IF(BD!B893="","",BD!B893)</f>
        <v/>
      </c>
      <c r="B899" s="3" t="str">
        <f>IF(BD!C893="","",BD!C893)</f>
        <v/>
      </c>
      <c r="C899" s="3" t="str">
        <f>IF(BD!D893="","",BD!D893)</f>
        <v/>
      </c>
      <c r="D899" s="3" t="str">
        <f>IF(BD!E893="","",BD!E893)</f>
        <v/>
      </c>
      <c r="E899" s="25"/>
      <c r="F899" s="25"/>
      <c r="G899" s="2" t="str">
        <f>IF(BD!F893="","",BD!F893)</f>
        <v/>
      </c>
      <c r="H899" s="2" t="str">
        <f>IF(BD!L893="","",BD!L893)</f>
        <v/>
      </c>
      <c r="I899" s="2" t="str">
        <f>IF(BD!K893="","",BD!K893)</f>
        <v/>
      </c>
    </row>
    <row r="900" spans="1:9" x14ac:dyDescent="0.35">
      <c r="A900" s="4" t="str">
        <f>IF(BD!B894="","",BD!B894)</f>
        <v/>
      </c>
      <c r="B900" s="3" t="str">
        <f>IF(BD!C894="","",BD!C894)</f>
        <v/>
      </c>
      <c r="C900" s="3" t="str">
        <f>IF(BD!D894="","",BD!D894)</f>
        <v/>
      </c>
      <c r="D900" s="3" t="str">
        <f>IF(BD!E894="","",BD!E894)</f>
        <v/>
      </c>
      <c r="E900" s="25"/>
      <c r="F900" s="25"/>
      <c r="G900" s="2" t="str">
        <f>IF(BD!F894="","",BD!F894)</f>
        <v/>
      </c>
      <c r="H900" s="2" t="str">
        <f>IF(BD!L894="","",BD!L894)</f>
        <v/>
      </c>
      <c r="I900" s="2" t="str">
        <f>IF(BD!K894="","",BD!K894)</f>
        <v/>
      </c>
    </row>
    <row r="901" spans="1:9" x14ac:dyDescent="0.35">
      <c r="A901" s="4" t="str">
        <f>IF(BD!B895="","",BD!B895)</f>
        <v/>
      </c>
      <c r="B901" s="3" t="str">
        <f>IF(BD!C895="","",BD!C895)</f>
        <v/>
      </c>
      <c r="C901" s="3" t="str">
        <f>IF(BD!D895="","",BD!D895)</f>
        <v/>
      </c>
      <c r="D901" s="3" t="str">
        <f>IF(BD!E895="","",BD!E895)</f>
        <v/>
      </c>
      <c r="E901" s="25"/>
      <c r="F901" s="25"/>
      <c r="G901" s="2" t="str">
        <f>IF(BD!F895="","",BD!F895)</f>
        <v/>
      </c>
      <c r="H901" s="2" t="str">
        <f>IF(BD!L895="","",BD!L895)</f>
        <v/>
      </c>
      <c r="I901" s="2" t="str">
        <f>IF(BD!K895="","",BD!K895)</f>
        <v/>
      </c>
    </row>
    <row r="902" spans="1:9" x14ac:dyDescent="0.35">
      <c r="A902" s="4" t="str">
        <f>IF(BD!B896="","",BD!B896)</f>
        <v/>
      </c>
      <c r="B902" s="3" t="str">
        <f>IF(BD!C896="","",BD!C896)</f>
        <v/>
      </c>
      <c r="C902" s="3" t="str">
        <f>IF(BD!D896="","",BD!D896)</f>
        <v/>
      </c>
      <c r="D902" s="3" t="str">
        <f>IF(BD!E896="","",BD!E896)</f>
        <v/>
      </c>
      <c r="E902" s="25"/>
      <c r="F902" s="25"/>
      <c r="G902" s="2" t="str">
        <f>IF(BD!F896="","",BD!F896)</f>
        <v/>
      </c>
      <c r="H902" s="2" t="str">
        <f>IF(BD!L896="","",BD!L896)</f>
        <v/>
      </c>
      <c r="I902" s="2" t="str">
        <f>IF(BD!K896="","",BD!K896)</f>
        <v/>
      </c>
    </row>
    <row r="903" spans="1:9" x14ac:dyDescent="0.35">
      <c r="A903" s="4" t="str">
        <f>IF(BD!B897="","",BD!B897)</f>
        <v/>
      </c>
      <c r="B903" s="3" t="str">
        <f>IF(BD!C897="","",BD!C897)</f>
        <v/>
      </c>
      <c r="C903" s="3" t="str">
        <f>IF(BD!D897="","",BD!D897)</f>
        <v/>
      </c>
      <c r="D903" s="3" t="str">
        <f>IF(BD!E897="","",BD!E897)</f>
        <v/>
      </c>
      <c r="E903" s="25"/>
      <c r="F903" s="25"/>
      <c r="G903" s="2" t="str">
        <f>IF(BD!F897="","",BD!F897)</f>
        <v/>
      </c>
      <c r="H903" s="2" t="str">
        <f>IF(BD!L897="","",BD!L897)</f>
        <v/>
      </c>
      <c r="I903" s="2" t="str">
        <f>IF(BD!K897="","",BD!K897)</f>
        <v/>
      </c>
    </row>
    <row r="904" spans="1:9" x14ac:dyDescent="0.35">
      <c r="A904" s="4" t="str">
        <f>IF(BD!B898="","",BD!B898)</f>
        <v/>
      </c>
      <c r="B904" s="3" t="str">
        <f>IF(BD!C898="","",BD!C898)</f>
        <v/>
      </c>
      <c r="C904" s="3" t="str">
        <f>IF(BD!D898="","",BD!D898)</f>
        <v/>
      </c>
      <c r="D904" s="3" t="str">
        <f>IF(BD!E898="","",BD!E898)</f>
        <v/>
      </c>
      <c r="E904" s="25"/>
      <c r="F904" s="25"/>
      <c r="G904" s="2" t="str">
        <f>IF(BD!F898="","",BD!F898)</f>
        <v/>
      </c>
      <c r="H904" s="2" t="str">
        <f>IF(BD!L898="","",BD!L898)</f>
        <v/>
      </c>
      <c r="I904" s="2" t="str">
        <f>IF(BD!K898="","",BD!K898)</f>
        <v/>
      </c>
    </row>
    <row r="905" spans="1:9" x14ac:dyDescent="0.35">
      <c r="A905" s="4" t="str">
        <f>IF(BD!B899="","",BD!B899)</f>
        <v/>
      </c>
      <c r="B905" s="3" t="str">
        <f>IF(BD!C899="","",BD!C899)</f>
        <v/>
      </c>
      <c r="C905" s="3" t="str">
        <f>IF(BD!D899="","",BD!D899)</f>
        <v/>
      </c>
      <c r="D905" s="3" t="str">
        <f>IF(BD!E899="","",BD!E899)</f>
        <v/>
      </c>
      <c r="E905" s="25"/>
      <c r="F905" s="25"/>
      <c r="G905" s="2" t="str">
        <f>IF(BD!F899="","",BD!F899)</f>
        <v/>
      </c>
      <c r="H905" s="2" t="str">
        <f>IF(BD!L899="","",BD!L899)</f>
        <v/>
      </c>
      <c r="I905" s="2" t="str">
        <f>IF(BD!K899="","",BD!K899)</f>
        <v/>
      </c>
    </row>
    <row r="906" spans="1:9" x14ac:dyDescent="0.35">
      <c r="A906" s="4" t="str">
        <f>IF(BD!B900="","",BD!B900)</f>
        <v/>
      </c>
      <c r="B906" s="3" t="str">
        <f>IF(BD!C900="","",BD!C900)</f>
        <v/>
      </c>
      <c r="C906" s="3" t="str">
        <f>IF(BD!D900="","",BD!D900)</f>
        <v/>
      </c>
      <c r="D906" s="3" t="str">
        <f>IF(BD!E900="","",BD!E900)</f>
        <v/>
      </c>
      <c r="E906" s="25"/>
      <c r="F906" s="25"/>
      <c r="G906" s="2" t="str">
        <f>IF(BD!F900="","",BD!F900)</f>
        <v/>
      </c>
      <c r="H906" s="2" t="str">
        <f>IF(BD!L900="","",BD!L900)</f>
        <v/>
      </c>
      <c r="I906" s="2" t="str">
        <f>IF(BD!K900="","",BD!K900)</f>
        <v/>
      </c>
    </row>
    <row r="907" spans="1:9" x14ac:dyDescent="0.35">
      <c r="A907" s="4" t="str">
        <f>IF(BD!B901="","",BD!B901)</f>
        <v/>
      </c>
      <c r="B907" s="3" t="str">
        <f>IF(BD!C901="","",BD!C901)</f>
        <v/>
      </c>
      <c r="C907" s="3" t="str">
        <f>IF(BD!D901="","",BD!D901)</f>
        <v/>
      </c>
      <c r="D907" s="3" t="str">
        <f>IF(BD!E901="","",BD!E901)</f>
        <v/>
      </c>
      <c r="E907" s="25"/>
      <c r="F907" s="25"/>
      <c r="G907" s="2" t="str">
        <f>IF(BD!F901="","",BD!F901)</f>
        <v/>
      </c>
      <c r="H907" s="2" t="str">
        <f>IF(BD!L901="","",BD!L901)</f>
        <v/>
      </c>
      <c r="I907" s="2" t="str">
        <f>IF(BD!K901="","",BD!K901)</f>
        <v/>
      </c>
    </row>
    <row r="908" spans="1:9" x14ac:dyDescent="0.35">
      <c r="A908" s="4" t="str">
        <f>IF(BD!B902="","",BD!B902)</f>
        <v/>
      </c>
      <c r="B908" s="3" t="str">
        <f>IF(BD!C902="","",BD!C902)</f>
        <v/>
      </c>
      <c r="C908" s="3" t="str">
        <f>IF(BD!D902="","",BD!D902)</f>
        <v/>
      </c>
      <c r="D908" s="3" t="str">
        <f>IF(BD!E902="","",BD!E902)</f>
        <v/>
      </c>
      <c r="E908" s="25"/>
      <c r="F908" s="25"/>
      <c r="G908" s="2" t="str">
        <f>IF(BD!F902="","",BD!F902)</f>
        <v/>
      </c>
      <c r="H908" s="2" t="str">
        <f>IF(BD!L902="","",BD!L902)</f>
        <v/>
      </c>
      <c r="I908" s="2" t="str">
        <f>IF(BD!K902="","",BD!K902)</f>
        <v/>
      </c>
    </row>
    <row r="909" spans="1:9" x14ac:dyDescent="0.35">
      <c r="A909" s="4" t="str">
        <f>IF(BD!B903="","",BD!B903)</f>
        <v/>
      </c>
      <c r="B909" s="3" t="str">
        <f>IF(BD!C903="","",BD!C903)</f>
        <v/>
      </c>
      <c r="C909" s="3" t="str">
        <f>IF(BD!D903="","",BD!D903)</f>
        <v/>
      </c>
      <c r="D909" s="3" t="str">
        <f>IF(BD!E903="","",BD!E903)</f>
        <v/>
      </c>
      <c r="E909" s="25"/>
      <c r="F909" s="25"/>
      <c r="G909" s="2" t="str">
        <f>IF(BD!F903="","",BD!F903)</f>
        <v/>
      </c>
      <c r="H909" s="2" t="str">
        <f>IF(BD!L903="","",BD!L903)</f>
        <v/>
      </c>
      <c r="I909" s="2" t="str">
        <f>IF(BD!K903="","",BD!K903)</f>
        <v/>
      </c>
    </row>
    <row r="910" spans="1:9" x14ac:dyDescent="0.35">
      <c r="A910" s="4" t="str">
        <f>IF(BD!B904="","",BD!B904)</f>
        <v/>
      </c>
      <c r="B910" s="3" t="str">
        <f>IF(BD!C904="","",BD!C904)</f>
        <v/>
      </c>
      <c r="C910" s="3" t="str">
        <f>IF(BD!D904="","",BD!D904)</f>
        <v/>
      </c>
      <c r="D910" s="3" t="str">
        <f>IF(BD!E904="","",BD!E904)</f>
        <v/>
      </c>
      <c r="E910" s="25"/>
      <c r="F910" s="25"/>
      <c r="G910" s="2" t="str">
        <f>IF(BD!F904="","",BD!F904)</f>
        <v/>
      </c>
      <c r="H910" s="2" t="str">
        <f>IF(BD!L904="","",BD!L904)</f>
        <v/>
      </c>
      <c r="I910" s="2" t="str">
        <f>IF(BD!K904="","",BD!K904)</f>
        <v/>
      </c>
    </row>
    <row r="911" spans="1:9" x14ac:dyDescent="0.35">
      <c r="A911" s="4" t="str">
        <f>IF(BD!B905="","",BD!B905)</f>
        <v/>
      </c>
      <c r="B911" s="3" t="str">
        <f>IF(BD!C905="","",BD!C905)</f>
        <v/>
      </c>
      <c r="C911" s="3" t="str">
        <f>IF(BD!D905="","",BD!D905)</f>
        <v/>
      </c>
      <c r="D911" s="3" t="str">
        <f>IF(BD!E905="","",BD!E905)</f>
        <v/>
      </c>
      <c r="E911" s="25"/>
      <c r="F911" s="25"/>
      <c r="G911" s="2" t="str">
        <f>IF(BD!F905="","",BD!F905)</f>
        <v/>
      </c>
      <c r="H911" s="2" t="str">
        <f>IF(BD!L905="","",BD!L905)</f>
        <v/>
      </c>
      <c r="I911" s="2" t="str">
        <f>IF(BD!K905="","",BD!K905)</f>
        <v/>
      </c>
    </row>
    <row r="912" spans="1:9" x14ac:dyDescent="0.35">
      <c r="A912" s="4" t="str">
        <f>IF(BD!B906="","",BD!B906)</f>
        <v/>
      </c>
      <c r="B912" s="3" t="str">
        <f>IF(BD!C906="","",BD!C906)</f>
        <v/>
      </c>
      <c r="C912" s="3" t="str">
        <f>IF(BD!D906="","",BD!D906)</f>
        <v/>
      </c>
      <c r="D912" s="3" t="str">
        <f>IF(BD!E906="","",BD!E906)</f>
        <v/>
      </c>
      <c r="E912" s="25"/>
      <c r="F912" s="25"/>
      <c r="G912" s="2" t="str">
        <f>IF(BD!F906="","",BD!F906)</f>
        <v/>
      </c>
      <c r="H912" s="2" t="str">
        <f>IF(BD!L906="","",BD!L906)</f>
        <v/>
      </c>
      <c r="I912" s="2" t="str">
        <f>IF(BD!K906="","",BD!K906)</f>
        <v/>
      </c>
    </row>
    <row r="913" spans="1:9" x14ac:dyDescent="0.35">
      <c r="A913" s="4" t="str">
        <f>IF(BD!B907="","",BD!B907)</f>
        <v/>
      </c>
      <c r="B913" s="3" t="str">
        <f>IF(BD!C907="","",BD!C907)</f>
        <v/>
      </c>
      <c r="C913" s="3" t="str">
        <f>IF(BD!D907="","",BD!D907)</f>
        <v/>
      </c>
      <c r="D913" s="3" t="str">
        <f>IF(BD!E907="","",BD!E907)</f>
        <v/>
      </c>
      <c r="E913" s="25"/>
      <c r="F913" s="25"/>
      <c r="G913" s="2" t="str">
        <f>IF(BD!F907="","",BD!F907)</f>
        <v/>
      </c>
      <c r="H913" s="2" t="str">
        <f>IF(BD!L907="","",BD!L907)</f>
        <v/>
      </c>
      <c r="I913" s="2" t="str">
        <f>IF(BD!K907="","",BD!K907)</f>
        <v/>
      </c>
    </row>
    <row r="914" spans="1:9" x14ac:dyDescent="0.35">
      <c r="A914" s="4" t="str">
        <f>IF(BD!B908="","",BD!B908)</f>
        <v/>
      </c>
      <c r="B914" s="3" t="str">
        <f>IF(BD!C908="","",BD!C908)</f>
        <v/>
      </c>
      <c r="C914" s="3" t="str">
        <f>IF(BD!D908="","",BD!D908)</f>
        <v/>
      </c>
      <c r="D914" s="3" t="str">
        <f>IF(BD!E908="","",BD!E908)</f>
        <v/>
      </c>
      <c r="E914" s="25"/>
      <c r="F914" s="25"/>
      <c r="G914" s="2" t="str">
        <f>IF(BD!F908="","",BD!F908)</f>
        <v/>
      </c>
      <c r="H914" s="2" t="str">
        <f>IF(BD!L908="","",BD!L908)</f>
        <v/>
      </c>
      <c r="I914" s="2" t="str">
        <f>IF(BD!K908="","",BD!K908)</f>
        <v/>
      </c>
    </row>
    <row r="915" spans="1:9" x14ac:dyDescent="0.35">
      <c r="A915" s="4" t="str">
        <f>IF(BD!B909="","",BD!B909)</f>
        <v/>
      </c>
      <c r="B915" s="3" t="str">
        <f>IF(BD!C909="","",BD!C909)</f>
        <v/>
      </c>
      <c r="C915" s="3" t="str">
        <f>IF(BD!D909="","",BD!D909)</f>
        <v/>
      </c>
      <c r="D915" s="3" t="str">
        <f>IF(BD!E909="","",BD!E909)</f>
        <v/>
      </c>
      <c r="E915" s="25"/>
      <c r="F915" s="25"/>
      <c r="G915" s="2" t="str">
        <f>IF(BD!F909="","",BD!F909)</f>
        <v/>
      </c>
      <c r="H915" s="2" t="str">
        <f>IF(BD!L909="","",BD!L909)</f>
        <v/>
      </c>
      <c r="I915" s="2" t="str">
        <f>IF(BD!K909="","",BD!K909)</f>
        <v/>
      </c>
    </row>
    <row r="916" spans="1:9" x14ac:dyDescent="0.35">
      <c r="A916" s="4" t="str">
        <f>IF(BD!B910="","",BD!B910)</f>
        <v/>
      </c>
      <c r="B916" s="3" t="str">
        <f>IF(BD!C910="","",BD!C910)</f>
        <v/>
      </c>
      <c r="C916" s="3" t="str">
        <f>IF(BD!D910="","",BD!D910)</f>
        <v/>
      </c>
      <c r="D916" s="3" t="str">
        <f>IF(BD!E910="","",BD!E910)</f>
        <v/>
      </c>
      <c r="E916" s="25"/>
      <c r="F916" s="25"/>
      <c r="G916" s="2" t="str">
        <f>IF(BD!F910="","",BD!F910)</f>
        <v/>
      </c>
      <c r="H916" s="2" t="str">
        <f>IF(BD!L910="","",BD!L910)</f>
        <v/>
      </c>
      <c r="I916" s="2" t="str">
        <f>IF(BD!K910="","",BD!K910)</f>
        <v/>
      </c>
    </row>
    <row r="917" spans="1:9" x14ac:dyDescent="0.35">
      <c r="A917" s="4" t="str">
        <f>IF(BD!B911="","",BD!B911)</f>
        <v/>
      </c>
      <c r="B917" s="3" t="str">
        <f>IF(BD!C911="","",BD!C911)</f>
        <v/>
      </c>
      <c r="C917" s="3" t="str">
        <f>IF(BD!D911="","",BD!D911)</f>
        <v/>
      </c>
      <c r="D917" s="3" t="str">
        <f>IF(BD!E911="","",BD!E911)</f>
        <v/>
      </c>
      <c r="E917" s="25"/>
      <c r="F917" s="25"/>
      <c r="G917" s="2" t="str">
        <f>IF(BD!F911="","",BD!F911)</f>
        <v/>
      </c>
      <c r="H917" s="2" t="str">
        <f>IF(BD!L911="","",BD!L911)</f>
        <v/>
      </c>
      <c r="I917" s="2" t="str">
        <f>IF(BD!K911="","",BD!K911)</f>
        <v/>
      </c>
    </row>
    <row r="918" spans="1:9" x14ac:dyDescent="0.35">
      <c r="A918" s="4" t="str">
        <f>IF(BD!B912="","",BD!B912)</f>
        <v/>
      </c>
      <c r="B918" s="3" t="str">
        <f>IF(BD!C912="","",BD!C912)</f>
        <v/>
      </c>
      <c r="C918" s="3" t="str">
        <f>IF(BD!D912="","",BD!D912)</f>
        <v/>
      </c>
      <c r="D918" s="3" t="str">
        <f>IF(BD!E912="","",BD!E912)</f>
        <v/>
      </c>
      <c r="E918" s="25"/>
      <c r="F918" s="25"/>
      <c r="G918" s="2" t="str">
        <f>IF(BD!F912="","",BD!F912)</f>
        <v/>
      </c>
      <c r="H918" s="2" t="str">
        <f>IF(BD!L912="","",BD!L912)</f>
        <v/>
      </c>
      <c r="I918" s="2" t="str">
        <f>IF(BD!K912="","",BD!K912)</f>
        <v/>
      </c>
    </row>
    <row r="919" spans="1:9" x14ac:dyDescent="0.35">
      <c r="A919" s="4" t="str">
        <f>IF(BD!B913="","",BD!B913)</f>
        <v/>
      </c>
      <c r="B919" s="3" t="str">
        <f>IF(BD!C913="","",BD!C913)</f>
        <v/>
      </c>
      <c r="C919" s="3" t="str">
        <f>IF(BD!D913="","",BD!D913)</f>
        <v/>
      </c>
      <c r="D919" s="3" t="str">
        <f>IF(BD!E913="","",BD!E913)</f>
        <v/>
      </c>
      <c r="E919" s="25"/>
      <c r="F919" s="25"/>
      <c r="G919" s="2" t="str">
        <f>IF(BD!F913="","",BD!F913)</f>
        <v/>
      </c>
      <c r="H919" s="2" t="str">
        <f>IF(BD!L913="","",BD!L913)</f>
        <v/>
      </c>
      <c r="I919" s="2" t="str">
        <f>IF(BD!K913="","",BD!K913)</f>
        <v/>
      </c>
    </row>
    <row r="920" spans="1:9" x14ac:dyDescent="0.35">
      <c r="A920" s="4" t="str">
        <f>IF(BD!B914="","",BD!B914)</f>
        <v/>
      </c>
      <c r="B920" s="3" t="str">
        <f>IF(BD!C914="","",BD!C914)</f>
        <v/>
      </c>
      <c r="C920" s="3" t="str">
        <f>IF(BD!D914="","",BD!D914)</f>
        <v/>
      </c>
      <c r="D920" s="3" t="str">
        <f>IF(BD!E914="","",BD!E914)</f>
        <v/>
      </c>
      <c r="E920" s="25"/>
      <c r="F920" s="25"/>
      <c r="G920" s="2" t="str">
        <f>IF(BD!F914="","",BD!F914)</f>
        <v/>
      </c>
      <c r="H920" s="2" t="str">
        <f>IF(BD!L914="","",BD!L914)</f>
        <v/>
      </c>
      <c r="I920" s="2" t="str">
        <f>IF(BD!K914="","",BD!K914)</f>
        <v/>
      </c>
    </row>
    <row r="921" spans="1:9" x14ac:dyDescent="0.35">
      <c r="A921" s="4" t="str">
        <f>IF(BD!B915="","",BD!B915)</f>
        <v/>
      </c>
      <c r="B921" s="3" t="str">
        <f>IF(BD!C915="","",BD!C915)</f>
        <v/>
      </c>
      <c r="C921" s="3" t="str">
        <f>IF(BD!D915="","",BD!D915)</f>
        <v/>
      </c>
      <c r="D921" s="3" t="str">
        <f>IF(BD!E915="","",BD!E915)</f>
        <v/>
      </c>
      <c r="E921" s="25"/>
      <c r="F921" s="25"/>
      <c r="G921" s="2" t="str">
        <f>IF(BD!F915="","",BD!F915)</f>
        <v/>
      </c>
      <c r="H921" s="2" t="str">
        <f>IF(BD!L915="","",BD!L915)</f>
        <v/>
      </c>
      <c r="I921" s="2" t="str">
        <f>IF(BD!K915="","",BD!K915)</f>
        <v/>
      </c>
    </row>
    <row r="922" spans="1:9" x14ac:dyDescent="0.35">
      <c r="A922" s="4" t="str">
        <f>IF(BD!B916="","",BD!B916)</f>
        <v/>
      </c>
      <c r="B922" s="3" t="str">
        <f>IF(BD!C916="","",BD!C916)</f>
        <v/>
      </c>
      <c r="C922" s="3" t="str">
        <f>IF(BD!D916="","",BD!D916)</f>
        <v/>
      </c>
      <c r="D922" s="3" t="str">
        <f>IF(BD!E916="","",BD!E916)</f>
        <v/>
      </c>
      <c r="E922" s="25"/>
      <c r="F922" s="25"/>
      <c r="G922" s="2" t="str">
        <f>IF(BD!F916="","",BD!F916)</f>
        <v/>
      </c>
      <c r="H922" s="2" t="str">
        <f>IF(BD!L916="","",BD!L916)</f>
        <v/>
      </c>
      <c r="I922" s="2" t="str">
        <f>IF(BD!K916="","",BD!K916)</f>
        <v/>
      </c>
    </row>
    <row r="923" spans="1:9" x14ac:dyDescent="0.35">
      <c r="A923" s="4" t="str">
        <f>IF(BD!B917="","",BD!B917)</f>
        <v/>
      </c>
      <c r="B923" s="3" t="str">
        <f>IF(BD!C917="","",BD!C917)</f>
        <v/>
      </c>
      <c r="C923" s="3" t="str">
        <f>IF(BD!D917="","",BD!D917)</f>
        <v/>
      </c>
      <c r="D923" s="3" t="str">
        <f>IF(BD!E917="","",BD!E917)</f>
        <v/>
      </c>
      <c r="E923" s="25"/>
      <c r="F923" s="25"/>
      <c r="G923" s="2" t="str">
        <f>IF(BD!F917="","",BD!F917)</f>
        <v/>
      </c>
      <c r="H923" s="2" t="str">
        <f>IF(BD!L917="","",BD!L917)</f>
        <v/>
      </c>
      <c r="I923" s="2" t="str">
        <f>IF(BD!K917="","",BD!K917)</f>
        <v/>
      </c>
    </row>
    <row r="924" spans="1:9" x14ac:dyDescent="0.35">
      <c r="A924" s="4" t="str">
        <f>IF(BD!B918="","",BD!B918)</f>
        <v/>
      </c>
      <c r="B924" s="3" t="str">
        <f>IF(BD!C918="","",BD!C918)</f>
        <v/>
      </c>
      <c r="C924" s="3" t="str">
        <f>IF(BD!D918="","",BD!D918)</f>
        <v/>
      </c>
      <c r="D924" s="3" t="str">
        <f>IF(BD!E918="","",BD!E918)</f>
        <v/>
      </c>
      <c r="E924" s="25"/>
      <c r="F924" s="25"/>
      <c r="G924" s="2" t="str">
        <f>IF(BD!F918="","",BD!F918)</f>
        <v/>
      </c>
      <c r="H924" s="2" t="str">
        <f>IF(BD!L918="","",BD!L918)</f>
        <v/>
      </c>
      <c r="I924" s="2" t="str">
        <f>IF(BD!K918="","",BD!K918)</f>
        <v/>
      </c>
    </row>
    <row r="925" spans="1:9" x14ac:dyDescent="0.35">
      <c r="A925" s="4" t="str">
        <f>IF(BD!B919="","",BD!B919)</f>
        <v/>
      </c>
      <c r="B925" s="3" t="str">
        <f>IF(BD!C919="","",BD!C919)</f>
        <v/>
      </c>
      <c r="C925" s="3" t="str">
        <f>IF(BD!D919="","",BD!D919)</f>
        <v/>
      </c>
      <c r="D925" s="3" t="str">
        <f>IF(BD!E919="","",BD!E919)</f>
        <v/>
      </c>
      <c r="E925" s="25"/>
      <c r="F925" s="25"/>
      <c r="G925" s="2" t="str">
        <f>IF(BD!F919="","",BD!F919)</f>
        <v/>
      </c>
      <c r="H925" s="2" t="str">
        <f>IF(BD!L919="","",BD!L919)</f>
        <v/>
      </c>
      <c r="I925" s="2" t="str">
        <f>IF(BD!K919="","",BD!K919)</f>
        <v/>
      </c>
    </row>
    <row r="926" spans="1:9" x14ac:dyDescent="0.35">
      <c r="A926" s="4" t="str">
        <f>IF(BD!B920="","",BD!B920)</f>
        <v/>
      </c>
      <c r="B926" s="3" t="str">
        <f>IF(BD!C920="","",BD!C920)</f>
        <v/>
      </c>
      <c r="C926" s="3" t="str">
        <f>IF(BD!D920="","",BD!D920)</f>
        <v/>
      </c>
      <c r="D926" s="3" t="str">
        <f>IF(BD!E920="","",BD!E920)</f>
        <v/>
      </c>
      <c r="E926" s="25"/>
      <c r="F926" s="25"/>
      <c r="G926" s="2" t="str">
        <f>IF(BD!F920="","",BD!F920)</f>
        <v/>
      </c>
      <c r="H926" s="2" t="str">
        <f>IF(BD!L920="","",BD!L920)</f>
        <v/>
      </c>
      <c r="I926" s="2" t="str">
        <f>IF(BD!K920="","",BD!K920)</f>
        <v/>
      </c>
    </row>
    <row r="927" spans="1:9" x14ac:dyDescent="0.35">
      <c r="A927" s="4" t="str">
        <f>IF(BD!B921="","",BD!B921)</f>
        <v/>
      </c>
      <c r="B927" s="3" t="str">
        <f>IF(BD!C921="","",BD!C921)</f>
        <v/>
      </c>
      <c r="C927" s="3" t="str">
        <f>IF(BD!D921="","",BD!D921)</f>
        <v/>
      </c>
      <c r="D927" s="3" t="str">
        <f>IF(BD!E921="","",BD!E921)</f>
        <v/>
      </c>
      <c r="E927" s="25"/>
      <c r="F927" s="25"/>
      <c r="G927" s="2" t="str">
        <f>IF(BD!F921="","",BD!F921)</f>
        <v/>
      </c>
      <c r="H927" s="2" t="str">
        <f>IF(BD!L921="","",BD!L921)</f>
        <v/>
      </c>
      <c r="I927" s="2" t="str">
        <f>IF(BD!K921="","",BD!K921)</f>
        <v/>
      </c>
    </row>
    <row r="928" spans="1:9" x14ac:dyDescent="0.35">
      <c r="A928" s="4" t="str">
        <f>IF(BD!B922="","",BD!B922)</f>
        <v/>
      </c>
      <c r="B928" s="3" t="str">
        <f>IF(BD!C922="","",BD!C922)</f>
        <v/>
      </c>
      <c r="C928" s="3" t="str">
        <f>IF(BD!D922="","",BD!D922)</f>
        <v/>
      </c>
      <c r="D928" s="3" t="str">
        <f>IF(BD!E922="","",BD!E922)</f>
        <v/>
      </c>
      <c r="E928" s="25"/>
      <c r="F928" s="25"/>
      <c r="G928" s="2" t="str">
        <f>IF(BD!F922="","",BD!F922)</f>
        <v/>
      </c>
      <c r="H928" s="2" t="str">
        <f>IF(BD!L922="","",BD!L922)</f>
        <v/>
      </c>
      <c r="I928" s="2" t="str">
        <f>IF(BD!K922="","",BD!K922)</f>
        <v/>
      </c>
    </row>
    <row r="929" spans="1:9" x14ac:dyDescent="0.35">
      <c r="A929" s="4" t="str">
        <f>IF(BD!B923="","",BD!B923)</f>
        <v/>
      </c>
      <c r="B929" s="3" t="str">
        <f>IF(BD!C923="","",BD!C923)</f>
        <v/>
      </c>
      <c r="C929" s="3" t="str">
        <f>IF(BD!D923="","",BD!D923)</f>
        <v/>
      </c>
      <c r="D929" s="3" t="str">
        <f>IF(BD!E923="","",BD!E923)</f>
        <v/>
      </c>
      <c r="E929" s="25"/>
      <c r="F929" s="25"/>
      <c r="G929" s="2" t="str">
        <f>IF(BD!F923="","",BD!F923)</f>
        <v/>
      </c>
      <c r="H929" s="2" t="str">
        <f>IF(BD!L923="","",BD!L923)</f>
        <v/>
      </c>
      <c r="I929" s="2" t="str">
        <f>IF(BD!K923="","",BD!K923)</f>
        <v/>
      </c>
    </row>
    <row r="930" spans="1:9" x14ac:dyDescent="0.35">
      <c r="A930" s="4" t="str">
        <f>IF(BD!B924="","",BD!B924)</f>
        <v/>
      </c>
      <c r="B930" s="3" t="str">
        <f>IF(BD!C924="","",BD!C924)</f>
        <v/>
      </c>
      <c r="C930" s="3" t="str">
        <f>IF(BD!D924="","",BD!D924)</f>
        <v/>
      </c>
      <c r="D930" s="3" t="str">
        <f>IF(BD!E924="","",BD!E924)</f>
        <v/>
      </c>
      <c r="E930" s="25"/>
      <c r="F930" s="25"/>
      <c r="G930" s="2" t="str">
        <f>IF(BD!F924="","",BD!F924)</f>
        <v/>
      </c>
      <c r="H930" s="2" t="str">
        <f>IF(BD!L924="","",BD!L924)</f>
        <v/>
      </c>
      <c r="I930" s="2" t="str">
        <f>IF(BD!K924="","",BD!K924)</f>
        <v/>
      </c>
    </row>
    <row r="931" spans="1:9" x14ac:dyDescent="0.35">
      <c r="A931" s="4" t="str">
        <f>IF(BD!B925="","",BD!B925)</f>
        <v/>
      </c>
      <c r="B931" s="3" t="str">
        <f>IF(BD!C925="","",BD!C925)</f>
        <v/>
      </c>
      <c r="C931" s="3" t="str">
        <f>IF(BD!D925="","",BD!D925)</f>
        <v/>
      </c>
      <c r="D931" s="3" t="str">
        <f>IF(BD!E925="","",BD!E925)</f>
        <v/>
      </c>
      <c r="E931" s="25"/>
      <c r="F931" s="25"/>
      <c r="G931" s="2" t="str">
        <f>IF(BD!F925="","",BD!F925)</f>
        <v/>
      </c>
      <c r="H931" s="2" t="str">
        <f>IF(BD!L925="","",BD!L925)</f>
        <v/>
      </c>
      <c r="I931" s="2" t="str">
        <f>IF(BD!K925="","",BD!K925)</f>
        <v/>
      </c>
    </row>
    <row r="932" spans="1:9" x14ac:dyDescent="0.35">
      <c r="A932" s="4" t="str">
        <f>IF(BD!B926="","",BD!B926)</f>
        <v/>
      </c>
      <c r="B932" s="3" t="str">
        <f>IF(BD!C926="","",BD!C926)</f>
        <v/>
      </c>
      <c r="C932" s="3" t="str">
        <f>IF(BD!D926="","",BD!D926)</f>
        <v/>
      </c>
      <c r="D932" s="3" t="str">
        <f>IF(BD!E926="","",BD!E926)</f>
        <v/>
      </c>
      <c r="E932" s="25"/>
      <c r="F932" s="25"/>
      <c r="G932" s="2" t="str">
        <f>IF(BD!F926="","",BD!F926)</f>
        <v/>
      </c>
      <c r="H932" s="2" t="str">
        <f>IF(BD!L926="","",BD!L926)</f>
        <v/>
      </c>
      <c r="I932" s="2" t="str">
        <f>IF(BD!K926="","",BD!K926)</f>
        <v/>
      </c>
    </row>
    <row r="933" spans="1:9" x14ac:dyDescent="0.35">
      <c r="A933" s="4" t="str">
        <f>IF(BD!B927="","",BD!B927)</f>
        <v/>
      </c>
      <c r="B933" s="3" t="str">
        <f>IF(BD!C927="","",BD!C927)</f>
        <v/>
      </c>
      <c r="C933" s="3" t="str">
        <f>IF(BD!D927="","",BD!D927)</f>
        <v/>
      </c>
      <c r="D933" s="3" t="str">
        <f>IF(BD!E927="","",BD!E927)</f>
        <v/>
      </c>
      <c r="E933" s="25"/>
      <c r="F933" s="25"/>
      <c r="G933" s="2" t="str">
        <f>IF(BD!F927="","",BD!F927)</f>
        <v/>
      </c>
      <c r="H933" s="2" t="str">
        <f>IF(BD!L927="","",BD!L927)</f>
        <v/>
      </c>
      <c r="I933" s="2" t="str">
        <f>IF(BD!K927="","",BD!K927)</f>
        <v/>
      </c>
    </row>
    <row r="934" spans="1:9" x14ac:dyDescent="0.35">
      <c r="A934" s="4" t="str">
        <f>IF(BD!B928="","",BD!B928)</f>
        <v/>
      </c>
      <c r="B934" s="3" t="str">
        <f>IF(BD!C928="","",BD!C928)</f>
        <v/>
      </c>
      <c r="C934" s="3" t="str">
        <f>IF(BD!D928="","",BD!D928)</f>
        <v/>
      </c>
      <c r="D934" s="3" t="str">
        <f>IF(BD!E928="","",BD!E928)</f>
        <v/>
      </c>
      <c r="E934" s="25"/>
      <c r="F934" s="25"/>
      <c r="G934" s="2" t="str">
        <f>IF(BD!F928="","",BD!F928)</f>
        <v/>
      </c>
      <c r="H934" s="2" t="str">
        <f>IF(BD!L928="","",BD!L928)</f>
        <v/>
      </c>
      <c r="I934" s="2" t="str">
        <f>IF(BD!K928="","",BD!K928)</f>
        <v/>
      </c>
    </row>
    <row r="935" spans="1:9" x14ac:dyDescent="0.35">
      <c r="A935" s="4" t="str">
        <f>IF(BD!B929="","",BD!B929)</f>
        <v/>
      </c>
      <c r="B935" s="3" t="str">
        <f>IF(BD!C929="","",BD!C929)</f>
        <v/>
      </c>
      <c r="C935" s="3" t="str">
        <f>IF(BD!D929="","",BD!D929)</f>
        <v/>
      </c>
      <c r="D935" s="3" t="str">
        <f>IF(BD!E929="","",BD!E929)</f>
        <v/>
      </c>
      <c r="E935" s="25"/>
      <c r="F935" s="25"/>
      <c r="G935" s="2" t="str">
        <f>IF(BD!F929="","",BD!F929)</f>
        <v/>
      </c>
      <c r="H935" s="2" t="str">
        <f>IF(BD!L929="","",BD!L929)</f>
        <v/>
      </c>
      <c r="I935" s="2" t="str">
        <f>IF(BD!K929="","",BD!K929)</f>
        <v/>
      </c>
    </row>
    <row r="936" spans="1:9" x14ac:dyDescent="0.35">
      <c r="A936" s="4" t="str">
        <f>IF(BD!B930="","",BD!B930)</f>
        <v/>
      </c>
      <c r="B936" s="3" t="str">
        <f>IF(BD!C930="","",BD!C930)</f>
        <v/>
      </c>
      <c r="C936" s="3" t="str">
        <f>IF(BD!D930="","",BD!D930)</f>
        <v/>
      </c>
      <c r="D936" s="3" t="str">
        <f>IF(BD!E930="","",BD!E930)</f>
        <v/>
      </c>
      <c r="E936" s="25"/>
      <c r="F936" s="25"/>
      <c r="G936" s="2" t="str">
        <f>IF(BD!F930="","",BD!F930)</f>
        <v/>
      </c>
      <c r="H936" s="2" t="str">
        <f>IF(BD!L930="","",BD!L930)</f>
        <v/>
      </c>
      <c r="I936" s="2" t="str">
        <f>IF(BD!K930="","",BD!K930)</f>
        <v/>
      </c>
    </row>
    <row r="937" spans="1:9" x14ac:dyDescent="0.35">
      <c r="A937" s="4" t="str">
        <f>IF(BD!B931="","",BD!B931)</f>
        <v/>
      </c>
      <c r="B937" s="3" t="str">
        <f>IF(BD!C931="","",BD!C931)</f>
        <v/>
      </c>
      <c r="C937" s="3" t="str">
        <f>IF(BD!D931="","",BD!D931)</f>
        <v/>
      </c>
      <c r="D937" s="3" t="str">
        <f>IF(BD!E931="","",BD!E931)</f>
        <v/>
      </c>
      <c r="E937" s="25"/>
      <c r="F937" s="25"/>
      <c r="G937" s="2" t="str">
        <f>IF(BD!F931="","",BD!F931)</f>
        <v/>
      </c>
      <c r="H937" s="2" t="str">
        <f>IF(BD!L931="","",BD!L931)</f>
        <v/>
      </c>
      <c r="I937" s="2" t="str">
        <f>IF(BD!K931="","",BD!K931)</f>
        <v/>
      </c>
    </row>
    <row r="938" spans="1:9" x14ac:dyDescent="0.35">
      <c r="A938" s="4" t="str">
        <f>IF(BD!B932="","",BD!B932)</f>
        <v/>
      </c>
      <c r="B938" s="3" t="str">
        <f>IF(BD!C932="","",BD!C932)</f>
        <v/>
      </c>
      <c r="C938" s="3" t="str">
        <f>IF(BD!D932="","",BD!D932)</f>
        <v/>
      </c>
      <c r="D938" s="3" t="str">
        <f>IF(BD!E932="","",BD!E932)</f>
        <v/>
      </c>
      <c r="E938" s="25"/>
      <c r="F938" s="25"/>
      <c r="G938" s="2" t="str">
        <f>IF(BD!F932="","",BD!F932)</f>
        <v/>
      </c>
      <c r="H938" s="2" t="str">
        <f>IF(BD!L932="","",BD!L932)</f>
        <v/>
      </c>
      <c r="I938" s="2" t="str">
        <f>IF(BD!K932="","",BD!K932)</f>
        <v/>
      </c>
    </row>
    <row r="939" spans="1:9" x14ac:dyDescent="0.35">
      <c r="A939" s="4" t="str">
        <f>IF(BD!B933="","",BD!B933)</f>
        <v/>
      </c>
      <c r="B939" s="3" t="str">
        <f>IF(BD!C933="","",BD!C933)</f>
        <v/>
      </c>
      <c r="C939" s="3" t="str">
        <f>IF(BD!D933="","",BD!D933)</f>
        <v/>
      </c>
      <c r="D939" s="3" t="str">
        <f>IF(BD!E933="","",BD!E933)</f>
        <v/>
      </c>
      <c r="E939" s="25"/>
      <c r="F939" s="25"/>
      <c r="G939" s="2" t="str">
        <f>IF(BD!F933="","",BD!F933)</f>
        <v/>
      </c>
      <c r="H939" s="2" t="str">
        <f>IF(BD!L933="","",BD!L933)</f>
        <v/>
      </c>
      <c r="I939" s="2" t="str">
        <f>IF(BD!K933="","",BD!K933)</f>
        <v/>
      </c>
    </row>
    <row r="940" spans="1:9" x14ac:dyDescent="0.35">
      <c r="A940" s="4" t="str">
        <f>IF(BD!B934="","",BD!B934)</f>
        <v/>
      </c>
      <c r="B940" s="3" t="str">
        <f>IF(BD!C934="","",BD!C934)</f>
        <v/>
      </c>
      <c r="C940" s="3" t="str">
        <f>IF(BD!D934="","",BD!D934)</f>
        <v/>
      </c>
      <c r="D940" s="3" t="str">
        <f>IF(BD!E934="","",BD!E934)</f>
        <v/>
      </c>
      <c r="E940" s="25"/>
      <c r="F940" s="25"/>
      <c r="G940" s="2" t="str">
        <f>IF(BD!F934="","",BD!F934)</f>
        <v/>
      </c>
      <c r="H940" s="2" t="str">
        <f>IF(BD!L934="","",BD!L934)</f>
        <v/>
      </c>
      <c r="I940" s="2" t="str">
        <f>IF(BD!K934="","",BD!K934)</f>
        <v/>
      </c>
    </row>
    <row r="941" spans="1:9" x14ac:dyDescent="0.35">
      <c r="A941" s="4" t="str">
        <f>IF(BD!B935="","",BD!B935)</f>
        <v/>
      </c>
      <c r="B941" s="3" t="str">
        <f>IF(BD!C935="","",BD!C935)</f>
        <v/>
      </c>
      <c r="C941" s="3" t="str">
        <f>IF(BD!D935="","",BD!D935)</f>
        <v/>
      </c>
      <c r="D941" s="3" t="str">
        <f>IF(BD!E935="","",BD!E935)</f>
        <v/>
      </c>
      <c r="E941" s="25"/>
      <c r="F941" s="25"/>
      <c r="G941" s="2" t="str">
        <f>IF(BD!F935="","",BD!F935)</f>
        <v/>
      </c>
      <c r="H941" s="2" t="str">
        <f>IF(BD!L935="","",BD!L935)</f>
        <v/>
      </c>
      <c r="I941" s="2" t="str">
        <f>IF(BD!K935="","",BD!K935)</f>
        <v/>
      </c>
    </row>
    <row r="942" spans="1:9" x14ac:dyDescent="0.35">
      <c r="A942" s="4" t="str">
        <f>IF(BD!B936="","",BD!B936)</f>
        <v/>
      </c>
      <c r="B942" s="3" t="str">
        <f>IF(BD!C936="","",BD!C936)</f>
        <v/>
      </c>
      <c r="C942" s="3" t="str">
        <f>IF(BD!D936="","",BD!D936)</f>
        <v/>
      </c>
      <c r="D942" s="3" t="str">
        <f>IF(BD!E936="","",BD!E936)</f>
        <v/>
      </c>
      <c r="E942" s="25"/>
      <c r="F942" s="25"/>
      <c r="G942" s="2" t="str">
        <f>IF(BD!F936="","",BD!F936)</f>
        <v/>
      </c>
      <c r="H942" s="2" t="str">
        <f>IF(BD!L936="","",BD!L936)</f>
        <v/>
      </c>
      <c r="I942" s="2" t="str">
        <f>IF(BD!K936="","",BD!K936)</f>
        <v/>
      </c>
    </row>
    <row r="943" spans="1:9" x14ac:dyDescent="0.35">
      <c r="A943" s="4" t="str">
        <f>IF(BD!B937="","",BD!B937)</f>
        <v/>
      </c>
      <c r="B943" s="3" t="str">
        <f>IF(BD!C937="","",BD!C937)</f>
        <v/>
      </c>
      <c r="C943" s="3" t="str">
        <f>IF(BD!D937="","",BD!D937)</f>
        <v/>
      </c>
      <c r="D943" s="3" t="str">
        <f>IF(BD!E937="","",BD!E937)</f>
        <v/>
      </c>
      <c r="E943" s="25"/>
      <c r="F943" s="25"/>
      <c r="G943" s="2" t="str">
        <f>IF(BD!F937="","",BD!F937)</f>
        <v/>
      </c>
      <c r="H943" s="2" t="str">
        <f>IF(BD!L937="","",BD!L937)</f>
        <v/>
      </c>
      <c r="I943" s="2" t="str">
        <f>IF(BD!K937="","",BD!K937)</f>
        <v/>
      </c>
    </row>
    <row r="944" spans="1:9" x14ac:dyDescent="0.35">
      <c r="A944" s="4" t="str">
        <f>IF(BD!B938="","",BD!B938)</f>
        <v/>
      </c>
      <c r="B944" s="3" t="str">
        <f>IF(BD!C938="","",BD!C938)</f>
        <v/>
      </c>
      <c r="C944" s="3" t="str">
        <f>IF(BD!D938="","",BD!D938)</f>
        <v/>
      </c>
      <c r="D944" s="3" t="str">
        <f>IF(BD!E938="","",BD!E938)</f>
        <v/>
      </c>
      <c r="E944" s="25"/>
      <c r="F944" s="25"/>
      <c r="G944" s="2" t="str">
        <f>IF(BD!F938="","",BD!F938)</f>
        <v/>
      </c>
      <c r="H944" s="2" t="str">
        <f>IF(BD!L938="","",BD!L938)</f>
        <v/>
      </c>
      <c r="I944" s="2" t="str">
        <f>IF(BD!K938="","",BD!K938)</f>
        <v/>
      </c>
    </row>
    <row r="945" spans="1:9" x14ac:dyDescent="0.35">
      <c r="A945" s="4" t="str">
        <f>IF(BD!B939="","",BD!B939)</f>
        <v/>
      </c>
      <c r="B945" s="3" t="str">
        <f>IF(BD!C939="","",BD!C939)</f>
        <v/>
      </c>
      <c r="C945" s="3" t="str">
        <f>IF(BD!D939="","",BD!D939)</f>
        <v/>
      </c>
      <c r="D945" s="3" t="str">
        <f>IF(BD!E939="","",BD!E939)</f>
        <v/>
      </c>
      <c r="E945" s="25"/>
      <c r="F945" s="25"/>
      <c r="G945" s="2" t="str">
        <f>IF(BD!F939="","",BD!F939)</f>
        <v/>
      </c>
      <c r="H945" s="2" t="str">
        <f>IF(BD!L939="","",BD!L939)</f>
        <v/>
      </c>
      <c r="I945" s="2" t="str">
        <f>IF(BD!K939="","",BD!K939)</f>
        <v/>
      </c>
    </row>
    <row r="946" spans="1:9" x14ac:dyDescent="0.35">
      <c r="A946" s="4" t="str">
        <f>IF(BD!B940="","",BD!B940)</f>
        <v/>
      </c>
      <c r="B946" s="3" t="str">
        <f>IF(BD!C940="","",BD!C940)</f>
        <v/>
      </c>
      <c r="C946" s="3" t="str">
        <f>IF(BD!D940="","",BD!D940)</f>
        <v/>
      </c>
      <c r="D946" s="3" t="str">
        <f>IF(BD!E940="","",BD!E940)</f>
        <v/>
      </c>
      <c r="E946" s="25"/>
      <c r="F946" s="25"/>
      <c r="G946" s="2" t="str">
        <f>IF(BD!F940="","",BD!F940)</f>
        <v/>
      </c>
      <c r="H946" s="2" t="str">
        <f>IF(BD!L940="","",BD!L940)</f>
        <v/>
      </c>
      <c r="I946" s="2" t="str">
        <f>IF(BD!K940="","",BD!K940)</f>
        <v/>
      </c>
    </row>
    <row r="947" spans="1:9" x14ac:dyDescent="0.35">
      <c r="A947" s="4" t="str">
        <f>IF(BD!B941="","",BD!B941)</f>
        <v/>
      </c>
      <c r="B947" s="3" t="str">
        <f>IF(BD!C941="","",BD!C941)</f>
        <v/>
      </c>
      <c r="C947" s="3" t="str">
        <f>IF(BD!D941="","",BD!D941)</f>
        <v/>
      </c>
      <c r="D947" s="3" t="str">
        <f>IF(BD!E941="","",BD!E941)</f>
        <v/>
      </c>
      <c r="E947" s="25"/>
      <c r="F947" s="25"/>
      <c r="G947" s="2" t="str">
        <f>IF(BD!F941="","",BD!F941)</f>
        <v/>
      </c>
      <c r="H947" s="2" t="str">
        <f>IF(BD!L941="","",BD!L941)</f>
        <v/>
      </c>
      <c r="I947" s="2" t="str">
        <f>IF(BD!K941="","",BD!K941)</f>
        <v/>
      </c>
    </row>
    <row r="948" spans="1:9" x14ac:dyDescent="0.35">
      <c r="A948" s="4" t="str">
        <f>IF(BD!B942="","",BD!B942)</f>
        <v/>
      </c>
      <c r="B948" s="3" t="str">
        <f>IF(BD!C942="","",BD!C942)</f>
        <v/>
      </c>
      <c r="C948" s="3" t="str">
        <f>IF(BD!D942="","",BD!D942)</f>
        <v/>
      </c>
      <c r="D948" s="3" t="str">
        <f>IF(BD!E942="","",BD!E942)</f>
        <v/>
      </c>
      <c r="E948" s="25"/>
      <c r="F948" s="25"/>
      <c r="G948" s="2" t="str">
        <f>IF(BD!F942="","",BD!F942)</f>
        <v/>
      </c>
      <c r="H948" s="2" t="str">
        <f>IF(BD!L942="","",BD!L942)</f>
        <v/>
      </c>
      <c r="I948" s="2" t="str">
        <f>IF(BD!K942="","",BD!K942)</f>
        <v/>
      </c>
    </row>
    <row r="949" spans="1:9" x14ac:dyDescent="0.35">
      <c r="A949" s="4" t="str">
        <f>IF(BD!B943="","",BD!B943)</f>
        <v/>
      </c>
      <c r="B949" s="3" t="str">
        <f>IF(BD!C943="","",BD!C943)</f>
        <v/>
      </c>
      <c r="C949" s="3" t="str">
        <f>IF(BD!D943="","",BD!D943)</f>
        <v/>
      </c>
      <c r="D949" s="3" t="str">
        <f>IF(BD!E943="","",BD!E943)</f>
        <v/>
      </c>
      <c r="E949" s="25"/>
      <c r="F949" s="25"/>
      <c r="G949" s="2" t="str">
        <f>IF(BD!F943="","",BD!F943)</f>
        <v/>
      </c>
      <c r="H949" s="2" t="str">
        <f>IF(BD!L943="","",BD!L943)</f>
        <v/>
      </c>
      <c r="I949" s="2" t="str">
        <f>IF(BD!K943="","",BD!K943)</f>
        <v/>
      </c>
    </row>
    <row r="950" spans="1:9" x14ac:dyDescent="0.35">
      <c r="A950" s="4" t="str">
        <f>IF(BD!B944="","",BD!B944)</f>
        <v/>
      </c>
      <c r="B950" s="3" t="str">
        <f>IF(BD!C944="","",BD!C944)</f>
        <v/>
      </c>
      <c r="C950" s="3" t="str">
        <f>IF(BD!D944="","",BD!D944)</f>
        <v/>
      </c>
      <c r="D950" s="3" t="str">
        <f>IF(BD!E944="","",BD!E944)</f>
        <v/>
      </c>
      <c r="E950" s="25"/>
      <c r="F950" s="25"/>
      <c r="G950" s="2" t="str">
        <f>IF(BD!F944="","",BD!F944)</f>
        <v/>
      </c>
      <c r="H950" s="2" t="str">
        <f>IF(BD!L944="","",BD!L944)</f>
        <v/>
      </c>
      <c r="I950" s="2" t="str">
        <f>IF(BD!K944="","",BD!K944)</f>
        <v/>
      </c>
    </row>
    <row r="951" spans="1:9" x14ac:dyDescent="0.35">
      <c r="A951" s="4" t="str">
        <f>IF(BD!B945="","",BD!B945)</f>
        <v/>
      </c>
      <c r="B951" s="3" t="str">
        <f>IF(BD!C945="","",BD!C945)</f>
        <v/>
      </c>
      <c r="C951" s="3" t="str">
        <f>IF(BD!D945="","",BD!D945)</f>
        <v/>
      </c>
      <c r="D951" s="3" t="str">
        <f>IF(BD!E945="","",BD!E945)</f>
        <v/>
      </c>
      <c r="E951" s="25"/>
      <c r="F951" s="25"/>
      <c r="G951" s="2" t="str">
        <f>IF(BD!F945="","",BD!F945)</f>
        <v/>
      </c>
      <c r="H951" s="2" t="str">
        <f>IF(BD!L945="","",BD!L945)</f>
        <v/>
      </c>
      <c r="I951" s="2" t="str">
        <f>IF(BD!K945="","",BD!K945)</f>
        <v/>
      </c>
    </row>
    <row r="952" spans="1:9" x14ac:dyDescent="0.35">
      <c r="A952" s="4" t="str">
        <f>IF(BD!B946="","",BD!B946)</f>
        <v/>
      </c>
      <c r="B952" s="3" t="str">
        <f>IF(BD!C946="","",BD!C946)</f>
        <v/>
      </c>
      <c r="C952" s="3" t="str">
        <f>IF(BD!D946="","",BD!D946)</f>
        <v/>
      </c>
      <c r="D952" s="3" t="str">
        <f>IF(BD!E946="","",BD!E946)</f>
        <v/>
      </c>
      <c r="E952" s="25"/>
      <c r="F952" s="25"/>
      <c r="G952" s="2" t="str">
        <f>IF(BD!F946="","",BD!F946)</f>
        <v/>
      </c>
      <c r="H952" s="2" t="str">
        <f>IF(BD!L946="","",BD!L946)</f>
        <v/>
      </c>
      <c r="I952" s="2" t="str">
        <f>IF(BD!K946="","",BD!K946)</f>
        <v/>
      </c>
    </row>
    <row r="953" spans="1:9" x14ac:dyDescent="0.35">
      <c r="A953" s="4" t="str">
        <f>IF(BD!B947="","",BD!B947)</f>
        <v/>
      </c>
      <c r="B953" s="3" t="str">
        <f>IF(BD!C947="","",BD!C947)</f>
        <v/>
      </c>
      <c r="C953" s="3" t="str">
        <f>IF(BD!D947="","",BD!D947)</f>
        <v/>
      </c>
      <c r="D953" s="3" t="str">
        <f>IF(BD!E947="","",BD!E947)</f>
        <v/>
      </c>
      <c r="E953" s="25"/>
      <c r="F953" s="25"/>
      <c r="G953" s="2" t="str">
        <f>IF(BD!F947="","",BD!F947)</f>
        <v/>
      </c>
      <c r="H953" s="2" t="str">
        <f>IF(BD!L947="","",BD!L947)</f>
        <v/>
      </c>
      <c r="I953" s="2" t="str">
        <f>IF(BD!K947="","",BD!K947)</f>
        <v/>
      </c>
    </row>
    <row r="954" spans="1:9" x14ac:dyDescent="0.35">
      <c r="A954" s="4" t="str">
        <f>IF(BD!B948="","",BD!B948)</f>
        <v/>
      </c>
      <c r="B954" s="3" t="str">
        <f>IF(BD!C948="","",BD!C948)</f>
        <v/>
      </c>
      <c r="C954" s="3" t="str">
        <f>IF(BD!D948="","",BD!D948)</f>
        <v/>
      </c>
      <c r="D954" s="3" t="str">
        <f>IF(BD!E948="","",BD!E948)</f>
        <v/>
      </c>
      <c r="E954" s="25"/>
      <c r="F954" s="25"/>
      <c r="G954" s="2" t="str">
        <f>IF(BD!F948="","",BD!F948)</f>
        <v/>
      </c>
      <c r="H954" s="2" t="str">
        <f>IF(BD!L948="","",BD!L948)</f>
        <v/>
      </c>
      <c r="I954" s="2" t="str">
        <f>IF(BD!K948="","",BD!K948)</f>
        <v/>
      </c>
    </row>
    <row r="955" spans="1:9" x14ac:dyDescent="0.35">
      <c r="A955" s="4" t="str">
        <f>IF(BD!B949="","",BD!B949)</f>
        <v/>
      </c>
      <c r="B955" s="3" t="str">
        <f>IF(BD!C949="","",BD!C949)</f>
        <v/>
      </c>
      <c r="C955" s="3" t="str">
        <f>IF(BD!D949="","",BD!D949)</f>
        <v/>
      </c>
      <c r="D955" s="3" t="str">
        <f>IF(BD!E949="","",BD!E949)</f>
        <v/>
      </c>
      <c r="E955" s="25"/>
      <c r="F955" s="25"/>
      <c r="G955" s="2" t="str">
        <f>IF(BD!F949="","",BD!F949)</f>
        <v/>
      </c>
      <c r="H955" s="2" t="str">
        <f>IF(BD!L949="","",BD!L949)</f>
        <v/>
      </c>
      <c r="I955" s="2" t="str">
        <f>IF(BD!K949="","",BD!K949)</f>
        <v/>
      </c>
    </row>
    <row r="956" spans="1:9" x14ac:dyDescent="0.35">
      <c r="A956" s="4" t="str">
        <f>IF(BD!B950="","",BD!B950)</f>
        <v/>
      </c>
      <c r="B956" s="3" t="str">
        <f>IF(BD!C950="","",BD!C950)</f>
        <v/>
      </c>
      <c r="C956" s="3" t="str">
        <f>IF(BD!D950="","",BD!D950)</f>
        <v/>
      </c>
      <c r="D956" s="3" t="str">
        <f>IF(BD!E950="","",BD!E950)</f>
        <v/>
      </c>
      <c r="E956" s="25"/>
      <c r="F956" s="25"/>
      <c r="G956" s="2" t="str">
        <f>IF(BD!F950="","",BD!F950)</f>
        <v/>
      </c>
      <c r="H956" s="2" t="str">
        <f>IF(BD!L950="","",BD!L950)</f>
        <v/>
      </c>
      <c r="I956" s="2" t="str">
        <f>IF(BD!K950="","",BD!K950)</f>
        <v/>
      </c>
    </row>
    <row r="957" spans="1:9" x14ac:dyDescent="0.35">
      <c r="A957" s="4" t="str">
        <f>IF(BD!B951="","",BD!B951)</f>
        <v/>
      </c>
      <c r="B957" s="3" t="str">
        <f>IF(BD!C951="","",BD!C951)</f>
        <v/>
      </c>
      <c r="C957" s="3" t="str">
        <f>IF(BD!D951="","",BD!D951)</f>
        <v/>
      </c>
      <c r="D957" s="3" t="str">
        <f>IF(BD!E951="","",BD!E951)</f>
        <v/>
      </c>
      <c r="E957" s="25"/>
      <c r="F957" s="25"/>
      <c r="G957" s="2" t="str">
        <f>IF(BD!F951="","",BD!F951)</f>
        <v/>
      </c>
      <c r="H957" s="2" t="str">
        <f>IF(BD!L951="","",BD!L951)</f>
        <v/>
      </c>
      <c r="I957" s="2" t="str">
        <f>IF(BD!K951="","",BD!K951)</f>
        <v/>
      </c>
    </row>
    <row r="958" spans="1:9" x14ac:dyDescent="0.35">
      <c r="A958" s="4" t="str">
        <f>IF(BD!B952="","",BD!B952)</f>
        <v/>
      </c>
      <c r="B958" s="3" t="str">
        <f>IF(BD!C952="","",BD!C952)</f>
        <v/>
      </c>
      <c r="C958" s="3" t="str">
        <f>IF(BD!D952="","",BD!D952)</f>
        <v/>
      </c>
      <c r="D958" s="3" t="str">
        <f>IF(BD!E952="","",BD!E952)</f>
        <v/>
      </c>
      <c r="E958" s="25"/>
      <c r="F958" s="25"/>
      <c r="G958" s="2" t="str">
        <f>IF(BD!F952="","",BD!F952)</f>
        <v/>
      </c>
      <c r="H958" s="2" t="str">
        <f>IF(BD!L952="","",BD!L952)</f>
        <v/>
      </c>
      <c r="I958" s="2" t="str">
        <f>IF(BD!K952="","",BD!K952)</f>
        <v/>
      </c>
    </row>
    <row r="959" spans="1:9" x14ac:dyDescent="0.35">
      <c r="A959" s="4" t="str">
        <f>IF(BD!B953="","",BD!B953)</f>
        <v/>
      </c>
      <c r="B959" s="3" t="str">
        <f>IF(BD!C953="","",BD!C953)</f>
        <v/>
      </c>
      <c r="C959" s="3" t="str">
        <f>IF(BD!D953="","",BD!D953)</f>
        <v/>
      </c>
      <c r="D959" s="3" t="str">
        <f>IF(BD!E953="","",BD!E953)</f>
        <v/>
      </c>
      <c r="E959" s="25"/>
      <c r="F959" s="25"/>
      <c r="G959" s="2" t="str">
        <f>IF(BD!F953="","",BD!F953)</f>
        <v/>
      </c>
      <c r="H959" s="2" t="str">
        <f>IF(BD!L953="","",BD!L953)</f>
        <v/>
      </c>
      <c r="I959" s="2" t="str">
        <f>IF(BD!K953="","",BD!K953)</f>
        <v/>
      </c>
    </row>
    <row r="960" spans="1:9" x14ac:dyDescent="0.35">
      <c r="A960" s="4" t="str">
        <f>IF(BD!B954="","",BD!B954)</f>
        <v/>
      </c>
      <c r="B960" s="3" t="str">
        <f>IF(BD!C954="","",BD!C954)</f>
        <v/>
      </c>
      <c r="C960" s="3" t="str">
        <f>IF(BD!D954="","",BD!D954)</f>
        <v/>
      </c>
      <c r="D960" s="3" t="str">
        <f>IF(BD!E954="","",BD!E954)</f>
        <v/>
      </c>
      <c r="E960" s="25"/>
      <c r="F960" s="25"/>
      <c r="G960" s="2" t="str">
        <f>IF(BD!F954="","",BD!F954)</f>
        <v/>
      </c>
      <c r="H960" s="2" t="str">
        <f>IF(BD!L954="","",BD!L954)</f>
        <v/>
      </c>
      <c r="I960" s="2" t="str">
        <f>IF(BD!K954="","",BD!K954)</f>
        <v/>
      </c>
    </row>
    <row r="961" spans="1:9" x14ac:dyDescent="0.35">
      <c r="A961" s="4" t="str">
        <f>IF(BD!B955="","",BD!B955)</f>
        <v/>
      </c>
      <c r="B961" s="3" t="str">
        <f>IF(BD!C955="","",BD!C955)</f>
        <v/>
      </c>
      <c r="C961" s="3" t="str">
        <f>IF(BD!D955="","",BD!D955)</f>
        <v/>
      </c>
      <c r="D961" s="3" t="str">
        <f>IF(BD!E955="","",BD!E955)</f>
        <v/>
      </c>
      <c r="E961" s="25"/>
      <c r="F961" s="25"/>
      <c r="G961" s="2" t="str">
        <f>IF(BD!F955="","",BD!F955)</f>
        <v/>
      </c>
      <c r="H961" s="2" t="str">
        <f>IF(BD!L955="","",BD!L955)</f>
        <v/>
      </c>
      <c r="I961" s="2" t="str">
        <f>IF(BD!K955="","",BD!K955)</f>
        <v/>
      </c>
    </row>
    <row r="962" spans="1:9" x14ac:dyDescent="0.35">
      <c r="A962" s="4" t="str">
        <f>IF(BD!B956="","",BD!B956)</f>
        <v/>
      </c>
      <c r="B962" s="3" t="str">
        <f>IF(BD!C956="","",BD!C956)</f>
        <v/>
      </c>
      <c r="C962" s="3" t="str">
        <f>IF(BD!D956="","",BD!D956)</f>
        <v/>
      </c>
      <c r="D962" s="3" t="str">
        <f>IF(BD!E956="","",BD!E956)</f>
        <v/>
      </c>
      <c r="E962" s="25"/>
      <c r="F962" s="25"/>
      <c r="G962" s="2" t="str">
        <f>IF(BD!F956="","",BD!F956)</f>
        <v/>
      </c>
      <c r="H962" s="2" t="str">
        <f>IF(BD!L956="","",BD!L956)</f>
        <v/>
      </c>
      <c r="I962" s="2" t="str">
        <f>IF(BD!K956="","",BD!K956)</f>
        <v/>
      </c>
    </row>
    <row r="963" spans="1:9" x14ac:dyDescent="0.35">
      <c r="A963" s="4" t="str">
        <f>IF(BD!B957="","",BD!B957)</f>
        <v/>
      </c>
      <c r="B963" s="3" t="str">
        <f>IF(BD!C957="","",BD!C957)</f>
        <v/>
      </c>
      <c r="C963" s="3" t="str">
        <f>IF(BD!D957="","",BD!D957)</f>
        <v/>
      </c>
      <c r="D963" s="3" t="str">
        <f>IF(BD!E957="","",BD!E957)</f>
        <v/>
      </c>
      <c r="E963" s="25"/>
      <c r="F963" s="25"/>
      <c r="G963" s="2" t="str">
        <f>IF(BD!F957="","",BD!F957)</f>
        <v/>
      </c>
      <c r="H963" s="2" t="str">
        <f>IF(BD!L957="","",BD!L957)</f>
        <v/>
      </c>
      <c r="I963" s="2" t="str">
        <f>IF(BD!K957="","",BD!K957)</f>
        <v/>
      </c>
    </row>
    <row r="964" spans="1:9" x14ac:dyDescent="0.35">
      <c r="A964" s="4" t="str">
        <f>IF(BD!B958="","",BD!B958)</f>
        <v/>
      </c>
      <c r="B964" s="3" t="str">
        <f>IF(BD!C958="","",BD!C958)</f>
        <v/>
      </c>
      <c r="C964" s="3" t="str">
        <f>IF(BD!D958="","",BD!D958)</f>
        <v/>
      </c>
      <c r="D964" s="3" t="str">
        <f>IF(BD!E958="","",BD!E958)</f>
        <v/>
      </c>
      <c r="E964" s="25"/>
      <c r="F964" s="25"/>
      <c r="G964" s="2" t="str">
        <f>IF(BD!F958="","",BD!F958)</f>
        <v/>
      </c>
      <c r="H964" s="2" t="str">
        <f>IF(BD!L958="","",BD!L958)</f>
        <v/>
      </c>
      <c r="I964" s="2" t="str">
        <f>IF(BD!K958="","",BD!K958)</f>
        <v/>
      </c>
    </row>
    <row r="965" spans="1:9" x14ac:dyDescent="0.35">
      <c r="A965" s="4" t="str">
        <f>IF(BD!B959="","",BD!B959)</f>
        <v/>
      </c>
      <c r="B965" s="3" t="str">
        <f>IF(BD!C959="","",BD!C959)</f>
        <v/>
      </c>
      <c r="C965" s="3" t="str">
        <f>IF(BD!D959="","",BD!D959)</f>
        <v/>
      </c>
      <c r="D965" s="3" t="str">
        <f>IF(BD!E959="","",BD!E959)</f>
        <v/>
      </c>
      <c r="E965" s="25"/>
      <c r="F965" s="25"/>
      <c r="G965" s="2" t="str">
        <f>IF(BD!F959="","",BD!F959)</f>
        <v/>
      </c>
      <c r="H965" s="2" t="str">
        <f>IF(BD!L959="","",BD!L959)</f>
        <v/>
      </c>
      <c r="I965" s="2" t="str">
        <f>IF(BD!K959="","",BD!K959)</f>
        <v/>
      </c>
    </row>
    <row r="966" spans="1:9" x14ac:dyDescent="0.35">
      <c r="A966" s="4" t="str">
        <f>IF(BD!B960="","",BD!B960)</f>
        <v/>
      </c>
      <c r="B966" s="3" t="str">
        <f>IF(BD!C960="","",BD!C960)</f>
        <v/>
      </c>
      <c r="C966" s="3" t="str">
        <f>IF(BD!D960="","",BD!D960)</f>
        <v/>
      </c>
      <c r="D966" s="3" t="str">
        <f>IF(BD!E960="","",BD!E960)</f>
        <v/>
      </c>
      <c r="E966" s="25"/>
      <c r="F966" s="25"/>
      <c r="G966" s="2" t="str">
        <f>IF(BD!F960="","",BD!F960)</f>
        <v/>
      </c>
      <c r="H966" s="2" t="str">
        <f>IF(BD!L960="","",BD!L960)</f>
        <v/>
      </c>
      <c r="I966" s="2" t="str">
        <f>IF(BD!K960="","",BD!K960)</f>
        <v/>
      </c>
    </row>
    <row r="967" spans="1:9" x14ac:dyDescent="0.35">
      <c r="A967" s="4" t="str">
        <f>IF(BD!B961="","",BD!B961)</f>
        <v/>
      </c>
      <c r="B967" s="3" t="str">
        <f>IF(BD!C961="","",BD!C961)</f>
        <v/>
      </c>
      <c r="C967" s="3" t="str">
        <f>IF(BD!D961="","",BD!D961)</f>
        <v/>
      </c>
      <c r="D967" s="3" t="str">
        <f>IF(BD!E961="","",BD!E961)</f>
        <v/>
      </c>
      <c r="E967" s="25"/>
      <c r="F967" s="25"/>
      <c r="G967" s="2" t="str">
        <f>IF(BD!F961="","",BD!F961)</f>
        <v/>
      </c>
      <c r="H967" s="2" t="str">
        <f>IF(BD!L961="","",BD!L961)</f>
        <v/>
      </c>
      <c r="I967" s="2" t="str">
        <f>IF(BD!K961="","",BD!K961)</f>
        <v/>
      </c>
    </row>
    <row r="968" spans="1:9" x14ac:dyDescent="0.35">
      <c r="A968" s="4" t="str">
        <f>IF(BD!B962="","",BD!B962)</f>
        <v/>
      </c>
      <c r="B968" s="3" t="str">
        <f>IF(BD!C962="","",BD!C962)</f>
        <v/>
      </c>
      <c r="C968" s="3" t="str">
        <f>IF(BD!D962="","",BD!D962)</f>
        <v/>
      </c>
      <c r="D968" s="3" t="str">
        <f>IF(BD!E962="","",BD!E962)</f>
        <v/>
      </c>
      <c r="E968" s="25"/>
      <c r="F968" s="25"/>
      <c r="G968" s="2" t="str">
        <f>IF(BD!F962="","",BD!F962)</f>
        <v/>
      </c>
      <c r="H968" s="2" t="str">
        <f>IF(BD!L962="","",BD!L962)</f>
        <v/>
      </c>
      <c r="I968" s="2" t="str">
        <f>IF(BD!K962="","",BD!K962)</f>
        <v/>
      </c>
    </row>
    <row r="969" spans="1:9" x14ac:dyDescent="0.35">
      <c r="A969" s="4" t="str">
        <f>IF(BD!B963="","",BD!B963)</f>
        <v/>
      </c>
      <c r="B969" s="3" t="str">
        <f>IF(BD!C963="","",BD!C963)</f>
        <v/>
      </c>
      <c r="C969" s="3" t="str">
        <f>IF(BD!D963="","",BD!D963)</f>
        <v/>
      </c>
      <c r="D969" s="3" t="str">
        <f>IF(BD!E963="","",BD!E963)</f>
        <v/>
      </c>
      <c r="E969" s="25"/>
      <c r="F969" s="25"/>
      <c r="G969" s="2" t="str">
        <f>IF(BD!F963="","",BD!F963)</f>
        <v/>
      </c>
      <c r="H969" s="2" t="str">
        <f>IF(BD!L963="","",BD!L963)</f>
        <v/>
      </c>
      <c r="I969" s="2" t="str">
        <f>IF(BD!K963="","",BD!K963)</f>
        <v/>
      </c>
    </row>
    <row r="970" spans="1:9" x14ac:dyDescent="0.35">
      <c r="A970" s="4" t="str">
        <f>IF(BD!B964="","",BD!B964)</f>
        <v/>
      </c>
      <c r="B970" s="3" t="str">
        <f>IF(BD!C964="","",BD!C964)</f>
        <v/>
      </c>
      <c r="C970" s="3" t="str">
        <f>IF(BD!D964="","",BD!D964)</f>
        <v/>
      </c>
      <c r="D970" s="3" t="str">
        <f>IF(BD!E964="","",BD!E964)</f>
        <v/>
      </c>
      <c r="E970" s="25"/>
      <c r="F970" s="25"/>
      <c r="G970" s="2" t="str">
        <f>IF(BD!F964="","",BD!F964)</f>
        <v/>
      </c>
      <c r="H970" s="2" t="str">
        <f>IF(BD!L964="","",BD!L964)</f>
        <v/>
      </c>
      <c r="I970" s="2" t="str">
        <f>IF(BD!K964="","",BD!K964)</f>
        <v/>
      </c>
    </row>
    <row r="971" spans="1:9" x14ac:dyDescent="0.35">
      <c r="A971" s="4" t="str">
        <f>IF(BD!B965="","",BD!B965)</f>
        <v/>
      </c>
      <c r="B971" s="3" t="str">
        <f>IF(BD!C965="","",BD!C965)</f>
        <v/>
      </c>
      <c r="C971" s="3" t="str">
        <f>IF(BD!D965="","",BD!D965)</f>
        <v/>
      </c>
      <c r="D971" s="3" t="str">
        <f>IF(BD!E965="","",BD!E965)</f>
        <v/>
      </c>
      <c r="E971" s="25"/>
      <c r="F971" s="25"/>
      <c r="G971" s="2" t="str">
        <f>IF(BD!F965="","",BD!F965)</f>
        <v/>
      </c>
      <c r="H971" s="2" t="str">
        <f>IF(BD!L965="","",BD!L965)</f>
        <v/>
      </c>
      <c r="I971" s="2" t="str">
        <f>IF(BD!K965="","",BD!K965)</f>
        <v/>
      </c>
    </row>
    <row r="972" spans="1:9" x14ac:dyDescent="0.35">
      <c r="A972" s="4" t="str">
        <f>IF(BD!B966="","",BD!B966)</f>
        <v/>
      </c>
      <c r="B972" s="3" t="str">
        <f>IF(BD!C966="","",BD!C966)</f>
        <v/>
      </c>
      <c r="C972" s="3" t="str">
        <f>IF(BD!D966="","",BD!D966)</f>
        <v/>
      </c>
      <c r="D972" s="3" t="str">
        <f>IF(BD!E966="","",BD!E966)</f>
        <v/>
      </c>
      <c r="E972" s="25"/>
      <c r="F972" s="25"/>
      <c r="G972" s="2" t="str">
        <f>IF(BD!F966="","",BD!F966)</f>
        <v/>
      </c>
      <c r="H972" s="2" t="str">
        <f>IF(BD!L966="","",BD!L966)</f>
        <v/>
      </c>
      <c r="I972" s="2" t="str">
        <f>IF(BD!K966="","",BD!K966)</f>
        <v/>
      </c>
    </row>
    <row r="973" spans="1:9" x14ac:dyDescent="0.35">
      <c r="A973" s="4" t="str">
        <f>IF(BD!B967="","",BD!B967)</f>
        <v/>
      </c>
      <c r="B973" s="3" t="str">
        <f>IF(BD!C967="","",BD!C967)</f>
        <v/>
      </c>
      <c r="C973" s="3" t="str">
        <f>IF(BD!D967="","",BD!D967)</f>
        <v/>
      </c>
      <c r="D973" s="3" t="str">
        <f>IF(BD!E967="","",BD!E967)</f>
        <v/>
      </c>
      <c r="E973" s="25"/>
      <c r="F973" s="25"/>
      <c r="G973" s="2" t="str">
        <f>IF(BD!F967="","",BD!F967)</f>
        <v/>
      </c>
      <c r="H973" s="2" t="str">
        <f>IF(BD!L967="","",BD!L967)</f>
        <v/>
      </c>
      <c r="I973" s="2" t="str">
        <f>IF(BD!K967="","",BD!K967)</f>
        <v/>
      </c>
    </row>
    <row r="974" spans="1:9" x14ac:dyDescent="0.35">
      <c r="A974" s="4" t="str">
        <f>IF(BD!B968="","",BD!B968)</f>
        <v/>
      </c>
      <c r="B974" s="3" t="str">
        <f>IF(BD!C968="","",BD!C968)</f>
        <v/>
      </c>
      <c r="C974" s="3" t="str">
        <f>IF(BD!D968="","",BD!D968)</f>
        <v/>
      </c>
      <c r="D974" s="3" t="str">
        <f>IF(BD!E968="","",BD!E968)</f>
        <v/>
      </c>
      <c r="E974" s="25"/>
      <c r="F974" s="25"/>
      <c r="G974" s="2" t="str">
        <f>IF(BD!F968="","",BD!F968)</f>
        <v/>
      </c>
      <c r="H974" s="2" t="str">
        <f>IF(BD!L968="","",BD!L968)</f>
        <v/>
      </c>
      <c r="I974" s="2" t="str">
        <f>IF(BD!K968="","",BD!K968)</f>
        <v/>
      </c>
    </row>
    <row r="975" spans="1:9" x14ac:dyDescent="0.35">
      <c r="A975" s="4" t="str">
        <f>IF(BD!B969="","",BD!B969)</f>
        <v/>
      </c>
      <c r="B975" s="3" t="str">
        <f>IF(BD!C969="","",BD!C969)</f>
        <v/>
      </c>
      <c r="C975" s="3" t="str">
        <f>IF(BD!D969="","",BD!D969)</f>
        <v/>
      </c>
      <c r="D975" s="3" t="str">
        <f>IF(BD!E969="","",BD!E969)</f>
        <v/>
      </c>
      <c r="E975" s="25"/>
      <c r="F975" s="25"/>
      <c r="G975" s="2" t="str">
        <f>IF(BD!F969="","",BD!F969)</f>
        <v/>
      </c>
      <c r="H975" s="2" t="str">
        <f>IF(BD!L969="","",BD!L969)</f>
        <v/>
      </c>
      <c r="I975" s="2" t="str">
        <f>IF(BD!K969="","",BD!K969)</f>
        <v/>
      </c>
    </row>
    <row r="976" spans="1:9" x14ac:dyDescent="0.35">
      <c r="A976" s="4" t="str">
        <f>IF(BD!B970="","",BD!B970)</f>
        <v/>
      </c>
      <c r="B976" s="3" t="str">
        <f>IF(BD!C970="","",BD!C970)</f>
        <v/>
      </c>
      <c r="C976" s="3" t="str">
        <f>IF(BD!D970="","",BD!D970)</f>
        <v/>
      </c>
      <c r="D976" s="3" t="str">
        <f>IF(BD!E970="","",BD!E970)</f>
        <v/>
      </c>
      <c r="E976" s="25"/>
      <c r="F976" s="25"/>
      <c r="G976" s="2" t="str">
        <f>IF(BD!F970="","",BD!F970)</f>
        <v/>
      </c>
      <c r="H976" s="2" t="str">
        <f>IF(BD!L970="","",BD!L970)</f>
        <v/>
      </c>
      <c r="I976" s="2" t="str">
        <f>IF(BD!K970="","",BD!K970)</f>
        <v/>
      </c>
    </row>
    <row r="977" spans="1:9" x14ac:dyDescent="0.35">
      <c r="A977" s="4" t="str">
        <f>IF(BD!B971="","",BD!B971)</f>
        <v/>
      </c>
      <c r="B977" s="3" t="str">
        <f>IF(BD!C971="","",BD!C971)</f>
        <v/>
      </c>
      <c r="C977" s="3" t="str">
        <f>IF(BD!D971="","",BD!D971)</f>
        <v/>
      </c>
      <c r="D977" s="3" t="str">
        <f>IF(BD!E971="","",BD!E971)</f>
        <v/>
      </c>
      <c r="E977" s="25"/>
      <c r="F977" s="25"/>
      <c r="G977" s="2" t="str">
        <f>IF(BD!F971="","",BD!F971)</f>
        <v/>
      </c>
      <c r="H977" s="2" t="str">
        <f>IF(BD!L971="","",BD!L971)</f>
        <v/>
      </c>
      <c r="I977" s="2" t="str">
        <f>IF(BD!K971="","",BD!K971)</f>
        <v/>
      </c>
    </row>
    <row r="978" spans="1:9" x14ac:dyDescent="0.35">
      <c r="A978" s="4" t="str">
        <f>IF(BD!B972="","",BD!B972)</f>
        <v/>
      </c>
      <c r="B978" s="3" t="str">
        <f>IF(BD!C972="","",BD!C972)</f>
        <v/>
      </c>
      <c r="C978" s="3" t="str">
        <f>IF(BD!D972="","",BD!D972)</f>
        <v/>
      </c>
      <c r="D978" s="3" t="str">
        <f>IF(BD!E972="","",BD!E972)</f>
        <v/>
      </c>
      <c r="E978" s="25"/>
      <c r="F978" s="25"/>
      <c r="G978" s="2" t="str">
        <f>IF(BD!F972="","",BD!F972)</f>
        <v/>
      </c>
      <c r="H978" s="2" t="str">
        <f>IF(BD!L972="","",BD!L972)</f>
        <v/>
      </c>
      <c r="I978" s="2" t="str">
        <f>IF(BD!K972="","",BD!K972)</f>
        <v/>
      </c>
    </row>
    <row r="979" spans="1:9" x14ac:dyDescent="0.35">
      <c r="A979" s="4" t="str">
        <f>IF(BD!B973="","",BD!B973)</f>
        <v/>
      </c>
      <c r="B979" s="3" t="str">
        <f>IF(BD!C973="","",BD!C973)</f>
        <v/>
      </c>
      <c r="C979" s="3" t="str">
        <f>IF(BD!D973="","",BD!D973)</f>
        <v/>
      </c>
      <c r="D979" s="3" t="str">
        <f>IF(BD!E973="","",BD!E973)</f>
        <v/>
      </c>
      <c r="E979" s="25"/>
      <c r="F979" s="25"/>
      <c r="G979" s="2" t="str">
        <f>IF(BD!F973="","",BD!F973)</f>
        <v/>
      </c>
      <c r="H979" s="2" t="str">
        <f>IF(BD!L973="","",BD!L973)</f>
        <v/>
      </c>
      <c r="I979" s="2" t="str">
        <f>IF(BD!K973="","",BD!K973)</f>
        <v/>
      </c>
    </row>
    <row r="980" spans="1:9" x14ac:dyDescent="0.35">
      <c r="A980" s="4" t="str">
        <f>IF(BD!B974="","",BD!B974)</f>
        <v/>
      </c>
      <c r="B980" s="3" t="str">
        <f>IF(BD!C974="","",BD!C974)</f>
        <v/>
      </c>
      <c r="C980" s="3" t="str">
        <f>IF(BD!D974="","",BD!D974)</f>
        <v/>
      </c>
      <c r="D980" s="3" t="str">
        <f>IF(BD!E974="","",BD!E974)</f>
        <v/>
      </c>
      <c r="E980" s="25"/>
      <c r="F980" s="25"/>
      <c r="G980" s="2" t="str">
        <f>IF(BD!F974="","",BD!F974)</f>
        <v/>
      </c>
      <c r="H980" s="2" t="str">
        <f>IF(BD!L974="","",BD!L974)</f>
        <v/>
      </c>
      <c r="I980" s="2" t="str">
        <f>IF(BD!K974="","",BD!K974)</f>
        <v/>
      </c>
    </row>
    <row r="981" spans="1:9" x14ac:dyDescent="0.35">
      <c r="A981" s="4" t="str">
        <f>IF(BD!B975="","",BD!B975)</f>
        <v/>
      </c>
      <c r="B981" s="3" t="str">
        <f>IF(BD!C975="","",BD!C975)</f>
        <v/>
      </c>
      <c r="C981" s="3" t="str">
        <f>IF(BD!D975="","",BD!D975)</f>
        <v/>
      </c>
      <c r="D981" s="3" t="str">
        <f>IF(BD!E975="","",BD!E975)</f>
        <v/>
      </c>
      <c r="E981" s="25"/>
      <c r="F981" s="25"/>
      <c r="G981" s="2" t="str">
        <f>IF(BD!F975="","",BD!F975)</f>
        <v/>
      </c>
      <c r="H981" s="2" t="str">
        <f>IF(BD!L975="","",BD!L975)</f>
        <v/>
      </c>
      <c r="I981" s="2" t="str">
        <f>IF(BD!K975="","",BD!K975)</f>
        <v/>
      </c>
    </row>
    <row r="982" spans="1:9" x14ac:dyDescent="0.35">
      <c r="A982" s="4" t="str">
        <f>IF(BD!B976="","",BD!B976)</f>
        <v/>
      </c>
      <c r="B982" s="3" t="str">
        <f>IF(BD!C976="","",BD!C976)</f>
        <v/>
      </c>
      <c r="C982" s="3" t="str">
        <f>IF(BD!D976="","",BD!D976)</f>
        <v/>
      </c>
      <c r="D982" s="3" t="str">
        <f>IF(BD!E976="","",BD!E976)</f>
        <v/>
      </c>
      <c r="E982" s="25"/>
      <c r="F982" s="25"/>
      <c r="G982" s="2" t="str">
        <f>IF(BD!F976="","",BD!F976)</f>
        <v/>
      </c>
      <c r="H982" s="2" t="str">
        <f>IF(BD!L976="","",BD!L976)</f>
        <v/>
      </c>
      <c r="I982" s="2" t="str">
        <f>IF(BD!K976="","",BD!K976)</f>
        <v/>
      </c>
    </row>
    <row r="983" spans="1:9" x14ac:dyDescent="0.35">
      <c r="A983" s="4" t="str">
        <f>IF(BD!B977="","",BD!B977)</f>
        <v/>
      </c>
      <c r="B983" s="3" t="str">
        <f>IF(BD!C977="","",BD!C977)</f>
        <v/>
      </c>
      <c r="C983" s="3" t="str">
        <f>IF(BD!D977="","",BD!D977)</f>
        <v/>
      </c>
      <c r="D983" s="3" t="str">
        <f>IF(BD!E977="","",BD!E977)</f>
        <v/>
      </c>
      <c r="E983" s="25"/>
      <c r="F983" s="25"/>
      <c r="G983" s="2" t="str">
        <f>IF(BD!F977="","",BD!F977)</f>
        <v/>
      </c>
      <c r="H983" s="2" t="str">
        <f>IF(BD!L977="","",BD!L977)</f>
        <v/>
      </c>
      <c r="I983" s="2" t="str">
        <f>IF(BD!K977="","",BD!K977)</f>
        <v/>
      </c>
    </row>
    <row r="984" spans="1:9" x14ac:dyDescent="0.35">
      <c r="A984" s="4" t="str">
        <f>IF(BD!B978="","",BD!B978)</f>
        <v/>
      </c>
      <c r="B984" s="3" t="str">
        <f>IF(BD!C978="","",BD!C978)</f>
        <v/>
      </c>
      <c r="C984" s="3" t="str">
        <f>IF(BD!D978="","",BD!D978)</f>
        <v/>
      </c>
      <c r="D984" s="3" t="str">
        <f>IF(BD!E978="","",BD!E978)</f>
        <v/>
      </c>
      <c r="E984" s="25"/>
      <c r="F984" s="25"/>
      <c r="G984" s="2" t="str">
        <f>IF(BD!F978="","",BD!F978)</f>
        <v/>
      </c>
      <c r="H984" s="2" t="str">
        <f>IF(BD!L978="","",BD!L978)</f>
        <v/>
      </c>
      <c r="I984" s="2" t="str">
        <f>IF(BD!K978="","",BD!K978)</f>
        <v/>
      </c>
    </row>
    <row r="985" spans="1:9" x14ac:dyDescent="0.35">
      <c r="A985" s="4" t="str">
        <f>IF(BD!B979="","",BD!B979)</f>
        <v/>
      </c>
      <c r="B985" s="3" t="str">
        <f>IF(BD!C979="","",BD!C979)</f>
        <v/>
      </c>
      <c r="C985" s="3" t="str">
        <f>IF(BD!D979="","",BD!D979)</f>
        <v/>
      </c>
      <c r="D985" s="3" t="str">
        <f>IF(BD!E979="","",BD!E979)</f>
        <v/>
      </c>
      <c r="E985" s="25"/>
      <c r="F985" s="25"/>
      <c r="G985" s="2" t="str">
        <f>IF(BD!F979="","",BD!F979)</f>
        <v/>
      </c>
      <c r="H985" s="2" t="str">
        <f>IF(BD!L979="","",BD!L979)</f>
        <v/>
      </c>
      <c r="I985" s="2" t="str">
        <f>IF(BD!K979="","",BD!K979)</f>
        <v/>
      </c>
    </row>
    <row r="986" spans="1:9" x14ac:dyDescent="0.35">
      <c r="A986" s="4" t="str">
        <f>IF(BD!B980="","",BD!B980)</f>
        <v/>
      </c>
      <c r="B986" s="3" t="str">
        <f>IF(BD!C980="","",BD!C980)</f>
        <v/>
      </c>
      <c r="C986" s="3" t="str">
        <f>IF(BD!D980="","",BD!D980)</f>
        <v/>
      </c>
      <c r="D986" s="3" t="str">
        <f>IF(BD!E980="","",BD!E980)</f>
        <v/>
      </c>
      <c r="E986" s="25"/>
      <c r="F986" s="25"/>
      <c r="G986" s="2" t="str">
        <f>IF(BD!F980="","",BD!F980)</f>
        <v/>
      </c>
      <c r="H986" s="2" t="str">
        <f>IF(BD!L980="","",BD!L980)</f>
        <v/>
      </c>
      <c r="I986" s="2" t="str">
        <f>IF(BD!K980="","",BD!K980)</f>
        <v/>
      </c>
    </row>
    <row r="987" spans="1:9" x14ac:dyDescent="0.35">
      <c r="A987" s="4" t="str">
        <f>IF(BD!B981="","",BD!B981)</f>
        <v/>
      </c>
      <c r="B987" s="3" t="str">
        <f>IF(BD!C981="","",BD!C981)</f>
        <v/>
      </c>
      <c r="C987" s="3" t="str">
        <f>IF(BD!D981="","",BD!D981)</f>
        <v/>
      </c>
      <c r="D987" s="3" t="str">
        <f>IF(BD!E981="","",BD!E981)</f>
        <v/>
      </c>
      <c r="E987" s="25"/>
      <c r="F987" s="25"/>
      <c r="G987" s="2" t="str">
        <f>IF(BD!F981="","",BD!F981)</f>
        <v/>
      </c>
      <c r="H987" s="2" t="str">
        <f>IF(BD!L981="","",BD!L981)</f>
        <v/>
      </c>
      <c r="I987" s="2" t="str">
        <f>IF(BD!K981="","",BD!K981)</f>
        <v/>
      </c>
    </row>
    <row r="988" spans="1:9" x14ac:dyDescent="0.35">
      <c r="A988" s="4" t="str">
        <f>IF(BD!B982="","",BD!B982)</f>
        <v/>
      </c>
      <c r="B988" s="3" t="str">
        <f>IF(BD!C982="","",BD!C982)</f>
        <v/>
      </c>
      <c r="C988" s="3" t="str">
        <f>IF(BD!D982="","",BD!D982)</f>
        <v/>
      </c>
      <c r="D988" s="3" t="str">
        <f>IF(BD!E982="","",BD!E982)</f>
        <v/>
      </c>
      <c r="E988" s="25"/>
      <c r="F988" s="25"/>
      <c r="G988" s="2" t="str">
        <f>IF(BD!F982="","",BD!F982)</f>
        <v/>
      </c>
      <c r="H988" s="2" t="str">
        <f>IF(BD!L982="","",BD!L982)</f>
        <v/>
      </c>
      <c r="I988" s="2" t="str">
        <f>IF(BD!K982="","",BD!K982)</f>
        <v/>
      </c>
    </row>
    <row r="989" spans="1:9" x14ac:dyDescent="0.35">
      <c r="A989" s="4" t="str">
        <f>IF(BD!B983="","",BD!B983)</f>
        <v/>
      </c>
      <c r="B989" s="3" t="str">
        <f>IF(BD!C983="","",BD!C983)</f>
        <v/>
      </c>
      <c r="C989" s="3" t="str">
        <f>IF(BD!D983="","",BD!D983)</f>
        <v/>
      </c>
      <c r="D989" s="3" t="str">
        <f>IF(BD!E983="","",BD!E983)</f>
        <v/>
      </c>
      <c r="E989" s="25"/>
      <c r="F989" s="25"/>
      <c r="G989" s="2" t="str">
        <f>IF(BD!F983="","",BD!F983)</f>
        <v/>
      </c>
      <c r="H989" s="2" t="str">
        <f>IF(BD!L983="","",BD!L983)</f>
        <v/>
      </c>
      <c r="I989" s="2" t="str">
        <f>IF(BD!K983="","",BD!K983)</f>
        <v/>
      </c>
    </row>
    <row r="990" spans="1:9" x14ac:dyDescent="0.35">
      <c r="A990" s="4" t="str">
        <f>IF(BD!B984="","",BD!B984)</f>
        <v/>
      </c>
      <c r="B990" s="3" t="str">
        <f>IF(BD!C984="","",BD!C984)</f>
        <v/>
      </c>
      <c r="C990" s="3" t="str">
        <f>IF(BD!D984="","",BD!D984)</f>
        <v/>
      </c>
      <c r="D990" s="3" t="str">
        <f>IF(BD!E984="","",BD!E984)</f>
        <v/>
      </c>
      <c r="E990" s="25"/>
      <c r="F990" s="25"/>
      <c r="G990" s="2" t="str">
        <f>IF(BD!F984="","",BD!F984)</f>
        <v/>
      </c>
      <c r="H990" s="2" t="str">
        <f>IF(BD!L984="","",BD!L984)</f>
        <v/>
      </c>
      <c r="I990" s="2" t="str">
        <f>IF(BD!K984="","",BD!K984)</f>
        <v/>
      </c>
    </row>
    <row r="991" spans="1:9" x14ac:dyDescent="0.35">
      <c r="A991" s="4" t="str">
        <f>IF(BD!B985="","",BD!B985)</f>
        <v/>
      </c>
      <c r="B991" s="3" t="str">
        <f>IF(BD!C985="","",BD!C985)</f>
        <v/>
      </c>
      <c r="C991" s="3" t="str">
        <f>IF(BD!D985="","",BD!D985)</f>
        <v/>
      </c>
      <c r="D991" s="3" t="str">
        <f>IF(BD!E985="","",BD!E985)</f>
        <v/>
      </c>
      <c r="E991" s="25"/>
      <c r="F991" s="25"/>
      <c r="G991" s="2" t="str">
        <f>IF(BD!F985="","",BD!F985)</f>
        <v/>
      </c>
      <c r="H991" s="2" t="str">
        <f>IF(BD!L985="","",BD!L985)</f>
        <v/>
      </c>
      <c r="I991" s="2" t="str">
        <f>IF(BD!K985="","",BD!K985)</f>
        <v/>
      </c>
    </row>
    <row r="992" spans="1:9" x14ac:dyDescent="0.35">
      <c r="A992" s="4" t="str">
        <f>IF(BD!B986="","",BD!B986)</f>
        <v/>
      </c>
      <c r="B992" s="3" t="str">
        <f>IF(BD!C986="","",BD!C986)</f>
        <v/>
      </c>
      <c r="C992" s="3" t="str">
        <f>IF(BD!D986="","",BD!D986)</f>
        <v/>
      </c>
      <c r="D992" s="3" t="str">
        <f>IF(BD!E986="","",BD!E986)</f>
        <v/>
      </c>
      <c r="E992" s="25"/>
      <c r="F992" s="25"/>
      <c r="G992" s="2" t="str">
        <f>IF(BD!F986="","",BD!F986)</f>
        <v/>
      </c>
      <c r="H992" s="2" t="str">
        <f>IF(BD!L986="","",BD!L986)</f>
        <v/>
      </c>
      <c r="I992" s="2" t="str">
        <f>IF(BD!K986="","",BD!K986)</f>
        <v/>
      </c>
    </row>
    <row r="993" spans="1:9" x14ac:dyDescent="0.35">
      <c r="A993" s="4" t="str">
        <f>IF(BD!B987="","",BD!B987)</f>
        <v/>
      </c>
      <c r="B993" s="3" t="str">
        <f>IF(BD!C987="","",BD!C987)</f>
        <v/>
      </c>
      <c r="C993" s="3" t="str">
        <f>IF(BD!D987="","",BD!D987)</f>
        <v/>
      </c>
      <c r="D993" s="3" t="str">
        <f>IF(BD!E987="","",BD!E987)</f>
        <v/>
      </c>
      <c r="E993" s="25"/>
      <c r="F993" s="25"/>
      <c r="G993" s="2" t="str">
        <f>IF(BD!F987="","",BD!F987)</f>
        <v/>
      </c>
      <c r="H993" s="2" t="str">
        <f>IF(BD!L987="","",BD!L987)</f>
        <v/>
      </c>
      <c r="I993" s="2" t="str">
        <f>IF(BD!K987="","",BD!K987)</f>
        <v/>
      </c>
    </row>
    <row r="994" spans="1:9" x14ac:dyDescent="0.35">
      <c r="A994" s="4" t="str">
        <f>IF(BD!B988="","",BD!B988)</f>
        <v/>
      </c>
      <c r="B994" s="3" t="str">
        <f>IF(BD!C988="","",BD!C988)</f>
        <v/>
      </c>
      <c r="C994" s="3" t="str">
        <f>IF(BD!D988="","",BD!D988)</f>
        <v/>
      </c>
      <c r="D994" s="3" t="str">
        <f>IF(BD!E988="","",BD!E988)</f>
        <v/>
      </c>
      <c r="E994" s="25"/>
      <c r="F994" s="25"/>
      <c r="G994" s="2" t="str">
        <f>IF(BD!F988="","",BD!F988)</f>
        <v/>
      </c>
      <c r="H994" s="2" t="str">
        <f>IF(BD!L988="","",BD!L988)</f>
        <v/>
      </c>
      <c r="I994" s="2" t="str">
        <f>IF(BD!K988="","",BD!K988)</f>
        <v/>
      </c>
    </row>
    <row r="995" spans="1:9" x14ac:dyDescent="0.35">
      <c r="A995" s="4" t="str">
        <f>IF(BD!B989="","",BD!B989)</f>
        <v/>
      </c>
      <c r="B995" s="3" t="str">
        <f>IF(BD!C989="","",BD!C989)</f>
        <v/>
      </c>
      <c r="C995" s="3" t="str">
        <f>IF(BD!D989="","",BD!D989)</f>
        <v/>
      </c>
      <c r="D995" s="3" t="str">
        <f>IF(BD!E989="","",BD!E989)</f>
        <v/>
      </c>
      <c r="E995" s="25"/>
      <c r="F995" s="25"/>
      <c r="G995" s="2" t="str">
        <f>IF(BD!F989="","",BD!F989)</f>
        <v/>
      </c>
      <c r="H995" s="2" t="str">
        <f>IF(BD!L989="","",BD!L989)</f>
        <v/>
      </c>
      <c r="I995" s="2" t="str">
        <f>IF(BD!K989="","",BD!K989)</f>
        <v/>
      </c>
    </row>
    <row r="996" spans="1:9" x14ac:dyDescent="0.35">
      <c r="A996" s="4" t="str">
        <f>IF(BD!B990="","",BD!B990)</f>
        <v/>
      </c>
      <c r="B996" s="3" t="str">
        <f>IF(BD!C990="","",BD!C990)</f>
        <v/>
      </c>
      <c r="C996" s="3" t="str">
        <f>IF(BD!D990="","",BD!D990)</f>
        <v/>
      </c>
      <c r="D996" s="3" t="str">
        <f>IF(BD!E990="","",BD!E990)</f>
        <v/>
      </c>
      <c r="E996" s="25"/>
      <c r="F996" s="25"/>
      <c r="G996" s="2" t="str">
        <f>IF(BD!F990="","",BD!F990)</f>
        <v/>
      </c>
      <c r="H996" s="2" t="str">
        <f>IF(BD!L990="","",BD!L990)</f>
        <v/>
      </c>
      <c r="I996" s="2" t="str">
        <f>IF(BD!K990="","",BD!K990)</f>
        <v/>
      </c>
    </row>
    <row r="997" spans="1:9" x14ac:dyDescent="0.35">
      <c r="A997" s="4" t="str">
        <f>IF(BD!B991="","",BD!B991)</f>
        <v/>
      </c>
      <c r="B997" s="3" t="str">
        <f>IF(BD!C991="","",BD!C991)</f>
        <v/>
      </c>
      <c r="C997" s="3" t="str">
        <f>IF(BD!D991="","",BD!D991)</f>
        <v/>
      </c>
      <c r="D997" s="3" t="str">
        <f>IF(BD!E991="","",BD!E991)</f>
        <v/>
      </c>
      <c r="E997" s="25"/>
      <c r="F997" s="25"/>
      <c r="G997" s="2" t="str">
        <f>IF(BD!F991="","",BD!F991)</f>
        <v/>
      </c>
      <c r="H997" s="2" t="str">
        <f>IF(BD!L991="","",BD!L991)</f>
        <v/>
      </c>
      <c r="I997" s="2" t="str">
        <f>IF(BD!K991="","",BD!K991)</f>
        <v/>
      </c>
    </row>
    <row r="998" spans="1:9" x14ac:dyDescent="0.35">
      <c r="A998" s="4" t="str">
        <f>IF(BD!B992="","",BD!B992)</f>
        <v/>
      </c>
      <c r="B998" s="3" t="str">
        <f>IF(BD!C992="","",BD!C992)</f>
        <v/>
      </c>
      <c r="C998" s="3" t="str">
        <f>IF(BD!D992="","",BD!D992)</f>
        <v/>
      </c>
      <c r="D998" s="3" t="str">
        <f>IF(BD!E992="","",BD!E992)</f>
        <v/>
      </c>
      <c r="E998" s="25"/>
      <c r="F998" s="25"/>
      <c r="G998" s="2" t="str">
        <f>IF(BD!F992="","",BD!F992)</f>
        <v/>
      </c>
      <c r="H998" s="2" t="str">
        <f>IF(BD!L992="","",BD!L992)</f>
        <v/>
      </c>
      <c r="I998" s="2" t="str">
        <f>IF(BD!K992="","",BD!K992)</f>
        <v/>
      </c>
    </row>
    <row r="999" spans="1:9" x14ac:dyDescent="0.35">
      <c r="A999" s="4" t="str">
        <f>IF(BD!B993="","",BD!B993)</f>
        <v/>
      </c>
      <c r="B999" s="3" t="str">
        <f>IF(BD!C993="","",BD!C993)</f>
        <v/>
      </c>
      <c r="C999" s="3" t="str">
        <f>IF(BD!D993="","",BD!D993)</f>
        <v/>
      </c>
      <c r="D999" s="3" t="str">
        <f>IF(BD!E993="","",BD!E993)</f>
        <v/>
      </c>
      <c r="E999" s="25"/>
      <c r="F999" s="25"/>
      <c r="G999" s="2" t="str">
        <f>IF(BD!F993="","",BD!F993)</f>
        <v/>
      </c>
      <c r="H999" s="2" t="str">
        <f>IF(BD!L993="","",BD!L993)</f>
        <v/>
      </c>
      <c r="I999" s="2" t="str">
        <f>IF(BD!K993="","",BD!K993)</f>
        <v/>
      </c>
    </row>
    <row r="1000" spans="1:9" x14ac:dyDescent="0.35">
      <c r="A1000" s="4" t="str">
        <f>IF(BD!B994="","",BD!B994)</f>
        <v/>
      </c>
      <c r="B1000" s="3" t="str">
        <f>IF(BD!C994="","",BD!C994)</f>
        <v/>
      </c>
      <c r="C1000" s="3" t="str">
        <f>IF(BD!D994="","",BD!D994)</f>
        <v/>
      </c>
      <c r="D1000" s="3" t="str">
        <f>IF(BD!E994="","",BD!E994)</f>
        <v/>
      </c>
      <c r="E1000" s="25"/>
      <c r="F1000" s="25"/>
      <c r="G1000" s="2" t="str">
        <f>IF(BD!F994="","",BD!F994)</f>
        <v/>
      </c>
      <c r="H1000" s="2" t="str">
        <f>IF(BD!L994="","",BD!L994)</f>
        <v/>
      </c>
      <c r="I1000" s="2" t="str">
        <f>IF(BD!K994="","",BD!K994)</f>
        <v/>
      </c>
    </row>
    <row r="1001" spans="1:9" x14ac:dyDescent="0.35">
      <c r="A1001" s="4" t="str">
        <f>IF(BD!B995="","",BD!B995)</f>
        <v/>
      </c>
      <c r="B1001" s="3" t="str">
        <f>IF(BD!C995="","",BD!C995)</f>
        <v/>
      </c>
      <c r="C1001" s="3" t="str">
        <f>IF(BD!D995="","",BD!D995)</f>
        <v/>
      </c>
      <c r="D1001" s="3" t="str">
        <f>IF(BD!E995="","",BD!E995)</f>
        <v/>
      </c>
      <c r="E1001" s="25"/>
      <c r="F1001" s="25"/>
      <c r="G1001" s="2" t="str">
        <f>IF(BD!F995="","",BD!F995)</f>
        <v/>
      </c>
      <c r="H1001" s="2" t="str">
        <f>IF(BD!L995="","",BD!L995)</f>
        <v/>
      </c>
      <c r="I1001" s="2" t="str">
        <f>IF(BD!K995="","",BD!K995)</f>
        <v/>
      </c>
    </row>
    <row r="1002" spans="1:9" x14ac:dyDescent="0.35">
      <c r="A1002" s="4" t="str">
        <f>IF(BD!B996="","",BD!B996)</f>
        <v/>
      </c>
      <c r="B1002" s="3" t="str">
        <f>IF(BD!C996="","",BD!C996)</f>
        <v/>
      </c>
      <c r="C1002" s="3" t="str">
        <f>IF(BD!D996="","",BD!D996)</f>
        <v/>
      </c>
      <c r="D1002" s="3" t="str">
        <f>IF(BD!E996="","",BD!E996)</f>
        <v/>
      </c>
      <c r="E1002" s="25"/>
      <c r="F1002" s="25"/>
      <c r="G1002" s="2" t="str">
        <f>IF(BD!F996="","",BD!F996)</f>
        <v/>
      </c>
      <c r="H1002" s="2" t="str">
        <f>IF(BD!L996="","",BD!L996)</f>
        <v/>
      </c>
      <c r="I1002" s="2" t="str">
        <f>IF(BD!K996="","",BD!K996)</f>
        <v/>
      </c>
    </row>
    <row r="1003" spans="1:9" x14ac:dyDescent="0.35">
      <c r="A1003" s="4" t="str">
        <f>IF(BD!B997="","",BD!B997)</f>
        <v/>
      </c>
      <c r="B1003" s="3" t="str">
        <f>IF(BD!C997="","",BD!C997)</f>
        <v/>
      </c>
      <c r="C1003" s="3" t="str">
        <f>IF(BD!D997="","",BD!D997)</f>
        <v/>
      </c>
      <c r="D1003" s="3" t="str">
        <f>IF(BD!E997="","",BD!E997)</f>
        <v/>
      </c>
      <c r="E1003" s="25"/>
      <c r="F1003" s="25"/>
      <c r="G1003" s="2" t="str">
        <f>IF(BD!F997="","",BD!F997)</f>
        <v/>
      </c>
      <c r="H1003" s="5" t="str">
        <f>IF(BD!L997="","",BD!L997)</f>
        <v/>
      </c>
      <c r="I1003" s="5" t="str">
        <f>IF(BD!K997="","",BD!K997)</f>
        <v/>
      </c>
    </row>
  </sheetData>
  <sheetProtection algorithmName="SHA-512" hashValue="OWtKeU/YmFYLmRdFJYyosSiHnvC3U7ElYkYi1UW4snmFgr5kXRqxFKIdv5sSRgHWoS3PMbfNJgoEqebf/78Jlg==" saltValue="eLDulHGiJruKspbog9USUw==" spinCount="100000" sheet="1" objects="1" scenarios="1" formatColumns="0" formatRows="0" autoFilter="0"/>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C5C831-2B1F-4F4B-9FA5-9A69D4F04AC3}">
          <x14:formula1>
            <xm:f>Parametros!$A$2:$A$12</xm:f>
          </x14:formula1>
          <xm:sqref>F13:F1003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93F3-A9B3-4A1F-BADC-07F40DAFDF57}">
  <sheetPr codeName="Hoja17"/>
  <dimension ref="A1"/>
  <sheetViews>
    <sheetView showGridLines="0" zoomScaleNormal="100" workbookViewId="0">
      <selection activeCell="F9" sqref="F9"/>
    </sheetView>
  </sheetViews>
  <sheetFormatPr baseColWidth="10" defaultRowHeight="14.5" x14ac:dyDescent="0.35"/>
  <sheetData/>
  <sheetProtection algorithmName="SHA-512" hashValue="D17UNXlQLMh3CAzN4VOOYMAOgafDukJ1fosakss58/0bqfxxrJzwe0VF1PLj0bPDrAZCkFCrKmSJaJRpTjsh1Q==" saltValue="EcUURsVkAdXqIkj3ykLSrw==" spinCount="100000" sheet="1" objects="1" scenarios="1" formatColumns="0" formatRows="0"/>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B349-977F-44CF-9061-7E969CB1A017}">
  <sheetPr codeName="Hoja13"/>
  <dimension ref="A1:AH351"/>
  <sheetViews>
    <sheetView showGridLines="0" topLeftCell="B1" workbookViewId="0">
      <selection activeCell="E9" sqref="E9"/>
    </sheetView>
  </sheetViews>
  <sheetFormatPr baseColWidth="10" defaultRowHeight="14.5" x14ac:dyDescent="0.35"/>
  <cols>
    <col min="1" max="1" width="10.90625" hidden="1" customWidth="1"/>
    <col min="2" max="2" width="7" bestFit="1" customWidth="1"/>
    <col min="3" max="3" width="26.1796875" bestFit="1" customWidth="1"/>
    <col min="4" max="4" width="28.7265625" bestFit="1" customWidth="1"/>
    <col min="5" max="5" width="78" customWidth="1"/>
    <col min="10" max="10" width="35.26953125" bestFit="1" customWidth="1"/>
    <col min="11" max="11" width="42.54296875" bestFit="1" customWidth="1"/>
    <col min="12" max="12" width="35.26953125" customWidth="1"/>
    <col min="13" max="13" width="20.6328125" bestFit="1" customWidth="1"/>
    <col min="14" max="22" width="9.90625" customWidth="1"/>
    <col min="23" max="31" width="9.90625" style="21" customWidth="1"/>
    <col min="34" max="34" width="77.90625" bestFit="1" customWidth="1"/>
  </cols>
  <sheetData>
    <row r="1" spans="1:34" x14ac:dyDescent="0.35">
      <c r="W1"/>
      <c r="X1"/>
      <c r="Y1"/>
      <c r="Z1"/>
      <c r="AA1"/>
      <c r="AB1"/>
      <c r="AC1"/>
      <c r="AD1"/>
      <c r="AE1"/>
    </row>
    <row r="2" spans="1:34" x14ac:dyDescent="0.35">
      <c r="AH2" s="24"/>
    </row>
    <row r="4" spans="1:34" x14ac:dyDescent="0.35">
      <c r="W4" s="29"/>
      <c r="X4" s="29"/>
      <c r="AH4">
        <f>COUNTA(BaseDatos[Aux3])-COUNTIF(BaseDatos[Aux3],"")</f>
        <v>346</v>
      </c>
    </row>
    <row r="5" spans="1:34" ht="72.5" x14ac:dyDescent="0.35">
      <c r="A5" s="23" t="s">
        <v>420</v>
      </c>
      <c r="B5" s="30" t="s">
        <v>19</v>
      </c>
      <c r="C5" s="31" t="s">
        <v>20</v>
      </c>
      <c r="D5" s="31" t="s">
        <v>21</v>
      </c>
      <c r="E5" s="31" t="s">
        <v>22</v>
      </c>
      <c r="F5" s="31" t="s">
        <v>23</v>
      </c>
      <c r="G5" s="31" t="s">
        <v>67</v>
      </c>
      <c r="H5" s="32" t="s">
        <v>68</v>
      </c>
      <c r="I5" s="31" t="s">
        <v>69</v>
      </c>
      <c r="J5" s="31" t="s">
        <v>70</v>
      </c>
      <c r="K5" s="31" t="s">
        <v>408</v>
      </c>
      <c r="L5" s="31" t="s">
        <v>772</v>
      </c>
      <c r="M5" s="31" t="s">
        <v>713</v>
      </c>
      <c r="N5" s="31" t="s">
        <v>424</v>
      </c>
      <c r="O5" s="31" t="s">
        <v>714</v>
      </c>
      <c r="P5" s="31" t="s">
        <v>715</v>
      </c>
      <c r="Q5" s="31" t="s">
        <v>716</v>
      </c>
      <c r="R5" s="31" t="s">
        <v>717</v>
      </c>
      <c r="S5" s="31" t="s">
        <v>718</v>
      </c>
      <c r="T5" s="31" t="s">
        <v>719</v>
      </c>
      <c r="U5" s="31" t="s">
        <v>720</v>
      </c>
      <c r="V5" s="31" t="s">
        <v>721</v>
      </c>
      <c r="W5" s="22" t="s">
        <v>417</v>
      </c>
      <c r="X5" s="22" t="s">
        <v>418</v>
      </c>
      <c r="Y5" s="22" t="s">
        <v>419</v>
      </c>
      <c r="Z5" s="22" t="s">
        <v>414</v>
      </c>
      <c r="AA5" s="22" t="s">
        <v>415</v>
      </c>
      <c r="AB5" s="22" t="s">
        <v>416</v>
      </c>
      <c r="AC5" s="22" t="s">
        <v>413</v>
      </c>
      <c r="AD5" s="22" t="s">
        <v>412</v>
      </c>
      <c r="AE5" s="22" t="s">
        <v>407</v>
      </c>
      <c r="AF5" s="12" t="s">
        <v>341</v>
      </c>
      <c r="AG5" s="13" t="s">
        <v>342</v>
      </c>
      <c r="AH5" s="13" t="s">
        <v>343</v>
      </c>
    </row>
    <row r="6" spans="1:34" x14ac:dyDescent="0.35">
      <c r="A6" s="2" t="str">
        <f>BaseDatos[[#This Row],[Material]]</f>
        <v>Block_Concrete block</v>
      </c>
      <c r="B6" s="3" t="s">
        <v>423</v>
      </c>
      <c r="C6" s="2" t="s">
        <v>7</v>
      </c>
      <c r="D6" s="2" t="s">
        <v>37</v>
      </c>
      <c r="E6" s="2" t="s">
        <v>432</v>
      </c>
      <c r="F6" s="2" t="s">
        <v>8</v>
      </c>
      <c r="G6" s="6">
        <v>2.6</v>
      </c>
      <c r="H6" s="6">
        <v>3.7</v>
      </c>
      <c r="I6" s="6">
        <v>0.24</v>
      </c>
      <c r="J6" s="2" t="s">
        <v>71</v>
      </c>
      <c r="K6" s="16" t="s">
        <v>421</v>
      </c>
      <c r="L6" s="16" t="s">
        <v>422</v>
      </c>
      <c r="M6" s="16"/>
      <c r="N6" s="16"/>
      <c r="O6" s="16"/>
      <c r="P6" s="16"/>
      <c r="Q6" s="16"/>
      <c r="R6" s="16"/>
      <c r="S6" s="16"/>
      <c r="T6" s="16"/>
      <c r="U6" s="16"/>
      <c r="V6" s="11"/>
      <c r="AF6" s="19">
        <f>--ISNUMBER(IFERROR(SEARCH($AH$2,BaseDatos[[#This Row],[Material]],1),""))</f>
        <v>1</v>
      </c>
      <c r="AG6" s="8">
        <f>IF(AF6=1,COUNTIF($AF$6:AF6,1),"")</f>
        <v>1</v>
      </c>
      <c r="AH6" s="9" t="str">
        <f>IFERROR(INDEX(BaseDatos[Material],MATCH(ROWS($AG$6:AG6),BaseDatos[Aux2],0)),"")</f>
        <v>Block_Concrete block</v>
      </c>
    </row>
    <row r="7" spans="1:34" x14ac:dyDescent="0.35">
      <c r="A7" s="2" t="str">
        <f>BaseDatos[[#This Row],[Material]]</f>
        <v>Block_Concrete block - 390 × 190 × 90 mm</v>
      </c>
      <c r="B7" s="3" t="str">
        <f t="shared" ref="B7:D22" si="0">B6</f>
        <v>EPiC</v>
      </c>
      <c r="C7" s="2" t="str">
        <f t="shared" si="0"/>
        <v>Concrete and plaster products</v>
      </c>
      <c r="D7" s="2" t="str">
        <f t="shared" si="0"/>
        <v>Blocks</v>
      </c>
      <c r="E7" s="2" t="s">
        <v>433</v>
      </c>
      <c r="F7" s="2" t="s">
        <v>351</v>
      </c>
      <c r="G7" s="6">
        <v>24.3</v>
      </c>
      <c r="H7" s="6">
        <v>34.200000000000003</v>
      </c>
      <c r="I7" s="6">
        <v>2.2000000000000002</v>
      </c>
      <c r="J7" s="2" t="s">
        <v>71</v>
      </c>
      <c r="K7" s="16" t="s">
        <v>421</v>
      </c>
      <c r="L7" s="16" t="s">
        <v>422</v>
      </c>
      <c r="M7" s="16"/>
      <c r="N7" s="16"/>
      <c r="O7" s="16"/>
      <c r="P7" s="16"/>
      <c r="Q7" s="16"/>
      <c r="R7" s="16"/>
      <c r="S7" s="16"/>
      <c r="T7" s="16"/>
      <c r="U7" s="16"/>
      <c r="V7" s="11"/>
      <c r="AF7" s="19">
        <f>--ISNUMBER(IFERROR(SEARCH($AH$2,BaseDatos[[#This Row],[Material]],1),""))</f>
        <v>1</v>
      </c>
      <c r="AG7" s="8">
        <f>IF(AF7=1,COUNTIF($AF$6:AF7,1),"")</f>
        <v>2</v>
      </c>
      <c r="AH7" s="9" t="str">
        <f>IFERROR(INDEX(BaseDatos[Material],MATCH(ROWS($AG$6:AG7),BaseDatos[Aux2],0)),"")</f>
        <v>Block_Concrete block - 390 × 190 × 90 mm</v>
      </c>
    </row>
    <row r="8" spans="1:34" x14ac:dyDescent="0.35">
      <c r="A8" s="2" t="str">
        <f>BaseDatos[[#This Row],[Material]]</f>
        <v>Block_Concrete block - 390 × 190 × 140 mm</v>
      </c>
      <c r="B8" s="3" t="str">
        <f t="shared" si="0"/>
        <v>EPiC</v>
      </c>
      <c r="C8" s="2" t="str">
        <f t="shared" si="0"/>
        <v>Concrete and plaster products</v>
      </c>
      <c r="D8" s="2" t="str">
        <f t="shared" si="0"/>
        <v>Blocks</v>
      </c>
      <c r="E8" s="2" t="s">
        <v>434</v>
      </c>
      <c r="F8" s="2" t="s">
        <v>351</v>
      </c>
      <c r="G8" s="6">
        <v>29.6</v>
      </c>
      <c r="H8" s="6">
        <v>41.6</v>
      </c>
      <c r="I8" s="6">
        <v>2.7</v>
      </c>
      <c r="J8" s="2" t="s">
        <v>71</v>
      </c>
      <c r="K8" s="16" t="s">
        <v>421</v>
      </c>
      <c r="L8" s="16" t="s">
        <v>422</v>
      </c>
      <c r="M8" s="16"/>
      <c r="N8" s="16"/>
      <c r="O8" s="16"/>
      <c r="P8" s="16"/>
      <c r="Q8" s="16"/>
      <c r="R8" s="16"/>
      <c r="S8" s="16"/>
      <c r="T8" s="16"/>
      <c r="U8" s="16"/>
      <c r="V8" s="11"/>
      <c r="AF8" s="19">
        <f>--ISNUMBER(IFERROR(SEARCH($AH$2,BaseDatos[[#This Row],[Material]],1),""))</f>
        <v>1</v>
      </c>
      <c r="AG8" s="8">
        <f>IF(AF8=1,COUNTIF($AF$6:AF8,1),"")</f>
        <v>3</v>
      </c>
      <c r="AH8" s="9" t="str">
        <f>IFERROR(INDEX(BaseDatos[Material],MATCH(ROWS($AG$6:AG8),BaseDatos[Aux2],0)),"")</f>
        <v>Block_Concrete block - 390 × 190 × 140 mm</v>
      </c>
    </row>
    <row r="9" spans="1:34" x14ac:dyDescent="0.35">
      <c r="A9" s="2" t="str">
        <f>BaseDatos[[#This Row],[Material]]</f>
        <v>Block_Concrete block - 390 × 190 × 190 mm</v>
      </c>
      <c r="B9" s="3" t="str">
        <f t="shared" si="0"/>
        <v>EPiC</v>
      </c>
      <c r="C9" s="2" t="str">
        <f t="shared" si="0"/>
        <v>Concrete and plaster products</v>
      </c>
      <c r="D9" s="2" t="str">
        <f t="shared" si="0"/>
        <v>Blocks</v>
      </c>
      <c r="E9" s="2" t="s">
        <v>435</v>
      </c>
      <c r="F9" s="2" t="s">
        <v>351</v>
      </c>
      <c r="G9" s="6">
        <v>35.200000000000003</v>
      </c>
      <c r="H9" s="6">
        <v>49.4</v>
      </c>
      <c r="I9" s="6">
        <v>3.2</v>
      </c>
      <c r="J9" s="2" t="s">
        <v>71</v>
      </c>
      <c r="K9" s="16" t="s">
        <v>421</v>
      </c>
      <c r="L9" s="16" t="s">
        <v>422</v>
      </c>
      <c r="M9" s="16"/>
      <c r="N9" s="16"/>
      <c r="O9" s="16"/>
      <c r="P9" s="16"/>
      <c r="Q9" s="16"/>
      <c r="R9" s="16"/>
      <c r="S9" s="16"/>
      <c r="T9" s="16"/>
      <c r="U9" s="16"/>
      <c r="V9" s="11"/>
      <c r="AF9" s="19">
        <f>--ISNUMBER(IFERROR(SEARCH($AH$2,BaseDatos[[#This Row],[Material]],1),""))</f>
        <v>1</v>
      </c>
      <c r="AG9" s="8">
        <f>IF(AF9=1,COUNTIF($AF$6:AF9,1),"")</f>
        <v>4</v>
      </c>
      <c r="AH9" s="9" t="str">
        <f>IFERROR(INDEX(BaseDatos[Material],MATCH(ROWS($AG$6:AG9),BaseDatos[Aux2],0)),"")</f>
        <v>Block_Concrete block - 390 × 190 × 190 mm</v>
      </c>
    </row>
    <row r="10" spans="1:34" x14ac:dyDescent="0.35">
      <c r="A10" s="2" t="str">
        <f>BaseDatos[[#This Row],[Material]]</f>
        <v>Cemento_Cement mortar</v>
      </c>
      <c r="B10" s="3" t="str">
        <f t="shared" si="0"/>
        <v>EPiC</v>
      </c>
      <c r="C10" s="2" t="str">
        <f t="shared" si="0"/>
        <v>Concrete and plaster products</v>
      </c>
      <c r="D10" s="2" t="s">
        <v>38</v>
      </c>
      <c r="E10" s="2" t="s">
        <v>436</v>
      </c>
      <c r="F10" s="2" t="s">
        <v>8</v>
      </c>
      <c r="G10" s="6">
        <v>3.9</v>
      </c>
      <c r="H10" s="6">
        <v>3.7</v>
      </c>
      <c r="I10" s="6">
        <v>0.35</v>
      </c>
      <c r="J10" s="2" t="s">
        <v>72</v>
      </c>
      <c r="K10" s="16" t="s">
        <v>421</v>
      </c>
      <c r="L10" s="16" t="s">
        <v>422</v>
      </c>
      <c r="M10" s="16"/>
      <c r="N10" s="16"/>
      <c r="O10" s="16"/>
      <c r="P10" s="16"/>
      <c r="Q10" s="16"/>
      <c r="R10" s="16"/>
      <c r="S10" s="16"/>
      <c r="T10" s="16"/>
      <c r="U10" s="16"/>
      <c r="V10" s="11"/>
      <c r="AF10" s="19">
        <f>--ISNUMBER(IFERROR(SEARCH($AH$2,BaseDatos[[#This Row],[Material]],1),""))</f>
        <v>1</v>
      </c>
      <c r="AG10" s="8">
        <f>IF(AF10=1,COUNTIF($AF$6:AF10,1),"")</f>
        <v>5</v>
      </c>
      <c r="AH10" s="9" t="str">
        <f>IFERROR(INDEX(BaseDatos[Material],MATCH(ROWS($AG$6:AG10),BaseDatos[Aux2],0)),"")</f>
        <v>Cemento_Cement mortar</v>
      </c>
    </row>
    <row r="11" spans="1:34" x14ac:dyDescent="0.35">
      <c r="A11" s="2" t="str">
        <f>BaseDatos[[#This Row],[Material]]</f>
        <v>Cemento_Portland cement</v>
      </c>
      <c r="B11" s="3" t="str">
        <f t="shared" si="0"/>
        <v>EPiC</v>
      </c>
      <c r="C11" s="2" t="str">
        <f t="shared" si="0"/>
        <v>Concrete and plaster products</v>
      </c>
      <c r="D11" s="2" t="str">
        <f>D10</f>
        <v>Cement</v>
      </c>
      <c r="E11" s="2" t="s">
        <v>437</v>
      </c>
      <c r="F11" s="2" t="s">
        <v>8</v>
      </c>
      <c r="G11" s="6">
        <v>11.8</v>
      </c>
      <c r="H11" s="6">
        <v>7.8</v>
      </c>
      <c r="I11" s="6">
        <v>1.3</v>
      </c>
      <c r="J11" s="2" t="s">
        <v>73</v>
      </c>
      <c r="K11" s="16" t="s">
        <v>421</v>
      </c>
      <c r="L11" s="16" t="s">
        <v>422</v>
      </c>
      <c r="M11" s="16"/>
      <c r="N11" s="16"/>
      <c r="O11" s="16"/>
      <c r="P11" s="16"/>
      <c r="Q11" s="16"/>
      <c r="R11" s="16"/>
      <c r="S11" s="16"/>
      <c r="T11" s="16"/>
      <c r="U11" s="16"/>
      <c r="V11" s="11"/>
      <c r="AF11" s="19">
        <f>--ISNUMBER(IFERROR(SEARCH($AH$2,BaseDatos[[#This Row],[Material]],1),""))</f>
        <v>1</v>
      </c>
      <c r="AG11" s="8">
        <f>IF(AF11=1,COUNTIF($AF$6:AF11,1),"")</f>
        <v>6</v>
      </c>
      <c r="AH11" s="9" t="str">
        <f>IFERROR(INDEX(BaseDatos[Material],MATCH(ROWS($AG$6:AG11),BaseDatos[Aux2],0)),"")</f>
        <v>Cemento_Portland cement</v>
      </c>
    </row>
    <row r="12" spans="1:34" x14ac:dyDescent="0.35">
      <c r="A12" s="2" t="str">
        <f>BaseDatos[[#This Row],[Material]]</f>
        <v>Concreto_AAC block - 600 × 200 × 100 mm</v>
      </c>
      <c r="B12" s="3" t="str">
        <f t="shared" si="0"/>
        <v>EPiC</v>
      </c>
      <c r="C12" s="2" t="str">
        <f t="shared" si="0"/>
        <v>Concrete and plaster products</v>
      </c>
      <c r="D12" s="2" t="s">
        <v>39</v>
      </c>
      <c r="E12" s="2" t="s">
        <v>438</v>
      </c>
      <c r="F12" s="2" t="s">
        <v>351</v>
      </c>
      <c r="G12" s="6">
        <v>56.4</v>
      </c>
      <c r="H12" s="6">
        <v>55.4</v>
      </c>
      <c r="I12" s="6">
        <v>4.7</v>
      </c>
      <c r="J12" s="2" t="s">
        <v>74</v>
      </c>
      <c r="K12" s="16" t="s">
        <v>421</v>
      </c>
      <c r="L12" s="16" t="s">
        <v>422</v>
      </c>
      <c r="M12" s="16"/>
      <c r="N12" s="16"/>
      <c r="O12" s="16"/>
      <c r="P12" s="16"/>
      <c r="Q12" s="16"/>
      <c r="R12" s="16"/>
      <c r="S12" s="16"/>
      <c r="T12" s="16"/>
      <c r="U12" s="16"/>
      <c r="V12" s="11"/>
      <c r="AF12" s="19">
        <f>--ISNUMBER(IFERROR(SEARCH($AH$2,BaseDatos[[#This Row],[Material]],1),""))</f>
        <v>1</v>
      </c>
      <c r="AG12" s="8">
        <f>IF(AF12=1,COUNTIF($AF$6:AF12,1),"")</f>
        <v>7</v>
      </c>
      <c r="AH12" s="9" t="str">
        <f>IFERROR(INDEX(BaseDatos[Material],MATCH(ROWS($AG$6:AG12),BaseDatos[Aux2],0)),"")</f>
        <v>Concreto_AAC block - 600 × 200 × 100 mm</v>
      </c>
    </row>
    <row r="13" spans="1:34" x14ac:dyDescent="0.35">
      <c r="A13" s="2" t="str">
        <f>BaseDatos[[#This Row],[Material]]</f>
        <v>Concreto_AAC block - 600 × 200 × 150 mm</v>
      </c>
      <c r="B13" s="3" t="str">
        <f t="shared" si="0"/>
        <v>EPiC</v>
      </c>
      <c r="C13" s="2" t="str">
        <f t="shared" si="0"/>
        <v>Concrete and plaster products</v>
      </c>
      <c r="D13" s="2" t="str">
        <f t="shared" si="0"/>
        <v>Concrete</v>
      </c>
      <c r="E13" s="2" t="s">
        <v>439</v>
      </c>
      <c r="F13" s="2" t="s">
        <v>351</v>
      </c>
      <c r="G13" s="6">
        <v>84.5</v>
      </c>
      <c r="H13" s="6">
        <v>83</v>
      </c>
      <c r="I13" s="6">
        <v>7</v>
      </c>
      <c r="J13" s="2" t="s">
        <v>74</v>
      </c>
      <c r="K13" s="16" t="s">
        <v>421</v>
      </c>
      <c r="L13" s="16" t="s">
        <v>422</v>
      </c>
      <c r="M13" s="16"/>
      <c r="N13" s="16"/>
      <c r="O13" s="16"/>
      <c r="P13" s="16"/>
      <c r="Q13" s="16"/>
      <c r="R13" s="16"/>
      <c r="S13" s="16"/>
      <c r="T13" s="16"/>
      <c r="U13" s="16"/>
      <c r="V13" s="11"/>
      <c r="AF13" s="19">
        <f>--ISNUMBER(IFERROR(SEARCH($AH$2,BaseDatos[[#This Row],[Material]],1),""))</f>
        <v>1</v>
      </c>
      <c r="AG13" s="8">
        <f>IF(AF13=1,COUNTIF($AF$6:AF13,1),"")</f>
        <v>8</v>
      </c>
      <c r="AH13" s="9" t="str">
        <f>IFERROR(INDEX(BaseDatos[Material],MATCH(ROWS($AG$6:AG13),BaseDatos[Aux2],0)),"")</f>
        <v>Concreto_AAC block - 600 × 200 × 150 mm</v>
      </c>
    </row>
    <row r="14" spans="1:34" x14ac:dyDescent="0.35">
      <c r="A14" s="2" t="str">
        <f>BaseDatos[[#This Row],[Material]]</f>
        <v>Concreto_AAC block - 600 × 200 × 200 mm</v>
      </c>
      <c r="B14" s="3" t="str">
        <f t="shared" si="0"/>
        <v>EPiC</v>
      </c>
      <c r="C14" s="2" t="str">
        <f t="shared" si="0"/>
        <v>Concrete and plaster products</v>
      </c>
      <c r="D14" s="2" t="str">
        <f t="shared" si="0"/>
        <v>Concrete</v>
      </c>
      <c r="E14" s="2" t="s">
        <v>440</v>
      </c>
      <c r="F14" s="2" t="s">
        <v>351</v>
      </c>
      <c r="G14" s="6">
        <v>113</v>
      </c>
      <c r="H14" s="6">
        <v>111</v>
      </c>
      <c r="I14" s="6">
        <v>9.4</v>
      </c>
      <c r="J14" s="2" t="s">
        <v>74</v>
      </c>
      <c r="K14" s="16" t="s">
        <v>421</v>
      </c>
      <c r="L14" s="16" t="s">
        <v>422</v>
      </c>
      <c r="M14" s="16"/>
      <c r="N14" s="16"/>
      <c r="O14" s="16"/>
      <c r="P14" s="16"/>
      <c r="Q14" s="16"/>
      <c r="R14" s="16"/>
      <c r="S14" s="16"/>
      <c r="T14" s="16"/>
      <c r="U14" s="16"/>
      <c r="V14" s="11"/>
      <c r="AF14" s="19">
        <f>--ISNUMBER(IFERROR(SEARCH($AH$2,BaseDatos[[#This Row],[Material]],1),""))</f>
        <v>1</v>
      </c>
      <c r="AG14" s="8">
        <f>IF(AF14=1,COUNTIF($AF$6:AF14,1),"")</f>
        <v>9</v>
      </c>
      <c r="AH14" s="9" t="str">
        <f>IFERROR(INDEX(BaseDatos[Material],MATCH(ROWS($AG$6:AG14),BaseDatos[Aux2],0)),"")</f>
        <v>Concreto_AAC block - 600 × 200 × 200 mm</v>
      </c>
    </row>
    <row r="15" spans="1:34" x14ac:dyDescent="0.35">
      <c r="A15" s="2" t="str">
        <f>BaseDatos[[#This Row],[Material]]</f>
        <v>Concreto_Autoclaved aerated concrete (AAC)</v>
      </c>
      <c r="B15" s="3" t="str">
        <f t="shared" si="0"/>
        <v>EPiC</v>
      </c>
      <c r="C15" s="2" t="str">
        <f t="shared" si="0"/>
        <v>Concrete and plaster products</v>
      </c>
      <c r="D15" s="2" t="str">
        <f t="shared" si="0"/>
        <v>Concrete</v>
      </c>
      <c r="E15" s="2" t="s">
        <v>441</v>
      </c>
      <c r="F15" s="2" t="s">
        <v>8</v>
      </c>
      <c r="G15" s="6">
        <v>8.5</v>
      </c>
      <c r="H15" s="6">
        <v>8.4</v>
      </c>
      <c r="I15" s="6">
        <v>0.71</v>
      </c>
      <c r="J15" s="2" t="s">
        <v>74</v>
      </c>
      <c r="K15" s="16" t="s">
        <v>421</v>
      </c>
      <c r="L15" s="16" t="s">
        <v>422</v>
      </c>
      <c r="M15" s="16"/>
      <c r="N15" s="16"/>
      <c r="O15" s="16"/>
      <c r="P15" s="16"/>
      <c r="Q15" s="16"/>
      <c r="R15" s="16"/>
      <c r="S15" s="16"/>
      <c r="T15" s="16"/>
      <c r="U15" s="16"/>
      <c r="V15" s="11"/>
      <c r="AF15" s="19">
        <f>--ISNUMBER(IFERROR(SEARCH($AH$2,BaseDatos[[#This Row],[Material]],1),""))</f>
        <v>1</v>
      </c>
      <c r="AG15" s="8">
        <f>IF(AF15=1,COUNTIF($AF$6:AF15,1),"")</f>
        <v>10</v>
      </c>
      <c r="AH15" s="9" t="str">
        <f>IFERROR(INDEX(BaseDatos[Material],MATCH(ROWS($AG$6:AG15),BaseDatos[Aux2],0)),"")</f>
        <v>Concreto_Autoclaved aerated concrete (AAC)</v>
      </c>
    </row>
    <row r="16" spans="1:34" x14ac:dyDescent="0.35">
      <c r="A16" s="2" t="str">
        <f>BaseDatos[[#This Row],[Material]]</f>
        <v>Concreto_Concrete 20 MPa</v>
      </c>
      <c r="B16" s="3" t="str">
        <f t="shared" si="0"/>
        <v>EPiC</v>
      </c>
      <c r="C16" s="2" t="str">
        <f t="shared" si="0"/>
        <v>Concrete and plaster products</v>
      </c>
      <c r="D16" s="2" t="str">
        <f t="shared" si="0"/>
        <v>Concrete</v>
      </c>
      <c r="E16" s="2" t="s">
        <v>442</v>
      </c>
      <c r="F16" s="2" t="s">
        <v>9</v>
      </c>
      <c r="G16" s="6" t="s">
        <v>75</v>
      </c>
      <c r="H16" s="6" t="s">
        <v>76</v>
      </c>
      <c r="I16" s="6">
        <v>328</v>
      </c>
      <c r="J16" s="2" t="s">
        <v>77</v>
      </c>
      <c r="K16" s="16" t="s">
        <v>421</v>
      </c>
      <c r="L16" s="16" t="s">
        <v>422</v>
      </c>
      <c r="M16" s="16"/>
      <c r="N16" s="16"/>
      <c r="O16" s="16"/>
      <c r="P16" s="16"/>
      <c r="Q16" s="16"/>
      <c r="R16" s="16"/>
      <c r="S16" s="16"/>
      <c r="T16" s="16"/>
      <c r="U16" s="16"/>
      <c r="V16" s="11"/>
      <c r="AF16" s="19">
        <f>--ISNUMBER(IFERROR(SEARCH($AH$2,BaseDatos[[#This Row],[Material]],1),""))</f>
        <v>1</v>
      </c>
      <c r="AG16" s="8">
        <f>IF(AF16=1,COUNTIF($AF$6:AF16,1),"")</f>
        <v>11</v>
      </c>
      <c r="AH16" s="9" t="str">
        <f>IFERROR(INDEX(BaseDatos[Material],MATCH(ROWS($AG$6:AG16),BaseDatos[Aux2],0)),"")</f>
        <v>Concreto_Concrete 20 MPa</v>
      </c>
    </row>
    <row r="17" spans="1:34" x14ac:dyDescent="0.35">
      <c r="A17" s="2" t="str">
        <f>BaseDatos[[#This Row],[Material]]</f>
        <v>Concreto_Concrete 20 MPa - 30% fly ash</v>
      </c>
      <c r="B17" s="3" t="str">
        <f t="shared" si="0"/>
        <v>EPiC</v>
      </c>
      <c r="C17" s="2" t="str">
        <f t="shared" si="0"/>
        <v>Concrete and plaster products</v>
      </c>
      <c r="D17" s="2" t="str">
        <f t="shared" si="0"/>
        <v>Concrete</v>
      </c>
      <c r="E17" s="2" t="s">
        <v>443</v>
      </c>
      <c r="F17" s="2" t="s">
        <v>9</v>
      </c>
      <c r="G17" s="6" t="s">
        <v>78</v>
      </c>
      <c r="H17" s="6" t="s">
        <v>79</v>
      </c>
      <c r="I17" s="6">
        <v>251</v>
      </c>
      <c r="J17" s="2" t="s">
        <v>77</v>
      </c>
      <c r="K17" s="16" t="s">
        <v>421</v>
      </c>
      <c r="L17" s="16" t="s">
        <v>422</v>
      </c>
      <c r="M17" s="16"/>
      <c r="N17" s="16"/>
      <c r="O17" s="16"/>
      <c r="P17" s="16"/>
      <c r="Q17" s="16"/>
      <c r="R17" s="16"/>
      <c r="S17" s="16"/>
      <c r="T17" s="16"/>
      <c r="U17" s="16"/>
      <c r="V17" s="11"/>
      <c r="AF17" s="19">
        <f>--ISNUMBER(IFERROR(SEARCH($AH$2,BaseDatos[[#This Row],[Material]],1),""))</f>
        <v>1</v>
      </c>
      <c r="AG17" s="8">
        <f>IF(AF17=1,COUNTIF($AF$6:AF17,1),"")</f>
        <v>12</v>
      </c>
      <c r="AH17" s="9" t="str">
        <f>IFERROR(INDEX(BaseDatos[Material],MATCH(ROWS($AG$6:AG17),BaseDatos[Aux2],0)),"")</f>
        <v>Concreto_Concrete 20 MPa - 30% fly ash</v>
      </c>
    </row>
    <row r="18" spans="1:34" x14ac:dyDescent="0.35">
      <c r="A18" s="2" t="str">
        <f>BaseDatos[[#This Row],[Material]]</f>
        <v>Concreto_Concrete 20 MPa - 30% GGBFS</v>
      </c>
      <c r="B18" s="3" t="str">
        <f t="shared" si="0"/>
        <v>EPiC</v>
      </c>
      <c r="C18" s="2" t="str">
        <f t="shared" si="0"/>
        <v>Concrete and plaster products</v>
      </c>
      <c r="D18" s="2" t="str">
        <f t="shared" si="0"/>
        <v>Concrete</v>
      </c>
      <c r="E18" s="2" t="s">
        <v>444</v>
      </c>
      <c r="F18" s="2" t="s">
        <v>9</v>
      </c>
      <c r="G18" s="6" t="s">
        <v>80</v>
      </c>
      <c r="H18" s="6" t="s">
        <v>81</v>
      </c>
      <c r="I18" s="6">
        <v>263</v>
      </c>
      <c r="J18" s="2" t="s">
        <v>77</v>
      </c>
      <c r="K18" s="16" t="s">
        <v>421</v>
      </c>
      <c r="L18" s="16" t="s">
        <v>422</v>
      </c>
      <c r="M18" s="16"/>
      <c r="N18" s="16"/>
      <c r="O18" s="16"/>
      <c r="P18" s="16"/>
      <c r="Q18" s="16"/>
      <c r="R18" s="16"/>
      <c r="S18" s="16"/>
      <c r="T18" s="16"/>
      <c r="U18" s="16"/>
      <c r="V18" s="11"/>
      <c r="AF18" s="19">
        <f>--ISNUMBER(IFERROR(SEARCH($AH$2,BaseDatos[[#This Row],[Material]],1),""))</f>
        <v>1</v>
      </c>
      <c r="AG18" s="8">
        <f>IF(AF18=1,COUNTIF($AF$6:AF18,1),"")</f>
        <v>13</v>
      </c>
      <c r="AH18" s="9" t="str">
        <f>IFERROR(INDEX(BaseDatos[Material],MATCH(ROWS($AG$6:AG18),BaseDatos[Aux2],0)),"")</f>
        <v>Concreto_Concrete 20 MPa - 30% GGBFS</v>
      </c>
    </row>
    <row r="19" spans="1:34" x14ac:dyDescent="0.35">
      <c r="A19" s="2" t="str">
        <f>BaseDatos[[#This Row],[Material]]</f>
        <v>Concreto_Concrete 25 MPa</v>
      </c>
      <c r="B19" s="3" t="str">
        <f t="shared" si="0"/>
        <v>EPiC</v>
      </c>
      <c r="C19" s="2" t="str">
        <f t="shared" si="0"/>
        <v>Concrete and plaster products</v>
      </c>
      <c r="D19" s="2" t="str">
        <f t="shared" si="0"/>
        <v>Concrete</v>
      </c>
      <c r="E19" s="2" t="s">
        <v>445</v>
      </c>
      <c r="F19" s="2" t="s">
        <v>9</v>
      </c>
      <c r="G19" s="6" t="s">
        <v>82</v>
      </c>
      <c r="H19" s="6" t="s">
        <v>83</v>
      </c>
      <c r="I19" s="6">
        <v>361</v>
      </c>
      <c r="J19" s="2" t="s">
        <v>84</v>
      </c>
      <c r="K19" s="16" t="s">
        <v>421</v>
      </c>
      <c r="L19" s="16" t="s">
        <v>422</v>
      </c>
      <c r="M19" s="16"/>
      <c r="N19" s="16"/>
      <c r="O19" s="16"/>
      <c r="P19" s="16"/>
      <c r="Q19" s="16"/>
      <c r="R19" s="16"/>
      <c r="S19" s="16"/>
      <c r="T19" s="16"/>
      <c r="U19" s="16"/>
      <c r="V19" s="11"/>
      <c r="AF19" s="19">
        <f>--ISNUMBER(IFERROR(SEARCH($AH$2,BaseDatos[[#This Row],[Material]],1),""))</f>
        <v>1</v>
      </c>
      <c r="AG19" s="8">
        <f>IF(AF19=1,COUNTIF($AF$6:AF19,1),"")</f>
        <v>14</v>
      </c>
      <c r="AH19" s="9" t="str">
        <f>IFERROR(INDEX(BaseDatos[Material],MATCH(ROWS($AG$6:AG19),BaseDatos[Aux2],0)),"")</f>
        <v>Concreto_Concrete 25 MPa</v>
      </c>
    </row>
    <row r="20" spans="1:34" x14ac:dyDescent="0.35">
      <c r="A20" s="2" t="str">
        <f>BaseDatos[[#This Row],[Material]]</f>
        <v>Concreto_Concrete 25 MPa - 30% fly ash</v>
      </c>
      <c r="B20" s="3" t="str">
        <f t="shared" si="0"/>
        <v>EPiC</v>
      </c>
      <c r="C20" s="2" t="str">
        <f t="shared" si="0"/>
        <v>Concrete and plaster products</v>
      </c>
      <c r="D20" s="2" t="str">
        <f t="shared" si="0"/>
        <v>Concrete</v>
      </c>
      <c r="E20" s="2" t="s">
        <v>446</v>
      </c>
      <c r="F20" s="2" t="s">
        <v>9</v>
      </c>
      <c r="G20" s="6" t="s">
        <v>85</v>
      </c>
      <c r="H20" s="6" t="s">
        <v>86</v>
      </c>
      <c r="I20" s="6">
        <v>277</v>
      </c>
      <c r="J20" s="2" t="s">
        <v>84</v>
      </c>
      <c r="K20" s="16" t="s">
        <v>421</v>
      </c>
      <c r="L20" s="16" t="s">
        <v>422</v>
      </c>
      <c r="M20" s="16"/>
      <c r="N20" s="16"/>
      <c r="O20" s="16"/>
      <c r="P20" s="16"/>
      <c r="Q20" s="16"/>
      <c r="R20" s="16"/>
      <c r="S20" s="16"/>
      <c r="T20" s="16"/>
      <c r="U20" s="16"/>
      <c r="V20" s="11"/>
      <c r="AF20" s="19">
        <f>--ISNUMBER(IFERROR(SEARCH($AH$2,BaseDatos[[#This Row],[Material]],1),""))</f>
        <v>1</v>
      </c>
      <c r="AG20" s="8">
        <f>IF(AF20=1,COUNTIF($AF$6:AF20,1),"")</f>
        <v>15</v>
      </c>
      <c r="AH20" s="9" t="str">
        <f>IFERROR(INDEX(BaseDatos[Material],MATCH(ROWS($AG$6:AG20),BaseDatos[Aux2],0)),"")</f>
        <v>Concreto_Concrete 25 MPa - 30% fly ash</v>
      </c>
    </row>
    <row r="21" spans="1:34" x14ac:dyDescent="0.35">
      <c r="A21" s="2" t="str">
        <f>BaseDatos[[#This Row],[Material]]</f>
        <v>Concreto_concrete 25 MPa - 30% GGBFS</v>
      </c>
      <c r="B21" s="3" t="str">
        <f t="shared" si="0"/>
        <v>EPiC</v>
      </c>
      <c r="C21" s="2" t="str">
        <f t="shared" si="0"/>
        <v>Concrete and plaster products</v>
      </c>
      <c r="D21" s="2" t="str">
        <f t="shared" si="0"/>
        <v>Concrete</v>
      </c>
      <c r="E21" s="2" t="s">
        <v>447</v>
      </c>
      <c r="F21" s="2" t="s">
        <v>9</v>
      </c>
      <c r="G21" s="6" t="s">
        <v>87</v>
      </c>
      <c r="H21" s="6" t="s">
        <v>88</v>
      </c>
      <c r="I21" s="6">
        <v>293</v>
      </c>
      <c r="J21" s="2" t="s">
        <v>84</v>
      </c>
      <c r="K21" s="16" t="s">
        <v>421</v>
      </c>
      <c r="L21" s="16" t="s">
        <v>422</v>
      </c>
      <c r="M21" s="16"/>
      <c r="N21" s="16"/>
      <c r="O21" s="16"/>
      <c r="P21" s="16"/>
      <c r="Q21" s="16"/>
      <c r="R21" s="16"/>
      <c r="S21" s="16"/>
      <c r="T21" s="16"/>
      <c r="U21" s="16"/>
      <c r="V21" s="11"/>
      <c r="AF21" s="19">
        <f>--ISNUMBER(IFERROR(SEARCH($AH$2,BaseDatos[[#This Row],[Material]],1),""))</f>
        <v>1</v>
      </c>
      <c r="AG21" s="8">
        <f>IF(AF21=1,COUNTIF($AF$6:AF21,1),"")</f>
        <v>16</v>
      </c>
      <c r="AH21" s="9" t="str">
        <f>IFERROR(INDEX(BaseDatos[Material],MATCH(ROWS($AG$6:AG21),BaseDatos[Aux2],0)),"")</f>
        <v>Concreto_concrete 25 MPa - 30% GGBFS</v>
      </c>
    </row>
    <row r="22" spans="1:34" x14ac:dyDescent="0.35">
      <c r="A22" s="2" t="str">
        <f>BaseDatos[[#This Row],[Material]]</f>
        <v>Concreto_Concrete 32 MPa</v>
      </c>
      <c r="B22" s="3" t="str">
        <f t="shared" si="0"/>
        <v>EPiC</v>
      </c>
      <c r="C22" s="2" t="str">
        <f t="shared" si="0"/>
        <v>Concrete and plaster products</v>
      </c>
      <c r="D22" s="2" t="str">
        <f t="shared" si="0"/>
        <v>Concrete</v>
      </c>
      <c r="E22" s="2" t="s">
        <v>448</v>
      </c>
      <c r="F22" s="2" t="s">
        <v>9</v>
      </c>
      <c r="G22" s="6" t="s">
        <v>89</v>
      </c>
      <c r="H22" s="6" t="s">
        <v>90</v>
      </c>
      <c r="I22" s="6">
        <v>416</v>
      </c>
      <c r="J22" s="2" t="s">
        <v>91</v>
      </c>
      <c r="K22" s="16" t="s">
        <v>421</v>
      </c>
      <c r="L22" s="16" t="s">
        <v>422</v>
      </c>
      <c r="M22" s="16"/>
      <c r="N22" s="16"/>
      <c r="O22" s="16"/>
      <c r="P22" s="16"/>
      <c r="Q22" s="16"/>
      <c r="R22" s="16"/>
      <c r="S22" s="16"/>
      <c r="T22" s="16"/>
      <c r="U22" s="16"/>
      <c r="V22" s="11"/>
      <c r="AF22" s="19">
        <f>--ISNUMBER(IFERROR(SEARCH($AH$2,BaseDatos[[#This Row],[Material]],1),""))</f>
        <v>1</v>
      </c>
      <c r="AG22" s="8">
        <f>IF(AF22=1,COUNTIF($AF$6:AF22,1),"")</f>
        <v>17</v>
      </c>
      <c r="AH22" s="9" t="str">
        <f>IFERROR(INDEX(BaseDatos[Material],MATCH(ROWS($AG$6:AG22),BaseDatos[Aux2],0)),"")</f>
        <v>Concreto_Concrete 32 MPa</v>
      </c>
    </row>
    <row r="23" spans="1:34" x14ac:dyDescent="0.35">
      <c r="A23" s="2" t="str">
        <f>BaseDatos[[#This Row],[Material]]</f>
        <v>Concreto_Concrete 32 MPa - 30% fly ash</v>
      </c>
      <c r="B23" s="3" t="str">
        <f t="shared" ref="B23:D38" si="1">B22</f>
        <v>EPiC</v>
      </c>
      <c r="C23" s="2" t="str">
        <f t="shared" si="1"/>
        <v>Concrete and plaster products</v>
      </c>
      <c r="D23" s="2" t="str">
        <f t="shared" si="1"/>
        <v>Concrete</v>
      </c>
      <c r="E23" s="2" t="s">
        <v>449</v>
      </c>
      <c r="F23" s="2" t="s">
        <v>9</v>
      </c>
      <c r="G23" s="6" t="s">
        <v>92</v>
      </c>
      <c r="H23" s="6" t="s">
        <v>93</v>
      </c>
      <c r="I23" s="6">
        <v>314</v>
      </c>
      <c r="J23" s="2" t="s">
        <v>91</v>
      </c>
      <c r="K23" s="16" t="s">
        <v>421</v>
      </c>
      <c r="L23" s="16" t="s">
        <v>422</v>
      </c>
      <c r="M23" s="16"/>
      <c r="N23" s="16"/>
      <c r="O23" s="16"/>
      <c r="P23" s="16"/>
      <c r="Q23" s="16"/>
      <c r="R23" s="16"/>
      <c r="S23" s="16"/>
      <c r="T23" s="16"/>
      <c r="U23" s="16"/>
      <c r="V23" s="11"/>
      <c r="AF23" s="19">
        <f>--ISNUMBER(IFERROR(SEARCH($AH$2,BaseDatos[[#This Row],[Material]],1),""))</f>
        <v>1</v>
      </c>
      <c r="AG23" s="8">
        <f>IF(AF23=1,COUNTIF($AF$6:AF23,1),"")</f>
        <v>18</v>
      </c>
      <c r="AH23" s="9" t="str">
        <f>IFERROR(INDEX(BaseDatos[Material],MATCH(ROWS($AG$6:AG23),BaseDatos[Aux2],0)),"")</f>
        <v>Concreto_Concrete 32 MPa - 30% fly ash</v>
      </c>
    </row>
    <row r="24" spans="1:34" x14ac:dyDescent="0.35">
      <c r="A24" s="2" t="str">
        <f>BaseDatos[[#This Row],[Material]]</f>
        <v>Concreto_Concrete 32 MPa - 30% GGBFS</v>
      </c>
      <c r="B24" s="3" t="str">
        <f t="shared" si="1"/>
        <v>EPiC</v>
      </c>
      <c r="C24" s="2" t="str">
        <f t="shared" si="1"/>
        <v>Concrete and plaster products</v>
      </c>
      <c r="D24" s="2" t="str">
        <f t="shared" si="1"/>
        <v>Concrete</v>
      </c>
      <c r="E24" s="2" t="s">
        <v>450</v>
      </c>
      <c r="F24" s="2" t="s">
        <v>9</v>
      </c>
      <c r="G24" s="6" t="s">
        <v>94</v>
      </c>
      <c r="H24" s="6" t="s">
        <v>95</v>
      </c>
      <c r="I24" s="6">
        <v>331</v>
      </c>
      <c r="J24" s="2" t="s">
        <v>91</v>
      </c>
      <c r="K24" s="16" t="s">
        <v>421</v>
      </c>
      <c r="L24" s="16" t="s">
        <v>422</v>
      </c>
      <c r="M24" s="16"/>
      <c r="N24" s="16"/>
      <c r="O24" s="16"/>
      <c r="P24" s="16"/>
      <c r="Q24" s="16"/>
      <c r="R24" s="16"/>
      <c r="S24" s="16"/>
      <c r="T24" s="16"/>
      <c r="U24" s="16"/>
      <c r="V24" s="11"/>
      <c r="AF24" s="19">
        <f>--ISNUMBER(IFERROR(SEARCH($AH$2,BaseDatos[[#This Row],[Material]],1),""))</f>
        <v>1</v>
      </c>
      <c r="AG24" s="8">
        <f>IF(AF24=1,COUNTIF($AF$6:AF24,1),"")</f>
        <v>19</v>
      </c>
      <c r="AH24" s="9" t="str">
        <f>IFERROR(INDEX(BaseDatos[Material],MATCH(ROWS($AG$6:AG24),BaseDatos[Aux2],0)),"")</f>
        <v>Concreto_Concrete 32 MPa - 30% GGBFS</v>
      </c>
    </row>
    <row r="25" spans="1:34" x14ac:dyDescent="0.35">
      <c r="A25" s="2" t="str">
        <f>BaseDatos[[#This Row],[Material]]</f>
        <v>Concreto_Concrete 40 MPa</v>
      </c>
      <c r="B25" s="3" t="str">
        <f t="shared" si="1"/>
        <v>EPiC</v>
      </c>
      <c r="C25" s="2" t="str">
        <f t="shared" si="1"/>
        <v>Concrete and plaster products</v>
      </c>
      <c r="D25" s="2" t="str">
        <f t="shared" si="1"/>
        <v>Concrete</v>
      </c>
      <c r="E25" s="2" t="s">
        <v>451</v>
      </c>
      <c r="F25" s="2" t="s">
        <v>9</v>
      </c>
      <c r="G25" s="6" t="s">
        <v>96</v>
      </c>
      <c r="H25" s="6" t="s">
        <v>97</v>
      </c>
      <c r="I25" s="6">
        <v>497</v>
      </c>
      <c r="J25" s="2" t="s">
        <v>98</v>
      </c>
      <c r="K25" s="16" t="s">
        <v>421</v>
      </c>
      <c r="L25" s="16" t="s">
        <v>422</v>
      </c>
      <c r="M25" s="16"/>
      <c r="N25" s="16"/>
      <c r="O25" s="16"/>
      <c r="P25" s="16"/>
      <c r="Q25" s="16"/>
      <c r="R25" s="16"/>
      <c r="S25" s="16"/>
      <c r="T25" s="16"/>
      <c r="U25" s="16"/>
      <c r="V25" s="11"/>
      <c r="AF25" s="19">
        <f>--ISNUMBER(IFERROR(SEARCH($AH$2,BaseDatos[[#This Row],[Material]],1),""))</f>
        <v>1</v>
      </c>
      <c r="AG25" s="8">
        <f>IF(AF25=1,COUNTIF($AF$6:AF25,1),"")</f>
        <v>20</v>
      </c>
      <c r="AH25" s="9" t="str">
        <f>IFERROR(INDEX(BaseDatos[Material],MATCH(ROWS($AG$6:AG25),BaseDatos[Aux2],0)),"")</f>
        <v>Concreto_Concrete 40 MPa</v>
      </c>
    </row>
    <row r="26" spans="1:34" x14ac:dyDescent="0.35">
      <c r="A26" s="2" t="str">
        <f>BaseDatos[[#This Row],[Material]]</f>
        <v>Concreto_Concrete 40 MPa - 30% fly ash</v>
      </c>
      <c r="B26" s="3" t="str">
        <f t="shared" si="1"/>
        <v>EPiC</v>
      </c>
      <c r="C26" s="2" t="str">
        <f t="shared" si="1"/>
        <v>Concrete and plaster products</v>
      </c>
      <c r="D26" s="2" t="str">
        <f t="shared" si="1"/>
        <v>Concrete</v>
      </c>
      <c r="E26" s="2" t="s">
        <v>452</v>
      </c>
      <c r="F26" s="2" t="s">
        <v>9</v>
      </c>
      <c r="G26" s="6" t="s">
        <v>99</v>
      </c>
      <c r="H26" s="6" t="s">
        <v>100</v>
      </c>
      <c r="I26" s="6">
        <v>373</v>
      </c>
      <c r="J26" s="2" t="s">
        <v>98</v>
      </c>
      <c r="K26" s="16" t="s">
        <v>421</v>
      </c>
      <c r="L26" s="16" t="s">
        <v>422</v>
      </c>
      <c r="M26" s="16"/>
      <c r="N26" s="16"/>
      <c r="O26" s="16"/>
      <c r="P26" s="16"/>
      <c r="Q26" s="16"/>
      <c r="R26" s="16"/>
      <c r="S26" s="16"/>
      <c r="T26" s="16"/>
      <c r="U26" s="16"/>
      <c r="V26" s="11"/>
      <c r="AF26" s="19">
        <f>--ISNUMBER(IFERROR(SEARCH($AH$2,BaseDatos[[#This Row],[Material]],1),""))</f>
        <v>1</v>
      </c>
      <c r="AG26" s="8">
        <f>IF(AF26=1,COUNTIF($AF$6:AF26,1),"")</f>
        <v>21</v>
      </c>
      <c r="AH26" s="9" t="str">
        <f>IFERROR(INDEX(BaseDatos[Material],MATCH(ROWS($AG$6:AG26),BaseDatos[Aux2],0)),"")</f>
        <v>Concreto_Concrete 40 MPa - 30% fly ash</v>
      </c>
    </row>
    <row r="27" spans="1:34" x14ac:dyDescent="0.35">
      <c r="A27" s="2" t="str">
        <f>BaseDatos[[#This Row],[Material]]</f>
        <v>Concreto_Concrete 40 MPa - 30% GGBFS</v>
      </c>
      <c r="B27" s="3" t="str">
        <f t="shared" si="1"/>
        <v>EPiC</v>
      </c>
      <c r="C27" s="2" t="str">
        <f t="shared" si="1"/>
        <v>Concrete and plaster products</v>
      </c>
      <c r="D27" s="2" t="str">
        <f t="shared" si="1"/>
        <v>Concrete</v>
      </c>
      <c r="E27" s="2" t="s">
        <v>453</v>
      </c>
      <c r="F27" s="2" t="s">
        <v>9</v>
      </c>
      <c r="G27" s="6" t="s">
        <v>101</v>
      </c>
      <c r="H27" s="6" t="s">
        <v>102</v>
      </c>
      <c r="I27" s="6">
        <v>392</v>
      </c>
      <c r="J27" s="2" t="s">
        <v>98</v>
      </c>
      <c r="K27" s="16" t="s">
        <v>421</v>
      </c>
      <c r="L27" s="16" t="s">
        <v>422</v>
      </c>
      <c r="M27" s="16"/>
      <c r="N27" s="16"/>
      <c r="O27" s="16"/>
      <c r="P27" s="16"/>
      <c r="Q27" s="16"/>
      <c r="R27" s="16"/>
      <c r="S27" s="16"/>
      <c r="T27" s="16"/>
      <c r="U27" s="16"/>
      <c r="V27" s="11"/>
      <c r="AF27" s="19">
        <f>--ISNUMBER(IFERROR(SEARCH($AH$2,BaseDatos[[#This Row],[Material]],1),""))</f>
        <v>1</v>
      </c>
      <c r="AG27" s="8">
        <f>IF(AF27=1,COUNTIF($AF$6:AF27,1),"")</f>
        <v>22</v>
      </c>
      <c r="AH27" s="9" t="str">
        <f>IFERROR(INDEX(BaseDatos[Material],MATCH(ROWS($AG$6:AG27),BaseDatos[Aux2],0)),"")</f>
        <v>Concreto_Concrete 40 MPa - 30% GGBFS</v>
      </c>
    </row>
    <row r="28" spans="1:34" x14ac:dyDescent="0.35">
      <c r="A28" s="2" t="str">
        <f>BaseDatos[[#This Row],[Material]]</f>
        <v>Concreto_Concrete 50 MPa</v>
      </c>
      <c r="B28" s="3" t="str">
        <f t="shared" si="1"/>
        <v>EPiC</v>
      </c>
      <c r="C28" s="2" t="str">
        <f t="shared" si="1"/>
        <v>Concrete and plaster products</v>
      </c>
      <c r="D28" s="2" t="str">
        <f t="shared" si="1"/>
        <v>Concrete</v>
      </c>
      <c r="E28" s="2" t="s">
        <v>454</v>
      </c>
      <c r="F28" s="2" t="s">
        <v>9</v>
      </c>
      <c r="G28" s="6" t="s">
        <v>103</v>
      </c>
      <c r="H28" s="6" t="s">
        <v>104</v>
      </c>
      <c r="I28" s="6">
        <v>600</v>
      </c>
      <c r="J28" s="2" t="s">
        <v>105</v>
      </c>
      <c r="K28" s="16" t="s">
        <v>421</v>
      </c>
      <c r="L28" s="16" t="s">
        <v>422</v>
      </c>
      <c r="M28" s="16"/>
      <c r="N28" s="16"/>
      <c r="O28" s="16"/>
      <c r="P28" s="16"/>
      <c r="Q28" s="16"/>
      <c r="R28" s="16"/>
      <c r="S28" s="16"/>
      <c r="T28" s="16"/>
      <c r="U28" s="16"/>
      <c r="V28" s="11"/>
      <c r="AF28" s="19">
        <f>--ISNUMBER(IFERROR(SEARCH($AH$2,BaseDatos[[#This Row],[Material]],1),""))</f>
        <v>1</v>
      </c>
      <c r="AG28" s="8">
        <f>IF(AF28=1,COUNTIF($AF$6:AF28,1),"")</f>
        <v>23</v>
      </c>
      <c r="AH28" s="9" t="str">
        <f>IFERROR(INDEX(BaseDatos[Material],MATCH(ROWS($AG$6:AG28),BaseDatos[Aux2],0)),"")</f>
        <v>Concreto_Concrete 50 MPa</v>
      </c>
    </row>
    <row r="29" spans="1:34" x14ac:dyDescent="0.35">
      <c r="A29" s="2" t="str">
        <f>BaseDatos[[#This Row],[Material]]</f>
        <v>Concreto_Concrete 50 MPa - 30% fly ash</v>
      </c>
      <c r="B29" s="3" t="str">
        <f t="shared" si="1"/>
        <v>EPiC</v>
      </c>
      <c r="C29" s="2" t="str">
        <f t="shared" si="1"/>
        <v>Concrete and plaster products</v>
      </c>
      <c r="D29" s="2" t="str">
        <f t="shared" si="1"/>
        <v>Concrete</v>
      </c>
      <c r="E29" s="2" t="s">
        <v>455</v>
      </c>
      <c r="F29" s="2" t="s">
        <v>9</v>
      </c>
      <c r="G29" s="6" t="s">
        <v>106</v>
      </c>
      <c r="H29" s="6" t="s">
        <v>107</v>
      </c>
      <c r="I29" s="6">
        <v>467</v>
      </c>
      <c r="J29" s="2" t="s">
        <v>105</v>
      </c>
      <c r="K29" s="16" t="s">
        <v>421</v>
      </c>
      <c r="L29" s="16" t="s">
        <v>422</v>
      </c>
      <c r="M29" s="16"/>
      <c r="N29" s="16"/>
      <c r="O29" s="16"/>
      <c r="P29" s="16"/>
      <c r="Q29" s="16"/>
      <c r="R29" s="16"/>
      <c r="S29" s="16"/>
      <c r="T29" s="16"/>
      <c r="U29" s="16"/>
      <c r="V29" s="11"/>
      <c r="AF29" s="19">
        <f>--ISNUMBER(IFERROR(SEARCH($AH$2,BaseDatos[[#This Row],[Material]],1),""))</f>
        <v>1</v>
      </c>
      <c r="AG29" s="8">
        <f>IF(AF29=1,COUNTIF($AF$6:AF29,1),"")</f>
        <v>24</v>
      </c>
      <c r="AH29" s="9" t="str">
        <f>IFERROR(INDEX(BaseDatos[Material],MATCH(ROWS($AG$6:AG29),BaseDatos[Aux2],0)),"")</f>
        <v>Concreto_Concrete 50 MPa - 30% fly ash</v>
      </c>
    </row>
    <row r="30" spans="1:34" x14ac:dyDescent="0.35">
      <c r="A30" s="2" t="str">
        <f>BaseDatos[[#This Row],[Material]]</f>
        <v>Concreto_Concrete 50 MPa - 30% GGBFS</v>
      </c>
      <c r="B30" s="3" t="str">
        <f t="shared" si="1"/>
        <v>EPiC</v>
      </c>
      <c r="C30" s="2" t="str">
        <f t="shared" si="1"/>
        <v>Concrete and plaster products</v>
      </c>
      <c r="D30" s="2" t="str">
        <f t="shared" si="1"/>
        <v>Concrete</v>
      </c>
      <c r="E30" s="2" t="s">
        <v>456</v>
      </c>
      <c r="F30" s="2" t="s">
        <v>9</v>
      </c>
      <c r="G30" s="6" t="s">
        <v>108</v>
      </c>
      <c r="H30" s="6" t="s">
        <v>109</v>
      </c>
      <c r="I30" s="6">
        <v>492</v>
      </c>
      <c r="J30" s="2" t="s">
        <v>105</v>
      </c>
      <c r="K30" s="16" t="s">
        <v>421</v>
      </c>
      <c r="L30" s="16" t="s">
        <v>422</v>
      </c>
      <c r="M30" s="16"/>
      <c r="N30" s="16"/>
      <c r="O30" s="16"/>
      <c r="P30" s="16"/>
      <c r="Q30" s="16"/>
      <c r="R30" s="16"/>
      <c r="S30" s="16"/>
      <c r="T30" s="16"/>
      <c r="U30" s="16"/>
      <c r="V30" s="11"/>
      <c r="AF30" s="19">
        <f>--ISNUMBER(IFERROR(SEARCH($AH$2,BaseDatos[[#This Row],[Material]],1),""))</f>
        <v>1</v>
      </c>
      <c r="AG30" s="8">
        <f>IF(AF30=1,COUNTIF($AF$6:AF30,1),"")</f>
        <v>25</v>
      </c>
      <c r="AH30" s="9" t="str">
        <f>IFERROR(INDEX(BaseDatos[Material],MATCH(ROWS($AG$6:AG30),BaseDatos[Aux2],0)),"")</f>
        <v>Concreto_Concrete 50 MPa - 30% GGBFS</v>
      </c>
    </row>
    <row r="31" spans="1:34" x14ac:dyDescent="0.35">
      <c r="A31" s="2" t="str">
        <f>BaseDatos[[#This Row],[Material]]</f>
        <v>Panel de fibrocemento_FC weatherboard - 150 × 16 mm - per m² wall</v>
      </c>
      <c r="B31" s="3" t="str">
        <f t="shared" si="1"/>
        <v>EPiC</v>
      </c>
      <c r="C31" s="2" t="str">
        <f t="shared" si="1"/>
        <v>Concrete and plaster products</v>
      </c>
      <c r="D31" s="2" t="s">
        <v>40</v>
      </c>
      <c r="E31" s="2" t="s">
        <v>457</v>
      </c>
      <c r="F31" s="2" t="s">
        <v>10</v>
      </c>
      <c r="G31" s="6">
        <v>549</v>
      </c>
      <c r="H31" s="6">
        <v>660</v>
      </c>
      <c r="I31" s="6">
        <v>46.9</v>
      </c>
      <c r="J31" s="2" t="s">
        <v>110</v>
      </c>
      <c r="K31" s="16" t="s">
        <v>421</v>
      </c>
      <c r="L31" s="16" t="s">
        <v>422</v>
      </c>
      <c r="M31" s="16"/>
      <c r="N31" s="16"/>
      <c r="O31" s="16"/>
      <c r="P31" s="16"/>
      <c r="Q31" s="16"/>
      <c r="R31" s="16"/>
      <c r="S31" s="16"/>
      <c r="T31" s="16"/>
      <c r="U31" s="16"/>
      <c r="V31" s="11"/>
      <c r="AF31" s="19">
        <f>--ISNUMBER(IFERROR(SEARCH($AH$2,BaseDatos[[#This Row],[Material]],1),""))</f>
        <v>1</v>
      </c>
      <c r="AG31" s="8">
        <f>IF(AF31=1,COUNTIF($AF$6:AF31,1),"")</f>
        <v>26</v>
      </c>
      <c r="AH31" s="9" t="str">
        <f>IFERROR(INDEX(BaseDatos[Material],MATCH(ROWS($AG$6:AG31),BaseDatos[Aux2],0)),"")</f>
        <v>Panel de fibrocemento_FC weatherboard - 150 × 16 mm - per m² wall</v>
      </c>
    </row>
    <row r="32" spans="1:34" x14ac:dyDescent="0.35">
      <c r="A32" s="2" t="str">
        <f>BaseDatos[[#This Row],[Material]]</f>
        <v>Panel de fibrocemento_FC weatherboard - 180 × 16 mm - per m² wall</v>
      </c>
      <c r="B32" s="3" t="str">
        <f t="shared" si="1"/>
        <v>EPiC</v>
      </c>
      <c r="C32" s="2" t="str">
        <f t="shared" si="1"/>
        <v>Concrete and plaster products</v>
      </c>
      <c r="D32" s="2" t="str">
        <f t="shared" si="1"/>
        <v>Fibre cement</v>
      </c>
      <c r="E32" s="2" t="s">
        <v>458</v>
      </c>
      <c r="F32" s="2" t="s">
        <v>10</v>
      </c>
      <c r="G32" s="6">
        <v>549</v>
      </c>
      <c r="H32" s="6">
        <v>660</v>
      </c>
      <c r="I32" s="6">
        <v>46.9</v>
      </c>
      <c r="J32" s="2" t="s">
        <v>110</v>
      </c>
      <c r="K32" s="16" t="s">
        <v>421</v>
      </c>
      <c r="L32" s="16" t="s">
        <v>422</v>
      </c>
      <c r="M32" s="16"/>
      <c r="N32" s="16"/>
      <c r="O32" s="16"/>
      <c r="P32" s="16"/>
      <c r="Q32" s="16"/>
      <c r="R32" s="16"/>
      <c r="S32" s="16"/>
      <c r="T32" s="16"/>
      <c r="U32" s="16"/>
      <c r="V32" s="11"/>
      <c r="AF32" s="19">
        <f>--ISNUMBER(IFERROR(SEARCH($AH$2,BaseDatos[[#This Row],[Material]],1),""))</f>
        <v>1</v>
      </c>
      <c r="AG32" s="8">
        <f>IF(AF32=1,COUNTIF($AF$6:AF32,1),"")</f>
        <v>27</v>
      </c>
      <c r="AH32" s="9" t="str">
        <f>IFERROR(INDEX(BaseDatos[Material],MATCH(ROWS($AG$6:AG32),BaseDatos[Aux2],0)),"")</f>
        <v>Panel de fibrocemento_FC weatherboard - 180 × 16 mm - per m² wall</v>
      </c>
    </row>
    <row r="33" spans="1:34" x14ac:dyDescent="0.35">
      <c r="A33" s="2" t="str">
        <f>BaseDatos[[#This Row],[Material]]</f>
        <v>Panel de fibrocemento_FC weatherboard - 205 × 7.5 mm - per m² wall</v>
      </c>
      <c r="B33" s="3" t="str">
        <f t="shared" si="1"/>
        <v>EPiC</v>
      </c>
      <c r="C33" s="2" t="str">
        <f t="shared" si="1"/>
        <v>Concrete and plaster products</v>
      </c>
      <c r="D33" s="2" t="str">
        <f t="shared" si="1"/>
        <v>Fibre cement</v>
      </c>
      <c r="E33" s="2" t="s">
        <v>459</v>
      </c>
      <c r="F33" s="2" t="s">
        <v>10</v>
      </c>
      <c r="G33" s="6">
        <v>304</v>
      </c>
      <c r="H33" s="6">
        <v>365</v>
      </c>
      <c r="I33" s="6">
        <v>26</v>
      </c>
      <c r="J33" s="2" t="s">
        <v>110</v>
      </c>
      <c r="K33" s="16" t="s">
        <v>421</v>
      </c>
      <c r="L33" s="16" t="s">
        <v>422</v>
      </c>
      <c r="M33" s="16"/>
      <c r="N33" s="16"/>
      <c r="O33" s="16"/>
      <c r="P33" s="16"/>
      <c r="Q33" s="16"/>
      <c r="R33" s="16"/>
      <c r="S33" s="16"/>
      <c r="T33" s="16"/>
      <c r="U33" s="16"/>
      <c r="V33" s="11"/>
      <c r="AF33" s="19">
        <f>--ISNUMBER(IFERROR(SEARCH($AH$2,BaseDatos[[#This Row],[Material]],1),""))</f>
        <v>1</v>
      </c>
      <c r="AG33" s="8">
        <f>IF(AF33=1,COUNTIF($AF$6:AF33,1),"")</f>
        <v>28</v>
      </c>
      <c r="AH33" s="9" t="str">
        <f>IFERROR(INDEX(BaseDatos[Material],MATCH(ROWS($AG$6:AG33),BaseDatos[Aux2],0)),"")</f>
        <v>Panel de fibrocemento_FC weatherboard - 205 × 7.5 mm - per m² wall</v>
      </c>
    </row>
    <row r="34" spans="1:34" x14ac:dyDescent="0.35">
      <c r="A34" s="2" t="str">
        <f>BaseDatos[[#This Row],[Material]]</f>
        <v>Panel de fibrocemento_FC weatherboard - 230 × 7.5 mm - per m² wall</v>
      </c>
      <c r="B34" s="3" t="str">
        <f t="shared" si="1"/>
        <v>EPiC</v>
      </c>
      <c r="C34" s="2" t="str">
        <f t="shared" si="1"/>
        <v>Concrete and plaster products</v>
      </c>
      <c r="D34" s="2" t="str">
        <f t="shared" si="1"/>
        <v>Fibre cement</v>
      </c>
      <c r="E34" s="2" t="s">
        <v>460</v>
      </c>
      <c r="F34" s="2" t="s">
        <v>10</v>
      </c>
      <c r="G34" s="6">
        <v>284</v>
      </c>
      <c r="H34" s="6">
        <v>341</v>
      </c>
      <c r="I34" s="6">
        <v>24.2</v>
      </c>
      <c r="J34" s="2" t="s">
        <v>110</v>
      </c>
      <c r="K34" s="16" t="s">
        <v>421</v>
      </c>
      <c r="L34" s="16" t="s">
        <v>422</v>
      </c>
      <c r="M34" s="16"/>
      <c r="N34" s="16"/>
      <c r="O34" s="16"/>
      <c r="P34" s="16"/>
      <c r="Q34" s="16"/>
      <c r="R34" s="16"/>
      <c r="S34" s="16"/>
      <c r="T34" s="16"/>
      <c r="U34" s="16"/>
      <c r="V34" s="11"/>
      <c r="AF34" s="19">
        <f>--ISNUMBER(IFERROR(SEARCH($AH$2,BaseDatos[[#This Row],[Material]],1),""))</f>
        <v>1</v>
      </c>
      <c r="AG34" s="8">
        <f>IF(AF34=1,COUNTIF($AF$6:AF34,1),"")</f>
        <v>29</v>
      </c>
      <c r="AH34" s="9" t="str">
        <f>IFERROR(INDEX(BaseDatos[Material],MATCH(ROWS($AG$6:AG34),BaseDatos[Aux2],0)),"")</f>
        <v>Panel de fibrocemento_FC weatherboard - 230 × 7.5 mm - per m² wall</v>
      </c>
    </row>
    <row r="35" spans="1:34" x14ac:dyDescent="0.35">
      <c r="A35" s="2" t="str">
        <f>BaseDatos[[#This Row],[Material]]</f>
        <v>Panel de fibrocemento_FC weatherboard - 300 × 7.5 mm - per m² wall</v>
      </c>
      <c r="B35" s="3" t="str">
        <f t="shared" si="1"/>
        <v>EPiC</v>
      </c>
      <c r="C35" s="2" t="str">
        <f t="shared" si="1"/>
        <v>Concrete and plaster products</v>
      </c>
      <c r="D35" s="2" t="str">
        <f t="shared" si="1"/>
        <v>Fibre cement</v>
      </c>
      <c r="E35" s="2" t="s">
        <v>461</v>
      </c>
      <c r="F35" s="2" t="s">
        <v>10</v>
      </c>
      <c r="G35" s="6">
        <v>294</v>
      </c>
      <c r="H35" s="6">
        <v>354</v>
      </c>
      <c r="I35" s="6">
        <v>25.2</v>
      </c>
      <c r="J35" s="2" t="s">
        <v>110</v>
      </c>
      <c r="K35" s="16" t="s">
        <v>421</v>
      </c>
      <c r="L35" s="16" t="s">
        <v>422</v>
      </c>
      <c r="M35" s="16"/>
      <c r="N35" s="16"/>
      <c r="O35" s="16"/>
      <c r="P35" s="16"/>
      <c r="Q35" s="16"/>
      <c r="R35" s="16"/>
      <c r="S35" s="16"/>
      <c r="T35" s="16"/>
      <c r="U35" s="16"/>
      <c r="V35" s="11"/>
      <c r="AF35" s="19">
        <f>--ISNUMBER(IFERROR(SEARCH($AH$2,BaseDatos[[#This Row],[Material]],1),""))</f>
        <v>1</v>
      </c>
      <c r="AG35" s="8">
        <f>IF(AF35=1,COUNTIF($AF$6:AF35,1),"")</f>
        <v>30</v>
      </c>
      <c r="AH35" s="9" t="str">
        <f>IFERROR(INDEX(BaseDatos[Material],MATCH(ROWS($AG$6:AG35),BaseDatos[Aux2],0)),"")</f>
        <v>Panel de fibrocemento_FC weatherboard - 300 × 7.5 mm - per m² wall</v>
      </c>
    </row>
    <row r="36" spans="1:34" x14ac:dyDescent="0.35">
      <c r="A36" s="2" t="str">
        <f>BaseDatos[[#This Row],[Material]]</f>
        <v>Panel de fibrocemento_Fibre cement sheet</v>
      </c>
      <c r="B36" s="3" t="str">
        <f t="shared" si="1"/>
        <v>EPiC</v>
      </c>
      <c r="C36" s="2" t="str">
        <f t="shared" si="1"/>
        <v>Concrete and plaster products</v>
      </c>
      <c r="D36" s="2" t="str">
        <f t="shared" si="1"/>
        <v>Fibre cement</v>
      </c>
      <c r="E36" s="2" t="s">
        <v>462</v>
      </c>
      <c r="F36" s="2" t="s">
        <v>8</v>
      </c>
      <c r="G36" s="6">
        <v>18.3</v>
      </c>
      <c r="H36" s="6">
        <v>19.8</v>
      </c>
      <c r="I36" s="6">
        <v>1.6</v>
      </c>
      <c r="J36" s="2" t="s">
        <v>111</v>
      </c>
      <c r="K36" s="16" t="s">
        <v>421</v>
      </c>
      <c r="L36" s="16" t="s">
        <v>422</v>
      </c>
      <c r="M36" s="16"/>
      <c r="N36" s="16"/>
      <c r="O36" s="16"/>
      <c r="P36" s="16"/>
      <c r="Q36" s="16"/>
      <c r="R36" s="16"/>
      <c r="S36" s="16"/>
      <c r="T36" s="16"/>
      <c r="U36" s="16"/>
      <c r="V36" s="11"/>
      <c r="AF36" s="19">
        <f>--ISNUMBER(IFERROR(SEARCH($AH$2,BaseDatos[[#This Row],[Material]],1),""))</f>
        <v>1</v>
      </c>
      <c r="AG36" s="8">
        <f>IF(AF36=1,COUNTIF($AF$6:AF36,1),"")</f>
        <v>31</v>
      </c>
      <c r="AH36" s="9" t="str">
        <f>IFERROR(INDEX(BaseDatos[Material],MATCH(ROWS($AG$6:AG36),BaseDatos[Aux2],0)),"")</f>
        <v>Panel de fibrocemento_Fibre cement sheet</v>
      </c>
    </row>
    <row r="37" spans="1:34" x14ac:dyDescent="0.35">
      <c r="A37" s="2" t="str">
        <f>BaseDatos[[#This Row],[Material]]</f>
        <v>Panel de fibrocemento_Fibre cement sheet - 4.5 mm</v>
      </c>
      <c r="B37" s="3" t="str">
        <f t="shared" si="1"/>
        <v>EPiC</v>
      </c>
      <c r="C37" s="2" t="str">
        <f t="shared" si="1"/>
        <v>Concrete and plaster products</v>
      </c>
      <c r="D37" s="2" t="str">
        <f t="shared" si="1"/>
        <v>Fibre cement</v>
      </c>
      <c r="E37" s="2" t="s">
        <v>463</v>
      </c>
      <c r="F37" s="2" t="s">
        <v>10</v>
      </c>
      <c r="G37" s="6">
        <v>119</v>
      </c>
      <c r="H37" s="6">
        <v>129</v>
      </c>
      <c r="I37" s="6">
        <v>10.199999999999999</v>
      </c>
      <c r="J37" s="2" t="s">
        <v>111</v>
      </c>
      <c r="K37" s="16" t="s">
        <v>421</v>
      </c>
      <c r="L37" s="16" t="s">
        <v>422</v>
      </c>
      <c r="M37" s="16"/>
      <c r="N37" s="16"/>
      <c r="O37" s="16"/>
      <c r="P37" s="16"/>
      <c r="Q37" s="16"/>
      <c r="R37" s="16"/>
      <c r="S37" s="16"/>
      <c r="T37" s="16"/>
      <c r="U37" s="16"/>
      <c r="V37" s="11"/>
      <c r="AF37" s="19">
        <f>--ISNUMBER(IFERROR(SEARCH($AH$2,BaseDatos[[#This Row],[Material]],1),""))</f>
        <v>1</v>
      </c>
      <c r="AG37" s="8">
        <f>IF(AF37=1,COUNTIF($AF$6:AF37,1),"")</f>
        <v>32</v>
      </c>
      <c r="AH37" s="9" t="str">
        <f>IFERROR(INDEX(BaseDatos[Material],MATCH(ROWS($AG$6:AG37),BaseDatos[Aux2],0)),"")</f>
        <v>Panel de fibrocemento_Fibre cement sheet - 4.5 mm</v>
      </c>
    </row>
    <row r="38" spans="1:34" x14ac:dyDescent="0.35">
      <c r="A38" s="2" t="str">
        <f>BaseDatos[[#This Row],[Material]]</f>
        <v>Panel de fibrocemento_Fibre cement sheet - 6 mm</v>
      </c>
      <c r="B38" s="3" t="str">
        <f t="shared" si="1"/>
        <v>EPiC</v>
      </c>
      <c r="C38" s="2" t="str">
        <f t="shared" si="1"/>
        <v>Concrete and plaster products</v>
      </c>
      <c r="D38" s="2" t="str">
        <f t="shared" si="1"/>
        <v>Fibre cement</v>
      </c>
      <c r="E38" s="2" t="s">
        <v>464</v>
      </c>
      <c r="F38" s="2" t="s">
        <v>10</v>
      </c>
      <c r="G38" s="6">
        <v>159</v>
      </c>
      <c r="H38" s="6">
        <v>172</v>
      </c>
      <c r="I38" s="6">
        <v>13.5</v>
      </c>
      <c r="J38" s="2" t="s">
        <v>111</v>
      </c>
      <c r="K38" s="16" t="s">
        <v>421</v>
      </c>
      <c r="L38" s="16" t="s">
        <v>422</v>
      </c>
      <c r="M38" s="16"/>
      <c r="N38" s="16"/>
      <c r="O38" s="16"/>
      <c r="P38" s="16"/>
      <c r="Q38" s="16"/>
      <c r="R38" s="16"/>
      <c r="S38" s="16"/>
      <c r="T38" s="16"/>
      <c r="U38" s="16"/>
      <c r="V38" s="11"/>
      <c r="AF38" s="19">
        <f>--ISNUMBER(IFERROR(SEARCH($AH$2,BaseDatos[[#This Row],[Material]],1),""))</f>
        <v>1</v>
      </c>
      <c r="AG38" s="8">
        <f>IF(AF38=1,COUNTIF($AF$6:AF38,1),"")</f>
        <v>33</v>
      </c>
      <c r="AH38" s="9" t="str">
        <f>IFERROR(INDEX(BaseDatos[Material],MATCH(ROWS($AG$6:AG38),BaseDatos[Aux2],0)),"")</f>
        <v>Panel de fibrocemento_Fibre cement sheet - 6 mm</v>
      </c>
    </row>
    <row r="39" spans="1:34" x14ac:dyDescent="0.35">
      <c r="A39" s="2" t="str">
        <f>BaseDatos[[#This Row],[Material]]</f>
        <v>Panel de fibrocemento_Fibre cement sheet - 7.5 mm</v>
      </c>
      <c r="B39" s="3" t="str">
        <f t="shared" ref="B39:D54" si="2">B38</f>
        <v>EPiC</v>
      </c>
      <c r="C39" s="2" t="str">
        <f t="shared" si="2"/>
        <v>Concrete and plaster products</v>
      </c>
      <c r="D39" s="2" t="str">
        <f t="shared" si="2"/>
        <v>Fibre cement</v>
      </c>
      <c r="E39" s="2" t="s">
        <v>465</v>
      </c>
      <c r="F39" s="2" t="s">
        <v>10</v>
      </c>
      <c r="G39" s="6">
        <v>198</v>
      </c>
      <c r="H39" s="6">
        <v>214</v>
      </c>
      <c r="I39" s="6">
        <v>16.899999999999999</v>
      </c>
      <c r="J39" s="2" t="s">
        <v>111</v>
      </c>
      <c r="K39" s="16" t="s">
        <v>421</v>
      </c>
      <c r="L39" s="16" t="s">
        <v>422</v>
      </c>
      <c r="M39" s="16"/>
      <c r="N39" s="16"/>
      <c r="O39" s="16"/>
      <c r="P39" s="16"/>
      <c r="Q39" s="16"/>
      <c r="R39" s="16"/>
      <c r="S39" s="16"/>
      <c r="T39" s="16"/>
      <c r="U39" s="16"/>
      <c r="V39" s="11"/>
      <c r="AF39" s="19">
        <f>--ISNUMBER(IFERROR(SEARCH($AH$2,BaseDatos[[#This Row],[Material]],1),""))</f>
        <v>1</v>
      </c>
      <c r="AG39" s="8">
        <f>IF(AF39=1,COUNTIF($AF$6:AF39,1),"")</f>
        <v>34</v>
      </c>
      <c r="AH39" s="9" t="str">
        <f>IFERROR(INDEX(BaseDatos[Material],MATCH(ROWS($AG$6:AG39),BaseDatos[Aux2],0)),"")</f>
        <v>Panel de fibrocemento_Fibre cement sheet - 7.5 mm</v>
      </c>
    </row>
    <row r="40" spans="1:34" x14ac:dyDescent="0.35">
      <c r="A40" s="2" t="str">
        <f>BaseDatos[[#This Row],[Material]]</f>
        <v>Panel de fibrocemento_Fibre cement_Fibre cement sheet - 18 mm</v>
      </c>
      <c r="B40" s="3" t="str">
        <f t="shared" si="2"/>
        <v>EPiC</v>
      </c>
      <c r="C40" s="2" t="str">
        <f t="shared" si="2"/>
        <v>Concrete and plaster products</v>
      </c>
      <c r="D40" s="2" t="str">
        <f t="shared" si="2"/>
        <v>Fibre cement</v>
      </c>
      <c r="E40" s="2" t="s">
        <v>466</v>
      </c>
      <c r="F40" s="2" t="s">
        <v>10</v>
      </c>
      <c r="G40" s="6">
        <v>475</v>
      </c>
      <c r="H40" s="6">
        <v>514</v>
      </c>
      <c r="I40" s="6">
        <v>40.6</v>
      </c>
      <c r="J40" s="2" t="s">
        <v>111</v>
      </c>
      <c r="K40" s="16" t="s">
        <v>421</v>
      </c>
      <c r="L40" s="16" t="s">
        <v>422</v>
      </c>
      <c r="M40" s="16"/>
      <c r="N40" s="16"/>
      <c r="O40" s="16"/>
      <c r="P40" s="16"/>
      <c r="Q40" s="16"/>
      <c r="R40" s="16"/>
      <c r="S40" s="16"/>
      <c r="T40" s="16"/>
      <c r="U40" s="16"/>
      <c r="V40" s="11"/>
      <c r="AF40" s="19">
        <f>--ISNUMBER(IFERROR(SEARCH($AH$2,BaseDatos[[#This Row],[Material]],1),""))</f>
        <v>1</v>
      </c>
      <c r="AG40" s="8">
        <f>IF(AF40=1,COUNTIF($AF$6:AF40,1),"")</f>
        <v>35</v>
      </c>
      <c r="AH40" s="9" t="str">
        <f>IFERROR(INDEX(BaseDatos[Material],MATCH(ROWS($AG$6:AG40),BaseDatos[Aux2],0)),"")</f>
        <v>Panel de fibrocemento_Fibre cement_Fibre cement sheet - 18 mm</v>
      </c>
    </row>
    <row r="41" spans="1:34" x14ac:dyDescent="0.35">
      <c r="A41" s="2" t="str">
        <f>BaseDatos[[#This Row],[Material]]</f>
        <v>Panel de fibrocemento_Fibre cement_Fibre cement sheet - 24 mm</v>
      </c>
      <c r="B41" s="3" t="str">
        <f t="shared" si="2"/>
        <v>EPiC</v>
      </c>
      <c r="C41" s="2" t="str">
        <f t="shared" si="2"/>
        <v>Concrete and plaster products</v>
      </c>
      <c r="D41" s="2" t="str">
        <f t="shared" si="2"/>
        <v>Fibre cement</v>
      </c>
      <c r="E41" s="2" t="s">
        <v>467</v>
      </c>
      <c r="F41" s="2" t="s">
        <v>10</v>
      </c>
      <c r="G41" s="6">
        <v>634</v>
      </c>
      <c r="H41" s="6">
        <v>686</v>
      </c>
      <c r="I41" s="6">
        <v>54.2</v>
      </c>
      <c r="J41" s="2" t="s">
        <v>111</v>
      </c>
      <c r="K41" s="16" t="s">
        <v>421</v>
      </c>
      <c r="L41" s="16" t="s">
        <v>422</v>
      </c>
      <c r="M41" s="16"/>
      <c r="N41" s="16"/>
      <c r="O41" s="16"/>
      <c r="P41" s="16"/>
      <c r="Q41" s="16"/>
      <c r="R41" s="16"/>
      <c r="S41" s="16"/>
      <c r="T41" s="16"/>
      <c r="U41" s="16"/>
      <c r="V41" s="11"/>
      <c r="AF41" s="19">
        <f>--ISNUMBER(IFERROR(SEARCH($AH$2,BaseDatos[[#This Row],[Material]],1),""))</f>
        <v>1</v>
      </c>
      <c r="AG41" s="8">
        <f>IF(AF41=1,COUNTIF($AF$6:AF41,1),"")</f>
        <v>36</v>
      </c>
      <c r="AH41" s="9" t="str">
        <f>IFERROR(INDEX(BaseDatos[Material],MATCH(ROWS($AG$6:AG41),BaseDatos[Aux2],0)),"")</f>
        <v>Panel de fibrocemento_Fibre cement_Fibre cement sheet - 24 mm</v>
      </c>
    </row>
    <row r="42" spans="1:34" x14ac:dyDescent="0.35">
      <c r="A42" s="2" t="str">
        <f>BaseDatos[[#This Row],[Material]]</f>
        <v>Panel de fibrocemento_Fibre cement weatherboard</v>
      </c>
      <c r="B42" s="3" t="str">
        <f t="shared" si="2"/>
        <v>EPiC</v>
      </c>
      <c r="C42" s="2" t="str">
        <f t="shared" si="2"/>
        <v>Concrete and plaster products</v>
      </c>
      <c r="D42" s="2" t="str">
        <f t="shared" si="2"/>
        <v>Fibre cement</v>
      </c>
      <c r="E42" s="2" t="s">
        <v>468</v>
      </c>
      <c r="F42" s="2" t="s">
        <v>8</v>
      </c>
      <c r="G42" s="6">
        <v>26</v>
      </c>
      <c r="H42" s="6">
        <v>31.3</v>
      </c>
      <c r="I42" s="6">
        <v>2.2000000000000002</v>
      </c>
      <c r="J42" s="2" t="s">
        <v>110</v>
      </c>
      <c r="K42" s="16" t="s">
        <v>421</v>
      </c>
      <c r="L42" s="16" t="s">
        <v>422</v>
      </c>
      <c r="M42" s="16"/>
      <c r="N42" s="16"/>
      <c r="O42" s="16"/>
      <c r="P42" s="16"/>
      <c r="Q42" s="16"/>
      <c r="R42" s="16"/>
      <c r="S42" s="16"/>
      <c r="T42" s="16"/>
      <c r="U42" s="16"/>
      <c r="V42" s="11"/>
      <c r="AF42" s="19">
        <f>--ISNUMBER(IFERROR(SEARCH($AH$2,BaseDatos[[#This Row],[Material]],1),""))</f>
        <v>1</v>
      </c>
      <c r="AG42" s="8">
        <f>IF(AF42=1,COUNTIF($AF$6:AF42,1),"")</f>
        <v>37</v>
      </c>
      <c r="AH42" s="9" t="str">
        <f>IFERROR(INDEX(BaseDatos[Material],MATCH(ROWS($AG$6:AG42),BaseDatos[Aux2],0)),"")</f>
        <v>Panel de fibrocemento_Fibre cement weatherboard</v>
      </c>
    </row>
    <row r="43" spans="1:34" x14ac:dyDescent="0.35">
      <c r="A43" s="2" t="str">
        <f>BaseDatos[[#This Row],[Material]]</f>
        <v>Yeso_Gypsum plaster</v>
      </c>
      <c r="B43" s="3" t="str">
        <f t="shared" si="2"/>
        <v>EPiC</v>
      </c>
      <c r="C43" s="2" t="str">
        <f t="shared" si="2"/>
        <v>Concrete and plaster products</v>
      </c>
      <c r="D43" s="2" t="s">
        <v>41</v>
      </c>
      <c r="E43" s="2" t="s">
        <v>469</v>
      </c>
      <c r="F43" s="2" t="s">
        <v>8</v>
      </c>
      <c r="G43" s="6">
        <v>6.5</v>
      </c>
      <c r="H43" s="6">
        <v>6.5</v>
      </c>
      <c r="I43" s="6">
        <v>0.44</v>
      </c>
      <c r="J43" s="2" t="s">
        <v>112</v>
      </c>
      <c r="K43" s="16" t="s">
        <v>421</v>
      </c>
      <c r="L43" s="16" t="s">
        <v>422</v>
      </c>
      <c r="M43" s="16"/>
      <c r="N43" s="16"/>
      <c r="O43" s="16"/>
      <c r="P43" s="16"/>
      <c r="Q43" s="16"/>
      <c r="R43" s="16"/>
      <c r="S43" s="16"/>
      <c r="T43" s="16"/>
      <c r="U43" s="16"/>
      <c r="V43" s="11"/>
      <c r="AF43" s="19">
        <f>--ISNUMBER(IFERROR(SEARCH($AH$2,BaseDatos[[#This Row],[Material]],1),""))</f>
        <v>1</v>
      </c>
      <c r="AG43" s="8">
        <f>IF(AF43=1,COUNTIF($AF$6:AF43,1),"")</f>
        <v>38</v>
      </c>
      <c r="AH43" s="9" t="str">
        <f>IFERROR(INDEX(BaseDatos[Material],MATCH(ROWS($AG$6:AG43),BaseDatos[Aux2],0)),"")</f>
        <v>Yeso_Gypsum plaster</v>
      </c>
    </row>
    <row r="44" spans="1:34" x14ac:dyDescent="0.35">
      <c r="A44" s="2" t="str">
        <f>BaseDatos[[#This Row],[Material]]</f>
        <v>Panel de yeso_Plasterboard - 10 mm</v>
      </c>
      <c r="B44" s="3" t="str">
        <f t="shared" si="2"/>
        <v>EPiC</v>
      </c>
      <c r="C44" s="2" t="str">
        <f t="shared" si="2"/>
        <v>Concrete and plaster products</v>
      </c>
      <c r="D44" s="2" t="str">
        <f t="shared" si="2"/>
        <v>Plaster</v>
      </c>
      <c r="E44" s="2" t="s">
        <v>470</v>
      </c>
      <c r="F44" s="2" t="s">
        <v>10</v>
      </c>
      <c r="G44" s="6">
        <v>86.1</v>
      </c>
      <c r="H44" s="6">
        <v>85.6</v>
      </c>
      <c r="I44" s="6">
        <v>5.8</v>
      </c>
      <c r="J44" s="2" t="s">
        <v>113</v>
      </c>
      <c r="K44" s="16" t="s">
        <v>421</v>
      </c>
      <c r="L44" s="16" t="s">
        <v>422</v>
      </c>
      <c r="M44" s="16"/>
      <c r="N44" s="16"/>
      <c r="O44" s="16"/>
      <c r="P44" s="16"/>
      <c r="Q44" s="16"/>
      <c r="R44" s="16"/>
      <c r="S44" s="16"/>
      <c r="T44" s="16"/>
      <c r="U44" s="16"/>
      <c r="V44" s="11"/>
      <c r="AF44" s="19">
        <f>--ISNUMBER(IFERROR(SEARCH($AH$2,BaseDatos[[#This Row],[Material]],1),""))</f>
        <v>1</v>
      </c>
      <c r="AG44" s="8">
        <f>IF(AF44=1,COUNTIF($AF$6:AF44,1),"")</f>
        <v>39</v>
      </c>
      <c r="AH44" s="9" t="str">
        <f>IFERROR(INDEX(BaseDatos[Material],MATCH(ROWS($AG$6:AG44),BaseDatos[Aux2],0)),"")</f>
        <v>Panel de yeso_Plasterboard - 10 mm</v>
      </c>
    </row>
    <row r="45" spans="1:34" x14ac:dyDescent="0.35">
      <c r="A45" s="2" t="str">
        <f>BaseDatos[[#This Row],[Material]]</f>
        <v>Panel de yeso_Plasterboard - 13 mm</v>
      </c>
      <c r="B45" s="3" t="str">
        <f t="shared" si="2"/>
        <v>EPiC</v>
      </c>
      <c r="C45" s="2" t="str">
        <f t="shared" si="2"/>
        <v>Concrete and plaster products</v>
      </c>
      <c r="D45" s="2" t="str">
        <f t="shared" si="2"/>
        <v>Plaster</v>
      </c>
      <c r="E45" s="2" t="s">
        <v>471</v>
      </c>
      <c r="F45" s="2" t="s">
        <v>10</v>
      </c>
      <c r="G45" s="6">
        <v>95.7</v>
      </c>
      <c r="H45" s="6">
        <v>97.9</v>
      </c>
      <c r="I45" s="6">
        <v>6.5</v>
      </c>
      <c r="J45" s="2" t="s">
        <v>113</v>
      </c>
      <c r="K45" s="16" t="s">
        <v>421</v>
      </c>
      <c r="L45" s="16" t="s">
        <v>422</v>
      </c>
      <c r="M45" s="16"/>
      <c r="N45" s="16"/>
      <c r="O45" s="16"/>
      <c r="P45" s="16"/>
      <c r="Q45" s="16"/>
      <c r="R45" s="16"/>
      <c r="S45" s="16"/>
      <c r="T45" s="16"/>
      <c r="U45" s="16"/>
      <c r="V45" s="11"/>
      <c r="AF45" s="19">
        <f>--ISNUMBER(IFERROR(SEARCH($AH$2,BaseDatos[[#This Row],[Material]],1),""))</f>
        <v>1</v>
      </c>
      <c r="AG45" s="8">
        <f>IF(AF45=1,COUNTIF($AF$6:AF45,1),"")</f>
        <v>40</v>
      </c>
      <c r="AH45" s="9" t="str">
        <f>IFERROR(INDEX(BaseDatos[Material],MATCH(ROWS($AG$6:AG45),BaseDatos[Aux2],0)),"")</f>
        <v>Panel de yeso_Plasterboard - 13 mm</v>
      </c>
    </row>
    <row r="46" spans="1:34" x14ac:dyDescent="0.35">
      <c r="A46" s="2" t="str">
        <f>BaseDatos[[#This Row],[Material]]</f>
        <v>Teja de concreto_Concrete roof tile</v>
      </c>
      <c r="B46" s="3" t="str">
        <f t="shared" si="2"/>
        <v>EPiC</v>
      </c>
      <c r="C46" s="2" t="str">
        <f t="shared" si="2"/>
        <v>Concrete and plaster products</v>
      </c>
      <c r="D46" s="2" t="s">
        <v>42</v>
      </c>
      <c r="E46" s="2" t="s">
        <v>472</v>
      </c>
      <c r="F46" s="2" t="s">
        <v>8</v>
      </c>
      <c r="G46" s="6">
        <v>4.3</v>
      </c>
      <c r="H46" s="6">
        <v>5.7</v>
      </c>
      <c r="I46" s="6">
        <v>0.39</v>
      </c>
      <c r="J46" s="2" t="s">
        <v>114</v>
      </c>
      <c r="K46" s="16" t="s">
        <v>421</v>
      </c>
      <c r="L46" s="16" t="s">
        <v>422</v>
      </c>
      <c r="M46" s="16"/>
      <c r="N46" s="16"/>
      <c r="O46" s="16"/>
      <c r="P46" s="16"/>
      <c r="Q46" s="16"/>
      <c r="R46" s="16"/>
      <c r="S46" s="16"/>
      <c r="T46" s="16"/>
      <c r="U46" s="16"/>
      <c r="V46" s="11"/>
      <c r="AF46" s="19">
        <f>--ISNUMBER(IFERROR(SEARCH($AH$2,BaseDatos[[#This Row],[Material]],1),""))</f>
        <v>1</v>
      </c>
      <c r="AG46" s="8">
        <f>IF(AF46=1,COUNTIF($AF$6:AF46,1),"")</f>
        <v>41</v>
      </c>
      <c r="AH46" s="9" t="str">
        <f>IFERROR(INDEX(BaseDatos[Material],MATCH(ROWS($AG$6:AG46),BaseDatos[Aux2],0)),"")</f>
        <v>Teja de concreto_Concrete roof tile</v>
      </c>
    </row>
    <row r="47" spans="1:34" x14ac:dyDescent="0.35">
      <c r="A47" s="2" t="str">
        <f>BaseDatos[[#This Row],[Material]]</f>
        <v>Cristal plano_Double glazing - flat glass</v>
      </c>
      <c r="B47" s="3" t="str">
        <f t="shared" si="2"/>
        <v>EPiC</v>
      </c>
      <c r="C47" s="2" t="s">
        <v>11</v>
      </c>
      <c r="D47" s="2" t="s">
        <v>43</v>
      </c>
      <c r="E47" s="2" t="s">
        <v>473</v>
      </c>
      <c r="F47" s="2" t="s">
        <v>10</v>
      </c>
      <c r="G47" s="6" t="s">
        <v>115</v>
      </c>
      <c r="H47" s="6" t="s">
        <v>116</v>
      </c>
      <c r="I47" s="6">
        <v>101</v>
      </c>
      <c r="J47" s="2" t="s">
        <v>117</v>
      </c>
      <c r="K47" s="16" t="s">
        <v>421</v>
      </c>
      <c r="L47" s="16" t="s">
        <v>422</v>
      </c>
      <c r="M47" s="16"/>
      <c r="N47" s="16"/>
      <c r="O47" s="16"/>
      <c r="P47" s="16"/>
      <c r="Q47" s="16"/>
      <c r="R47" s="16"/>
      <c r="S47" s="16"/>
      <c r="T47" s="16"/>
      <c r="U47" s="16"/>
      <c r="V47" s="11"/>
      <c r="AF47" s="19">
        <f>--ISNUMBER(IFERROR(SEARCH($AH$2,BaseDatos[[#This Row],[Material]],1),""))</f>
        <v>1</v>
      </c>
      <c r="AG47" s="8">
        <f>IF(AF47=1,COUNTIF($AF$6:AF47,1),"")</f>
        <v>42</v>
      </c>
      <c r="AH47" s="9" t="str">
        <f>IFERROR(INDEX(BaseDatos[Material],MATCH(ROWS($AG$6:AG47),BaseDatos[Aux2],0)),"")</f>
        <v>Cristal plano_Double glazing - flat glass</v>
      </c>
    </row>
    <row r="48" spans="1:34" x14ac:dyDescent="0.35">
      <c r="A48" s="2" t="str">
        <f>BaseDatos[[#This Row],[Material]]</f>
        <v>Cristal plano_Double glazing - flat glass; 4:12:4</v>
      </c>
      <c r="B48" s="3" t="str">
        <f t="shared" si="2"/>
        <v>EPiC</v>
      </c>
      <c r="C48" s="2" t="str">
        <f t="shared" si="2"/>
        <v>Glass</v>
      </c>
      <c r="D48" s="2" t="str">
        <f t="shared" si="2"/>
        <v>Flat glass</v>
      </c>
      <c r="E48" s="2" t="s">
        <v>657</v>
      </c>
      <c r="F48" s="2" t="s">
        <v>10</v>
      </c>
      <c r="G48" s="6" t="s">
        <v>115</v>
      </c>
      <c r="H48" s="6" t="s">
        <v>116</v>
      </c>
      <c r="I48" s="6">
        <v>101</v>
      </c>
      <c r="J48" s="2" t="s">
        <v>117</v>
      </c>
      <c r="K48" s="16" t="s">
        <v>421</v>
      </c>
      <c r="L48" s="16" t="s">
        <v>422</v>
      </c>
      <c r="M48" s="16"/>
      <c r="N48" s="16"/>
      <c r="O48" s="16"/>
      <c r="P48" s="16"/>
      <c r="Q48" s="16"/>
      <c r="R48" s="16"/>
      <c r="S48" s="16"/>
      <c r="T48" s="16"/>
      <c r="U48" s="16"/>
      <c r="V48" s="11"/>
      <c r="AF48" s="19">
        <f>--ISNUMBER(IFERROR(SEARCH($AH$2,BaseDatos[[#This Row],[Material]],1),""))</f>
        <v>1</v>
      </c>
      <c r="AG48" s="8">
        <f>IF(AF48=1,COUNTIF($AF$6:AF48,1),"")</f>
        <v>43</v>
      </c>
      <c r="AH48" s="9" t="str">
        <f>IFERROR(INDEX(BaseDatos[Material],MATCH(ROWS($AG$6:AG48),BaseDatos[Aux2],0)),"")</f>
        <v>Cristal plano_Double glazing - flat glass; 4:12:4</v>
      </c>
    </row>
    <row r="49" spans="1:34" x14ac:dyDescent="0.35">
      <c r="A49" s="2" t="str">
        <f>BaseDatos[[#This Row],[Material]]</f>
        <v>Cristal plano_Double glazing - flat glass; 6:6:6</v>
      </c>
      <c r="B49" s="3" t="str">
        <f t="shared" si="2"/>
        <v>EPiC</v>
      </c>
      <c r="C49" s="2" t="str">
        <f t="shared" si="2"/>
        <v>Glass</v>
      </c>
      <c r="D49" s="2" t="str">
        <f t="shared" si="2"/>
        <v>Flat glass</v>
      </c>
      <c r="E49" s="2" t="s">
        <v>658</v>
      </c>
      <c r="F49" s="2" t="s">
        <v>10</v>
      </c>
      <c r="G49" s="6" t="s">
        <v>118</v>
      </c>
      <c r="H49" s="6" t="s">
        <v>119</v>
      </c>
      <c r="I49" s="6">
        <v>108</v>
      </c>
      <c r="J49" s="2" t="s">
        <v>117</v>
      </c>
      <c r="K49" s="16" t="s">
        <v>421</v>
      </c>
      <c r="L49" s="16" t="s">
        <v>422</v>
      </c>
      <c r="M49" s="16"/>
      <c r="N49" s="16"/>
      <c r="O49" s="16"/>
      <c r="P49" s="16"/>
      <c r="Q49" s="16"/>
      <c r="R49" s="16"/>
      <c r="S49" s="16"/>
      <c r="T49" s="16"/>
      <c r="U49" s="16"/>
      <c r="V49" s="11"/>
      <c r="AF49" s="19">
        <f>--ISNUMBER(IFERROR(SEARCH($AH$2,BaseDatos[[#This Row],[Material]],1),""))</f>
        <v>1</v>
      </c>
      <c r="AG49" s="8">
        <f>IF(AF49=1,COUNTIF($AF$6:AF49,1),"")</f>
        <v>44</v>
      </c>
      <c r="AH49" s="9" t="str">
        <f>IFERROR(INDEX(BaseDatos[Material],MATCH(ROWS($AG$6:AG49),BaseDatos[Aux2],0)),"")</f>
        <v>Cristal plano_Double glazing - flat glass; 6:6:6</v>
      </c>
    </row>
    <row r="50" spans="1:34" x14ac:dyDescent="0.35">
      <c r="A50" s="2" t="str">
        <f>BaseDatos[[#This Row],[Material]]</f>
        <v>Cristal plano_Double glazing - flat glass; 6:12:6</v>
      </c>
      <c r="B50" s="3" t="str">
        <f t="shared" si="2"/>
        <v>EPiC</v>
      </c>
      <c r="C50" s="2" t="str">
        <f t="shared" si="2"/>
        <v>Glass</v>
      </c>
      <c r="D50" s="2" t="str">
        <f t="shared" si="2"/>
        <v>Flat glass</v>
      </c>
      <c r="E50" s="2" t="s">
        <v>659</v>
      </c>
      <c r="F50" s="2" t="s">
        <v>10</v>
      </c>
      <c r="G50" s="6" t="s">
        <v>118</v>
      </c>
      <c r="H50" s="6" t="s">
        <v>119</v>
      </c>
      <c r="I50" s="6">
        <v>108</v>
      </c>
      <c r="J50" s="2" t="s">
        <v>117</v>
      </c>
      <c r="K50" s="16" t="s">
        <v>421</v>
      </c>
      <c r="L50" s="16" t="s">
        <v>422</v>
      </c>
      <c r="M50" s="16"/>
      <c r="N50" s="16"/>
      <c r="O50" s="16"/>
      <c r="P50" s="16"/>
      <c r="Q50" s="16"/>
      <c r="R50" s="16"/>
      <c r="S50" s="16"/>
      <c r="T50" s="16"/>
      <c r="U50" s="16"/>
      <c r="V50" s="11"/>
      <c r="AF50" s="19">
        <f>--ISNUMBER(IFERROR(SEARCH($AH$2,BaseDatos[[#This Row],[Material]],1),""))</f>
        <v>1</v>
      </c>
      <c r="AG50" s="8">
        <f>IF(AF50=1,COUNTIF($AF$6:AF50,1),"")</f>
        <v>45</v>
      </c>
      <c r="AH50" s="9" t="str">
        <f>IFERROR(INDEX(BaseDatos[Material],MATCH(ROWS($AG$6:AG50),BaseDatos[Aux2],0)),"")</f>
        <v>Cristal plano_Double glazing - flat glass; 6:12:6</v>
      </c>
    </row>
    <row r="51" spans="1:34" x14ac:dyDescent="0.35">
      <c r="A51" s="2" t="str">
        <f>BaseDatos[[#This Row],[Material]]</f>
        <v>Cristal plano_Flat glass</v>
      </c>
      <c r="B51" s="3" t="str">
        <f t="shared" si="2"/>
        <v>EPiC</v>
      </c>
      <c r="C51" s="2" t="str">
        <f t="shared" si="2"/>
        <v>Glass</v>
      </c>
      <c r="D51" s="2" t="str">
        <f t="shared" si="2"/>
        <v>Flat glass</v>
      </c>
      <c r="E51" s="2" t="s">
        <v>474</v>
      </c>
      <c r="F51" s="2" t="s">
        <v>8</v>
      </c>
      <c r="G51" s="6">
        <v>28.5</v>
      </c>
      <c r="H51" s="6">
        <v>32.200000000000003</v>
      </c>
      <c r="I51" s="6">
        <v>2</v>
      </c>
      <c r="J51" s="2" t="s">
        <v>120</v>
      </c>
      <c r="K51" s="16" t="s">
        <v>421</v>
      </c>
      <c r="L51" s="16" t="s">
        <v>422</v>
      </c>
      <c r="M51" s="16"/>
      <c r="N51" s="16"/>
      <c r="O51" s="16"/>
      <c r="P51" s="16"/>
      <c r="Q51" s="16"/>
      <c r="R51" s="16"/>
      <c r="S51" s="16"/>
      <c r="T51" s="16"/>
      <c r="U51" s="16"/>
      <c r="V51" s="11"/>
      <c r="AF51" s="19">
        <f>--ISNUMBER(IFERROR(SEARCH($AH$2,BaseDatos[[#This Row],[Material]],1),""))</f>
        <v>1</v>
      </c>
      <c r="AG51" s="8">
        <f>IF(AF51=1,COUNTIF($AF$6:AF51,1),"")</f>
        <v>46</v>
      </c>
      <c r="AH51" s="9" t="str">
        <f>IFERROR(INDEX(BaseDatos[Material],MATCH(ROWS($AG$6:AG51),BaseDatos[Aux2],0)),"")</f>
        <v>Cristal plano_Flat glass</v>
      </c>
    </row>
    <row r="52" spans="1:34" x14ac:dyDescent="0.35">
      <c r="A52" s="2" t="str">
        <f>BaseDatos[[#This Row],[Material]]</f>
        <v>Cristal plano_Flat glass sheet - 3 mm</v>
      </c>
      <c r="B52" s="3" t="str">
        <f t="shared" si="2"/>
        <v>EPiC</v>
      </c>
      <c r="C52" s="2" t="str">
        <f t="shared" si="2"/>
        <v>Glass</v>
      </c>
      <c r="D52" s="2" t="str">
        <f t="shared" si="2"/>
        <v>Flat glass</v>
      </c>
      <c r="E52" s="2" t="s">
        <v>475</v>
      </c>
      <c r="F52" s="2" t="s">
        <v>10</v>
      </c>
      <c r="G52" s="6">
        <v>222</v>
      </c>
      <c r="H52" s="6">
        <v>251</v>
      </c>
      <c r="I52" s="6">
        <v>15.7</v>
      </c>
      <c r="J52" s="2" t="s">
        <v>120</v>
      </c>
      <c r="K52" s="16" t="s">
        <v>421</v>
      </c>
      <c r="L52" s="16" t="s">
        <v>422</v>
      </c>
      <c r="M52" s="16"/>
      <c r="N52" s="16"/>
      <c r="O52" s="16"/>
      <c r="P52" s="16"/>
      <c r="Q52" s="16"/>
      <c r="R52" s="16"/>
      <c r="S52" s="16"/>
      <c r="T52" s="16"/>
      <c r="U52" s="16"/>
      <c r="V52" s="11"/>
      <c r="AF52" s="19">
        <f>--ISNUMBER(IFERROR(SEARCH($AH$2,BaseDatos[[#This Row],[Material]],1),""))</f>
        <v>1</v>
      </c>
      <c r="AG52" s="8">
        <f>IF(AF52=1,COUNTIF($AF$6:AF52,1),"")</f>
        <v>47</v>
      </c>
      <c r="AH52" s="9" t="str">
        <f>IFERROR(INDEX(BaseDatos[Material],MATCH(ROWS($AG$6:AG52),BaseDatos[Aux2],0)),"")</f>
        <v>Cristal plano_Flat glass sheet - 3 mm</v>
      </c>
    </row>
    <row r="53" spans="1:34" x14ac:dyDescent="0.35">
      <c r="A53" s="2" t="str">
        <f>BaseDatos[[#This Row],[Material]]</f>
        <v>Cristal plano_Flat glass sheet - 4 mm</v>
      </c>
      <c r="B53" s="3" t="str">
        <f t="shared" si="2"/>
        <v>EPiC</v>
      </c>
      <c r="C53" s="2" t="str">
        <f t="shared" si="2"/>
        <v>Glass</v>
      </c>
      <c r="D53" s="2" t="str">
        <f t="shared" si="2"/>
        <v>Flat glass</v>
      </c>
      <c r="E53" s="2" t="s">
        <v>476</v>
      </c>
      <c r="F53" s="2" t="s">
        <v>10</v>
      </c>
      <c r="G53" s="6">
        <v>296</v>
      </c>
      <c r="H53" s="6">
        <v>335</v>
      </c>
      <c r="I53" s="6">
        <v>21</v>
      </c>
      <c r="J53" s="2" t="s">
        <v>120</v>
      </c>
      <c r="K53" s="16" t="s">
        <v>421</v>
      </c>
      <c r="L53" s="16" t="s">
        <v>422</v>
      </c>
      <c r="M53" s="16"/>
      <c r="N53" s="16"/>
      <c r="O53" s="16"/>
      <c r="P53" s="16"/>
      <c r="Q53" s="16"/>
      <c r="R53" s="16"/>
      <c r="S53" s="16"/>
      <c r="T53" s="16"/>
      <c r="U53" s="16"/>
      <c r="V53" s="11"/>
      <c r="AF53" s="19">
        <f>--ISNUMBER(IFERROR(SEARCH($AH$2,BaseDatos[[#This Row],[Material]],1),""))</f>
        <v>1</v>
      </c>
      <c r="AG53" s="8">
        <f>IF(AF53=1,COUNTIF($AF$6:AF53,1),"")</f>
        <v>48</v>
      </c>
      <c r="AH53" s="9" t="str">
        <f>IFERROR(INDEX(BaseDatos[Material],MATCH(ROWS($AG$6:AG53),BaseDatos[Aux2],0)),"")</f>
        <v>Cristal plano_Flat glass sheet - 4 mm</v>
      </c>
    </row>
    <row r="54" spans="1:34" x14ac:dyDescent="0.35">
      <c r="A54" s="2" t="str">
        <f>BaseDatos[[#This Row],[Material]]</f>
        <v>Cristal plano_Flat glass sheet - 5 mm</v>
      </c>
      <c r="B54" s="3" t="str">
        <f t="shared" si="2"/>
        <v>EPiC</v>
      </c>
      <c r="C54" s="2" t="str">
        <f t="shared" si="2"/>
        <v>Glass</v>
      </c>
      <c r="D54" s="2" t="str">
        <f t="shared" si="2"/>
        <v>Flat glass</v>
      </c>
      <c r="E54" s="2" t="s">
        <v>477</v>
      </c>
      <c r="F54" s="2" t="s">
        <v>10</v>
      </c>
      <c r="G54" s="6">
        <v>370</v>
      </c>
      <c r="H54" s="6">
        <v>418</v>
      </c>
      <c r="I54" s="6">
        <v>26.2</v>
      </c>
      <c r="J54" s="2" t="s">
        <v>120</v>
      </c>
      <c r="K54" s="16" t="s">
        <v>421</v>
      </c>
      <c r="L54" s="16" t="s">
        <v>422</v>
      </c>
      <c r="M54" s="16"/>
      <c r="N54" s="16"/>
      <c r="O54" s="16"/>
      <c r="P54" s="16"/>
      <c r="Q54" s="16"/>
      <c r="R54" s="16"/>
      <c r="S54" s="16"/>
      <c r="T54" s="16"/>
      <c r="U54" s="16"/>
      <c r="V54" s="11"/>
      <c r="AF54" s="19">
        <f>--ISNUMBER(IFERROR(SEARCH($AH$2,BaseDatos[[#This Row],[Material]],1),""))</f>
        <v>1</v>
      </c>
      <c r="AG54" s="8">
        <f>IF(AF54=1,COUNTIF($AF$6:AF54,1),"")</f>
        <v>49</v>
      </c>
      <c r="AH54" s="9" t="str">
        <f>IFERROR(INDEX(BaseDatos[Material],MATCH(ROWS($AG$6:AG54),BaseDatos[Aux2],0)),"")</f>
        <v>Cristal plano_Flat glass sheet - 5 mm</v>
      </c>
    </row>
    <row r="55" spans="1:34" x14ac:dyDescent="0.35">
      <c r="A55" s="2" t="str">
        <f>BaseDatos[[#This Row],[Material]]</f>
        <v>Cristal plano_Flat glass sheet - 6 mm</v>
      </c>
      <c r="B55" s="3" t="str">
        <f t="shared" ref="B55:D70" si="3">B54</f>
        <v>EPiC</v>
      </c>
      <c r="C55" s="2" t="str">
        <f t="shared" si="3"/>
        <v>Glass</v>
      </c>
      <c r="D55" s="2" t="str">
        <f t="shared" si="3"/>
        <v>Flat glass</v>
      </c>
      <c r="E55" s="2" t="s">
        <v>478</v>
      </c>
      <c r="F55" s="2" t="s">
        <v>10</v>
      </c>
      <c r="G55" s="6">
        <v>444</v>
      </c>
      <c r="H55" s="6">
        <v>502</v>
      </c>
      <c r="I55" s="6">
        <v>31.4</v>
      </c>
      <c r="J55" s="2" t="s">
        <v>120</v>
      </c>
      <c r="K55" s="16" t="s">
        <v>421</v>
      </c>
      <c r="L55" s="16" t="s">
        <v>422</v>
      </c>
      <c r="M55" s="16"/>
      <c r="N55" s="16"/>
      <c r="O55" s="16"/>
      <c r="P55" s="16"/>
      <c r="Q55" s="16"/>
      <c r="R55" s="16"/>
      <c r="S55" s="16"/>
      <c r="T55" s="16"/>
      <c r="U55" s="16"/>
      <c r="V55" s="11"/>
      <c r="AF55" s="19">
        <f>--ISNUMBER(IFERROR(SEARCH($AH$2,BaseDatos[[#This Row],[Material]],1),""))</f>
        <v>1</v>
      </c>
      <c r="AG55" s="8">
        <f>IF(AF55=1,COUNTIF($AF$6:AF55,1),"")</f>
        <v>50</v>
      </c>
      <c r="AH55" s="9" t="str">
        <f>IFERROR(INDEX(BaseDatos[Material],MATCH(ROWS($AG$6:AG55),BaseDatos[Aux2],0)),"")</f>
        <v>Cristal plano_Flat glass sheet - 6 mm</v>
      </c>
    </row>
    <row r="56" spans="1:34" x14ac:dyDescent="0.35">
      <c r="A56" s="2" t="str">
        <f>BaseDatos[[#This Row],[Material]]</f>
        <v>Cristal plano_Flat glass sheet - 10 mm</v>
      </c>
      <c r="B56" s="3" t="str">
        <f t="shared" si="3"/>
        <v>EPiC</v>
      </c>
      <c r="C56" s="2" t="str">
        <f t="shared" si="3"/>
        <v>Glass</v>
      </c>
      <c r="D56" s="2" t="str">
        <f t="shared" si="3"/>
        <v>Flat glass</v>
      </c>
      <c r="E56" s="2" t="s">
        <v>479</v>
      </c>
      <c r="F56" s="2" t="s">
        <v>10</v>
      </c>
      <c r="G56" s="6">
        <v>740</v>
      </c>
      <c r="H56" s="6">
        <v>837</v>
      </c>
      <c r="I56" s="6">
        <v>52.4</v>
      </c>
      <c r="J56" s="2" t="s">
        <v>120</v>
      </c>
      <c r="K56" s="16" t="s">
        <v>421</v>
      </c>
      <c r="L56" s="16" t="s">
        <v>422</v>
      </c>
      <c r="M56" s="16"/>
      <c r="N56" s="16"/>
      <c r="O56" s="16"/>
      <c r="P56" s="16"/>
      <c r="Q56" s="16"/>
      <c r="R56" s="16"/>
      <c r="S56" s="16"/>
      <c r="T56" s="16"/>
      <c r="U56" s="16"/>
      <c r="V56" s="11"/>
      <c r="AF56" s="19">
        <f>--ISNUMBER(IFERROR(SEARCH($AH$2,BaseDatos[[#This Row],[Material]],1),""))</f>
        <v>1</v>
      </c>
      <c r="AG56" s="8">
        <f>IF(AF56=1,COUNTIF($AF$6:AF56,1),"")</f>
        <v>51</v>
      </c>
      <c r="AH56" s="9" t="str">
        <f>IFERROR(INDEX(BaseDatos[Material],MATCH(ROWS($AG$6:AG56),BaseDatos[Aux2],0)),"")</f>
        <v>Cristal plano_Flat glass sheet - 10 mm</v>
      </c>
    </row>
    <row r="57" spans="1:34" x14ac:dyDescent="0.35">
      <c r="A57" s="2" t="str">
        <f>BaseDatos[[#This Row],[Material]]</f>
        <v>Cristal plano_Flat glass sheet - 12 mm</v>
      </c>
      <c r="B57" s="3" t="str">
        <f t="shared" si="3"/>
        <v>EPiC</v>
      </c>
      <c r="C57" s="2" t="str">
        <f t="shared" si="3"/>
        <v>Glass</v>
      </c>
      <c r="D57" s="2" t="str">
        <f t="shared" si="3"/>
        <v>Flat glass</v>
      </c>
      <c r="E57" s="2" t="s">
        <v>480</v>
      </c>
      <c r="F57" s="2" t="s">
        <v>10</v>
      </c>
      <c r="G57" s="6">
        <v>888</v>
      </c>
      <c r="H57" s="6" t="s">
        <v>121</v>
      </c>
      <c r="I57" s="6">
        <v>62.9</v>
      </c>
      <c r="J57" s="2" t="s">
        <v>120</v>
      </c>
      <c r="K57" s="16" t="s">
        <v>421</v>
      </c>
      <c r="L57" s="16" t="s">
        <v>422</v>
      </c>
      <c r="M57" s="16"/>
      <c r="N57" s="16"/>
      <c r="O57" s="16"/>
      <c r="P57" s="16"/>
      <c r="Q57" s="16"/>
      <c r="R57" s="16"/>
      <c r="S57" s="16"/>
      <c r="T57" s="16"/>
      <c r="U57" s="16"/>
      <c r="V57" s="11"/>
      <c r="AF57" s="19">
        <f>--ISNUMBER(IFERROR(SEARCH($AH$2,BaseDatos[[#This Row],[Material]],1),""))</f>
        <v>1</v>
      </c>
      <c r="AG57" s="8">
        <f>IF(AF57=1,COUNTIF($AF$6:AF57,1),"")</f>
        <v>52</v>
      </c>
      <c r="AH57" s="9" t="str">
        <f>IFERROR(INDEX(BaseDatos[Material],MATCH(ROWS($AG$6:AG57),BaseDatos[Aux2],0)),"")</f>
        <v>Cristal plano_Flat glass sheet - 12 mm</v>
      </c>
    </row>
    <row r="58" spans="1:34" x14ac:dyDescent="0.35">
      <c r="A58" s="2" t="str">
        <f>BaseDatos[[#This Row],[Material]]</f>
        <v>Cristal laminado_Laminated glass</v>
      </c>
      <c r="B58" s="3" t="str">
        <f t="shared" si="3"/>
        <v>EPiC</v>
      </c>
      <c r="C58" s="2" t="str">
        <f t="shared" si="3"/>
        <v>Glass</v>
      </c>
      <c r="D58" s="2" t="s">
        <v>44</v>
      </c>
      <c r="E58" s="2" t="s">
        <v>481</v>
      </c>
      <c r="F58" s="2" t="s">
        <v>8</v>
      </c>
      <c r="G58" s="6">
        <v>36.4</v>
      </c>
      <c r="H58" s="6">
        <v>59.7</v>
      </c>
      <c r="I58" s="6">
        <v>2.8</v>
      </c>
      <c r="J58" s="2" t="s">
        <v>122</v>
      </c>
      <c r="K58" s="16" t="s">
        <v>421</v>
      </c>
      <c r="L58" s="16" t="s">
        <v>422</v>
      </c>
      <c r="M58" s="16"/>
      <c r="N58" s="16"/>
      <c r="O58" s="16"/>
      <c r="P58" s="16"/>
      <c r="Q58" s="16"/>
      <c r="R58" s="16"/>
      <c r="S58" s="16"/>
      <c r="T58" s="16"/>
      <c r="U58" s="16"/>
      <c r="V58" s="11"/>
      <c r="AF58" s="19">
        <f>--ISNUMBER(IFERROR(SEARCH($AH$2,BaseDatos[[#This Row],[Material]],1),""))</f>
        <v>1</v>
      </c>
      <c r="AG58" s="8">
        <f>IF(AF58=1,COUNTIF($AF$6:AF58,1),"")</f>
        <v>53</v>
      </c>
      <c r="AH58" s="9" t="str">
        <f>IFERROR(INDEX(BaseDatos[Material],MATCH(ROWS($AG$6:AG58),BaseDatos[Aux2],0)),"")</f>
        <v>Cristal laminado_Laminated glass</v>
      </c>
    </row>
    <row r="59" spans="1:34" x14ac:dyDescent="0.35">
      <c r="A59" s="2" t="str">
        <f>BaseDatos[[#This Row],[Material]]</f>
        <v>Cristal laminado_Laminated glass sheet - 6.38 mm</v>
      </c>
      <c r="B59" s="3" t="str">
        <f t="shared" si="3"/>
        <v>EPiC</v>
      </c>
      <c r="C59" s="2" t="str">
        <f t="shared" si="3"/>
        <v>Glass</v>
      </c>
      <c r="D59" s="2" t="str">
        <f t="shared" si="3"/>
        <v>Laminated glass</v>
      </c>
      <c r="E59" s="2" t="s">
        <v>482</v>
      </c>
      <c r="F59" s="2" t="s">
        <v>10</v>
      </c>
      <c r="G59" s="6">
        <v>604</v>
      </c>
      <c r="H59" s="6">
        <v>991</v>
      </c>
      <c r="I59" s="6">
        <v>46.8</v>
      </c>
      <c r="J59" s="2" t="s">
        <v>122</v>
      </c>
      <c r="K59" s="16" t="s">
        <v>421</v>
      </c>
      <c r="L59" s="16" t="s">
        <v>422</v>
      </c>
      <c r="M59" s="16"/>
      <c r="N59" s="16"/>
      <c r="O59" s="16"/>
      <c r="P59" s="16"/>
      <c r="Q59" s="16"/>
      <c r="R59" s="16"/>
      <c r="S59" s="16"/>
      <c r="T59" s="16"/>
      <c r="U59" s="16"/>
      <c r="V59" s="11"/>
      <c r="AF59" s="19">
        <f>--ISNUMBER(IFERROR(SEARCH($AH$2,BaseDatos[[#This Row],[Material]],1),""))</f>
        <v>1</v>
      </c>
      <c r="AG59" s="8">
        <f>IF(AF59=1,COUNTIF($AF$6:AF59,1),"")</f>
        <v>54</v>
      </c>
      <c r="AH59" s="9" t="str">
        <f>IFERROR(INDEX(BaseDatos[Material],MATCH(ROWS($AG$6:AG59),BaseDatos[Aux2],0)),"")</f>
        <v>Cristal laminado_Laminated glass sheet - 6.38 mm</v>
      </c>
    </row>
    <row r="60" spans="1:34" x14ac:dyDescent="0.35">
      <c r="A60" s="2" t="str">
        <f>BaseDatos[[#This Row],[Material]]</f>
        <v>Cristal laminado_Laminated glass sheet - 8.38 mm</v>
      </c>
      <c r="B60" s="3" t="str">
        <f t="shared" si="3"/>
        <v>EPiC</v>
      </c>
      <c r="C60" s="2" t="str">
        <f t="shared" si="3"/>
        <v>Glass</v>
      </c>
      <c r="D60" s="2" t="str">
        <f t="shared" si="3"/>
        <v>Laminated glass</v>
      </c>
      <c r="E60" s="2" t="s">
        <v>483</v>
      </c>
      <c r="F60" s="2" t="s">
        <v>10</v>
      </c>
      <c r="G60" s="6">
        <v>794</v>
      </c>
      <c r="H60" s="6" t="s">
        <v>123</v>
      </c>
      <c r="I60" s="6">
        <v>61.4</v>
      </c>
      <c r="J60" s="2" t="s">
        <v>122</v>
      </c>
      <c r="K60" s="16" t="s">
        <v>421</v>
      </c>
      <c r="L60" s="16" t="s">
        <v>422</v>
      </c>
      <c r="M60" s="16"/>
      <c r="N60" s="16"/>
      <c r="O60" s="16"/>
      <c r="P60" s="16"/>
      <c r="Q60" s="16"/>
      <c r="R60" s="16"/>
      <c r="S60" s="16"/>
      <c r="T60" s="16"/>
      <c r="U60" s="16"/>
      <c r="V60" s="11"/>
      <c r="AF60" s="19">
        <f>--ISNUMBER(IFERROR(SEARCH($AH$2,BaseDatos[[#This Row],[Material]],1),""))</f>
        <v>1</v>
      </c>
      <c r="AG60" s="8">
        <f>IF(AF60=1,COUNTIF($AF$6:AF60,1),"")</f>
        <v>55</v>
      </c>
      <c r="AH60" s="9" t="str">
        <f>IFERROR(INDEX(BaseDatos[Material],MATCH(ROWS($AG$6:AG60),BaseDatos[Aux2],0)),"")</f>
        <v>Cristal laminado_Laminated glass sheet - 8.38 mm</v>
      </c>
    </row>
    <row r="61" spans="1:34" x14ac:dyDescent="0.35">
      <c r="A61" s="2" t="str">
        <f>BaseDatos[[#This Row],[Material]]</f>
        <v>Cristal laminado_Laminated glass sheet - 10.38 mm</v>
      </c>
      <c r="B61" s="3" t="str">
        <f t="shared" si="3"/>
        <v>EPiC</v>
      </c>
      <c r="C61" s="2" t="str">
        <f t="shared" si="3"/>
        <v>Glass</v>
      </c>
      <c r="D61" s="2" t="str">
        <f t="shared" si="3"/>
        <v>Laminated glass</v>
      </c>
      <c r="E61" s="2" t="s">
        <v>484</v>
      </c>
      <c r="F61" s="2" t="s">
        <v>10</v>
      </c>
      <c r="G61" s="6">
        <v>983</v>
      </c>
      <c r="H61" s="6" t="s">
        <v>124</v>
      </c>
      <c r="I61" s="6">
        <v>76.099999999999994</v>
      </c>
      <c r="J61" s="2" t="s">
        <v>122</v>
      </c>
      <c r="K61" s="16" t="s">
        <v>421</v>
      </c>
      <c r="L61" s="16" t="s">
        <v>422</v>
      </c>
      <c r="M61" s="16"/>
      <c r="N61" s="16"/>
      <c r="O61" s="16"/>
      <c r="P61" s="16"/>
      <c r="Q61" s="16"/>
      <c r="R61" s="16"/>
      <c r="S61" s="16"/>
      <c r="T61" s="16"/>
      <c r="U61" s="16"/>
      <c r="V61" s="11"/>
      <c r="AF61" s="19">
        <f>--ISNUMBER(IFERROR(SEARCH($AH$2,BaseDatos[[#This Row],[Material]],1),""))</f>
        <v>1</v>
      </c>
      <c r="AG61" s="8">
        <f>IF(AF61=1,COUNTIF($AF$6:AF61,1),"")</f>
        <v>56</v>
      </c>
      <c r="AH61" s="9" t="str">
        <f>IFERROR(INDEX(BaseDatos[Material],MATCH(ROWS($AG$6:AG61),BaseDatos[Aux2],0)),"")</f>
        <v>Cristal laminado_Laminated glass sheet - 10.38 mm</v>
      </c>
    </row>
    <row r="62" spans="1:34" x14ac:dyDescent="0.35">
      <c r="A62" s="2" t="str">
        <f>BaseDatos[[#This Row],[Material]]</f>
        <v>Cristal laminado_Laminated glass sheet - 12.38 mm</v>
      </c>
      <c r="B62" s="3" t="str">
        <f t="shared" si="3"/>
        <v>EPiC</v>
      </c>
      <c r="C62" s="2" t="str">
        <f t="shared" si="3"/>
        <v>Glass</v>
      </c>
      <c r="D62" s="2" t="str">
        <f t="shared" si="3"/>
        <v>Laminated glass</v>
      </c>
      <c r="E62" s="2" t="s">
        <v>485</v>
      </c>
      <c r="F62" s="2" t="s">
        <v>10</v>
      </c>
      <c r="G62" s="6" t="s">
        <v>125</v>
      </c>
      <c r="H62" s="6" t="s">
        <v>126</v>
      </c>
      <c r="I62" s="6">
        <v>90.7</v>
      </c>
      <c r="J62" s="2" t="s">
        <v>122</v>
      </c>
      <c r="K62" s="16" t="s">
        <v>421</v>
      </c>
      <c r="L62" s="16" t="s">
        <v>422</v>
      </c>
      <c r="M62" s="16"/>
      <c r="N62" s="16"/>
      <c r="O62" s="16"/>
      <c r="P62" s="16"/>
      <c r="Q62" s="16"/>
      <c r="R62" s="16"/>
      <c r="S62" s="16"/>
      <c r="T62" s="16"/>
      <c r="U62" s="16"/>
      <c r="V62" s="11"/>
      <c r="AF62" s="19">
        <f>--ISNUMBER(IFERROR(SEARCH($AH$2,BaseDatos[[#This Row],[Material]],1),""))</f>
        <v>1</v>
      </c>
      <c r="AG62" s="8">
        <f>IF(AF62=1,COUNTIF($AF$6:AF62,1),"")</f>
        <v>57</v>
      </c>
      <c r="AH62" s="9" t="str">
        <f>IFERROR(INDEX(BaseDatos[Material],MATCH(ROWS($AG$6:AG62),BaseDatos[Aux2],0)),"")</f>
        <v>Cristal laminado_Laminated glass sheet - 12.38 mm</v>
      </c>
    </row>
    <row r="63" spans="1:34" x14ac:dyDescent="0.35">
      <c r="A63" s="2" t="str">
        <f>BaseDatos[[#This Row],[Material]]</f>
        <v>Cristal templado_Double glazing - toughened glass</v>
      </c>
      <c r="B63" s="3" t="str">
        <f t="shared" si="3"/>
        <v>EPiC</v>
      </c>
      <c r="C63" s="2" t="str">
        <f t="shared" si="3"/>
        <v>Glass</v>
      </c>
      <c r="D63" s="2" t="s">
        <v>45</v>
      </c>
      <c r="E63" s="2" t="s">
        <v>486</v>
      </c>
      <c r="F63" s="2" t="s">
        <v>10</v>
      </c>
      <c r="G63" s="6" t="s">
        <v>127</v>
      </c>
      <c r="H63" s="6" t="s">
        <v>128</v>
      </c>
      <c r="I63" s="6">
        <v>115</v>
      </c>
      <c r="J63" s="2" t="s">
        <v>129</v>
      </c>
      <c r="K63" s="16" t="s">
        <v>421</v>
      </c>
      <c r="L63" s="16" t="s">
        <v>422</v>
      </c>
      <c r="M63" s="16"/>
      <c r="N63" s="16"/>
      <c r="O63" s="16"/>
      <c r="P63" s="16"/>
      <c r="Q63" s="16"/>
      <c r="R63" s="16"/>
      <c r="S63" s="16"/>
      <c r="T63" s="16"/>
      <c r="U63" s="16"/>
      <c r="V63" s="11"/>
      <c r="AF63" s="19">
        <f>--ISNUMBER(IFERROR(SEARCH($AH$2,BaseDatos[[#This Row],[Material]],1),""))</f>
        <v>1</v>
      </c>
      <c r="AG63" s="8">
        <f>IF(AF63=1,COUNTIF($AF$6:AF63,1),"")</f>
        <v>58</v>
      </c>
      <c r="AH63" s="9" t="str">
        <f>IFERROR(INDEX(BaseDatos[Material],MATCH(ROWS($AG$6:AG63),BaseDatos[Aux2],0)),"")</f>
        <v>Cristal templado_Double glazing - toughened glass</v>
      </c>
    </row>
    <row r="64" spans="1:34" x14ac:dyDescent="0.35">
      <c r="A64" s="2" t="str">
        <f>BaseDatos[[#This Row],[Material]]</f>
        <v>Cristal templado_Double glazing - toughened glass; 4:12:4</v>
      </c>
      <c r="B64" s="3" t="str">
        <f t="shared" si="3"/>
        <v>EPiC</v>
      </c>
      <c r="C64" s="2" t="str">
        <f t="shared" si="3"/>
        <v>Glass</v>
      </c>
      <c r="D64" s="2" t="str">
        <f t="shared" si="3"/>
        <v>Toughened glass</v>
      </c>
      <c r="E64" s="2" t="s">
        <v>660</v>
      </c>
      <c r="F64" s="2" t="s">
        <v>10</v>
      </c>
      <c r="G64" s="6" t="s">
        <v>127</v>
      </c>
      <c r="H64" s="6" t="s">
        <v>128</v>
      </c>
      <c r="I64" s="6">
        <v>115</v>
      </c>
      <c r="J64" s="2" t="s">
        <v>129</v>
      </c>
      <c r="K64" s="16" t="s">
        <v>421</v>
      </c>
      <c r="L64" s="16" t="s">
        <v>422</v>
      </c>
      <c r="M64" s="16"/>
      <c r="N64" s="16"/>
      <c r="O64" s="16"/>
      <c r="P64" s="16"/>
      <c r="Q64" s="16"/>
      <c r="R64" s="16"/>
      <c r="S64" s="16"/>
      <c r="T64" s="16"/>
      <c r="U64" s="16"/>
      <c r="V64" s="11"/>
      <c r="AF64" s="19">
        <f>--ISNUMBER(IFERROR(SEARCH($AH$2,BaseDatos[[#This Row],[Material]],1),""))</f>
        <v>1</v>
      </c>
      <c r="AG64" s="8">
        <f>IF(AF64=1,COUNTIF($AF$6:AF64,1),"")</f>
        <v>59</v>
      </c>
      <c r="AH64" s="9" t="str">
        <f>IFERROR(INDEX(BaseDatos[Material],MATCH(ROWS($AG$6:AG64),BaseDatos[Aux2],0)),"")</f>
        <v>Cristal templado_Double glazing - toughened glass; 4:12:4</v>
      </c>
    </row>
    <row r="65" spans="1:34" x14ac:dyDescent="0.35">
      <c r="A65" s="2" t="str">
        <f>BaseDatos[[#This Row],[Material]]</f>
        <v>Cristal templado_Double glazing - toughened glass; 5:6:5</v>
      </c>
      <c r="B65" s="3" t="str">
        <f t="shared" si="3"/>
        <v>EPiC</v>
      </c>
      <c r="C65" s="2" t="str">
        <f t="shared" si="3"/>
        <v>Glass</v>
      </c>
      <c r="D65" s="2" t="str">
        <f t="shared" si="3"/>
        <v>Toughened glass</v>
      </c>
      <c r="E65" s="2" t="s">
        <v>661</v>
      </c>
      <c r="F65" s="2" t="s">
        <v>10</v>
      </c>
      <c r="G65" s="6" t="s">
        <v>130</v>
      </c>
      <c r="H65" s="6" t="s">
        <v>131</v>
      </c>
      <c r="I65" s="6">
        <v>122</v>
      </c>
      <c r="J65" s="2" t="s">
        <v>129</v>
      </c>
      <c r="K65" s="16" t="s">
        <v>421</v>
      </c>
      <c r="L65" s="16" t="s">
        <v>422</v>
      </c>
      <c r="M65" s="16"/>
      <c r="N65" s="16"/>
      <c r="O65" s="16"/>
      <c r="P65" s="16"/>
      <c r="Q65" s="16"/>
      <c r="R65" s="16"/>
      <c r="S65" s="16"/>
      <c r="T65" s="16"/>
      <c r="U65" s="16"/>
      <c r="V65" s="11"/>
      <c r="AF65" s="19">
        <f>--ISNUMBER(IFERROR(SEARCH($AH$2,BaseDatos[[#This Row],[Material]],1),""))</f>
        <v>1</v>
      </c>
      <c r="AG65" s="8">
        <f>IF(AF65=1,COUNTIF($AF$6:AF65,1),"")</f>
        <v>60</v>
      </c>
      <c r="AH65" s="9" t="str">
        <f>IFERROR(INDEX(BaseDatos[Material],MATCH(ROWS($AG$6:AG65),BaseDatos[Aux2],0)),"")</f>
        <v>Cristal templado_Double glazing - toughened glass; 5:6:5</v>
      </c>
    </row>
    <row r="66" spans="1:34" x14ac:dyDescent="0.35">
      <c r="A66" s="2" t="str">
        <f>BaseDatos[[#This Row],[Material]]</f>
        <v>Cristal templado_Double glazing - toughened glass; 5:12:5</v>
      </c>
      <c r="B66" s="3" t="str">
        <f t="shared" si="3"/>
        <v>EPiC</v>
      </c>
      <c r="C66" s="2" t="str">
        <f t="shared" si="3"/>
        <v>Glass</v>
      </c>
      <c r="D66" s="2" t="str">
        <f t="shared" si="3"/>
        <v>Toughened glass</v>
      </c>
      <c r="E66" s="2" t="s">
        <v>662</v>
      </c>
      <c r="F66" s="2" t="s">
        <v>10</v>
      </c>
      <c r="G66" s="6" t="s">
        <v>130</v>
      </c>
      <c r="H66" s="6" t="s">
        <v>131</v>
      </c>
      <c r="I66" s="6">
        <v>122</v>
      </c>
      <c r="J66" s="2" t="s">
        <v>129</v>
      </c>
      <c r="K66" s="16" t="s">
        <v>421</v>
      </c>
      <c r="L66" s="16" t="s">
        <v>422</v>
      </c>
      <c r="M66" s="16"/>
      <c r="N66" s="16"/>
      <c r="O66" s="16"/>
      <c r="P66" s="16"/>
      <c r="Q66" s="16"/>
      <c r="R66" s="16"/>
      <c r="S66" s="16"/>
      <c r="T66" s="16"/>
      <c r="U66" s="16"/>
      <c r="V66" s="11"/>
      <c r="AF66" s="19">
        <f>--ISNUMBER(IFERROR(SEARCH($AH$2,BaseDatos[[#This Row],[Material]],1),""))</f>
        <v>1</v>
      </c>
      <c r="AG66" s="8">
        <f>IF(AF66=1,COUNTIF($AF$6:AF66,1),"")</f>
        <v>61</v>
      </c>
      <c r="AH66" s="9" t="str">
        <f>IFERROR(INDEX(BaseDatos[Material],MATCH(ROWS($AG$6:AG66),BaseDatos[Aux2],0)),"")</f>
        <v>Cristal templado_Double glazing - toughened glass; 5:12:5</v>
      </c>
    </row>
    <row r="67" spans="1:34" x14ac:dyDescent="0.35">
      <c r="A67" s="2" t="str">
        <f>BaseDatos[[#This Row],[Material]]</f>
        <v>Cristal templado_Double glazing - toughened glass; 6:6:6</v>
      </c>
      <c r="B67" s="3" t="str">
        <f t="shared" si="3"/>
        <v>EPiC</v>
      </c>
      <c r="C67" s="2" t="str">
        <f t="shared" si="3"/>
        <v>Glass</v>
      </c>
      <c r="D67" s="2" t="str">
        <f t="shared" si="3"/>
        <v>Toughened glass</v>
      </c>
      <c r="E67" s="2" t="s">
        <v>663</v>
      </c>
      <c r="F67" s="2" t="s">
        <v>10</v>
      </c>
      <c r="G67" s="6" t="s">
        <v>132</v>
      </c>
      <c r="H67" s="6" t="s">
        <v>133</v>
      </c>
      <c r="I67" s="6">
        <v>128</v>
      </c>
      <c r="J67" s="2" t="s">
        <v>129</v>
      </c>
      <c r="K67" s="16" t="s">
        <v>421</v>
      </c>
      <c r="L67" s="16" t="s">
        <v>422</v>
      </c>
      <c r="M67" s="16"/>
      <c r="N67" s="16"/>
      <c r="O67" s="16"/>
      <c r="P67" s="16"/>
      <c r="Q67" s="16"/>
      <c r="R67" s="16"/>
      <c r="S67" s="16"/>
      <c r="T67" s="16"/>
      <c r="U67" s="16"/>
      <c r="V67" s="11"/>
      <c r="AF67" s="19">
        <f>--ISNUMBER(IFERROR(SEARCH($AH$2,BaseDatos[[#This Row],[Material]],1),""))</f>
        <v>1</v>
      </c>
      <c r="AG67" s="8">
        <f>IF(AF67=1,COUNTIF($AF$6:AF67,1),"")</f>
        <v>62</v>
      </c>
      <c r="AH67" s="9" t="str">
        <f>IFERROR(INDEX(BaseDatos[Material],MATCH(ROWS($AG$6:AG67),BaseDatos[Aux2],0)),"")</f>
        <v>Cristal templado_Double glazing - toughened glass; 6:6:6</v>
      </c>
    </row>
    <row r="68" spans="1:34" x14ac:dyDescent="0.35">
      <c r="A68" s="2" t="str">
        <f>BaseDatos[[#This Row],[Material]]</f>
        <v>Cristal templado_Double glazing - toughened glass; 6:12:6</v>
      </c>
      <c r="B68" s="3" t="str">
        <f t="shared" si="3"/>
        <v>EPiC</v>
      </c>
      <c r="C68" s="2" t="str">
        <f t="shared" si="3"/>
        <v>Glass</v>
      </c>
      <c r="D68" s="2" t="str">
        <f t="shared" si="3"/>
        <v>Toughened glass</v>
      </c>
      <c r="E68" s="2" t="s">
        <v>664</v>
      </c>
      <c r="F68" s="2" t="s">
        <v>10</v>
      </c>
      <c r="G68" s="6" t="s">
        <v>132</v>
      </c>
      <c r="H68" s="6" t="s">
        <v>133</v>
      </c>
      <c r="I68" s="6">
        <v>128</v>
      </c>
      <c r="J68" s="2" t="s">
        <v>129</v>
      </c>
      <c r="K68" s="16" t="s">
        <v>421</v>
      </c>
      <c r="L68" s="16" t="s">
        <v>422</v>
      </c>
      <c r="M68" s="16"/>
      <c r="N68" s="16"/>
      <c r="O68" s="16"/>
      <c r="P68" s="16"/>
      <c r="Q68" s="16"/>
      <c r="R68" s="16"/>
      <c r="S68" s="16"/>
      <c r="T68" s="16"/>
      <c r="U68" s="16"/>
      <c r="V68" s="11"/>
      <c r="AF68" s="19">
        <f>--ISNUMBER(IFERROR(SEARCH($AH$2,BaseDatos[[#This Row],[Material]],1),""))</f>
        <v>1</v>
      </c>
      <c r="AG68" s="8">
        <f>IF(AF68=1,COUNTIF($AF$6:AF68,1),"")</f>
        <v>63</v>
      </c>
      <c r="AH68" s="9" t="str">
        <f>IFERROR(INDEX(BaseDatos[Material],MATCH(ROWS($AG$6:AG68),BaseDatos[Aux2],0)),"")</f>
        <v>Cristal templado_Double glazing - toughened glass; 6:12:6</v>
      </c>
    </row>
    <row r="69" spans="1:34" x14ac:dyDescent="0.35">
      <c r="A69" s="2" t="str">
        <f>BaseDatos[[#This Row],[Material]]</f>
        <v>Cristal templado_Double glazing - toughened glass; 10:6:6</v>
      </c>
      <c r="B69" s="3" t="str">
        <f t="shared" si="3"/>
        <v>EPiC</v>
      </c>
      <c r="C69" s="2" t="str">
        <f t="shared" si="3"/>
        <v>Glass</v>
      </c>
      <c r="D69" s="2" t="str">
        <f t="shared" si="3"/>
        <v>Toughened glass</v>
      </c>
      <c r="E69" s="2" t="s">
        <v>665</v>
      </c>
      <c r="F69" s="2" t="s">
        <v>10</v>
      </c>
      <c r="G69" s="6" t="s">
        <v>134</v>
      </c>
      <c r="H69" s="6" t="s">
        <v>135</v>
      </c>
      <c r="I69" s="6">
        <v>165</v>
      </c>
      <c r="J69" s="2" t="s">
        <v>129</v>
      </c>
      <c r="K69" s="16" t="s">
        <v>421</v>
      </c>
      <c r="L69" s="16" t="s">
        <v>422</v>
      </c>
      <c r="M69" s="16"/>
      <c r="N69" s="16"/>
      <c r="O69" s="16"/>
      <c r="P69" s="16"/>
      <c r="Q69" s="16"/>
      <c r="R69" s="16"/>
      <c r="S69" s="16"/>
      <c r="T69" s="16"/>
      <c r="U69" s="16"/>
      <c r="V69" s="11"/>
      <c r="AF69" s="19">
        <f>--ISNUMBER(IFERROR(SEARCH($AH$2,BaseDatos[[#This Row],[Material]],1),""))</f>
        <v>1</v>
      </c>
      <c r="AG69" s="8">
        <f>IF(AF69=1,COUNTIF($AF$6:AF69,1),"")</f>
        <v>64</v>
      </c>
      <c r="AH69" s="9" t="str">
        <f>IFERROR(INDEX(BaseDatos[Material],MATCH(ROWS($AG$6:AG69),BaseDatos[Aux2],0)),"")</f>
        <v>Cristal templado_Double glazing - toughened glass; 10:6:6</v>
      </c>
    </row>
    <row r="70" spans="1:34" x14ac:dyDescent="0.35">
      <c r="A70" s="2" t="str">
        <f>BaseDatos[[#This Row],[Material]]</f>
        <v>Cristal templado_Double glazing - toughened glass; 10:6:10</v>
      </c>
      <c r="B70" s="3" t="str">
        <f t="shared" si="3"/>
        <v>EPiC</v>
      </c>
      <c r="C70" s="2" t="str">
        <f t="shared" si="3"/>
        <v>Glass</v>
      </c>
      <c r="D70" s="2" t="str">
        <f t="shared" si="3"/>
        <v>Toughened glass</v>
      </c>
      <c r="E70" s="2" t="s">
        <v>666</v>
      </c>
      <c r="F70" s="2" t="s">
        <v>10</v>
      </c>
      <c r="G70" s="6" t="s">
        <v>136</v>
      </c>
      <c r="H70" s="6" t="s">
        <v>137</v>
      </c>
      <c r="I70" s="6">
        <v>202</v>
      </c>
      <c r="J70" s="2" t="s">
        <v>129</v>
      </c>
      <c r="K70" s="16" t="s">
        <v>421</v>
      </c>
      <c r="L70" s="16" t="s">
        <v>422</v>
      </c>
      <c r="M70" s="16"/>
      <c r="N70" s="16"/>
      <c r="O70" s="16"/>
      <c r="P70" s="16"/>
      <c r="Q70" s="16"/>
      <c r="R70" s="16"/>
      <c r="S70" s="16"/>
      <c r="T70" s="16"/>
      <c r="U70" s="16"/>
      <c r="V70" s="11"/>
      <c r="AF70" s="19">
        <f>--ISNUMBER(IFERROR(SEARCH($AH$2,BaseDatos[[#This Row],[Material]],1),""))</f>
        <v>1</v>
      </c>
      <c r="AG70" s="8">
        <f>IF(AF70=1,COUNTIF($AF$6:AF70,1),"")</f>
        <v>65</v>
      </c>
      <c r="AH70" s="9" t="str">
        <f>IFERROR(INDEX(BaseDatos[Material],MATCH(ROWS($AG$6:AG70),BaseDatos[Aux2],0)),"")</f>
        <v>Cristal templado_Double glazing - toughened glass; 10:6:10</v>
      </c>
    </row>
    <row r="71" spans="1:34" x14ac:dyDescent="0.35">
      <c r="A71" s="2" t="str">
        <f>BaseDatos[[#This Row],[Material]]</f>
        <v>Cristal templado_Double glazing - toughened glass; 10:12:6</v>
      </c>
      <c r="B71" s="3" t="str">
        <f t="shared" ref="B71:D86" si="4">B70</f>
        <v>EPiC</v>
      </c>
      <c r="C71" s="2" t="str">
        <f t="shared" si="4"/>
        <v>Glass</v>
      </c>
      <c r="D71" s="2" t="str">
        <f t="shared" si="4"/>
        <v>Toughened glass</v>
      </c>
      <c r="E71" s="2" t="s">
        <v>667</v>
      </c>
      <c r="F71" s="2" t="s">
        <v>10</v>
      </c>
      <c r="G71" s="6" t="s">
        <v>134</v>
      </c>
      <c r="H71" s="6" t="s">
        <v>135</v>
      </c>
      <c r="I71" s="6">
        <v>165</v>
      </c>
      <c r="J71" s="2" t="s">
        <v>129</v>
      </c>
      <c r="K71" s="16" t="s">
        <v>421</v>
      </c>
      <c r="L71" s="16" t="s">
        <v>422</v>
      </c>
      <c r="M71" s="16"/>
      <c r="N71" s="16"/>
      <c r="O71" s="16"/>
      <c r="P71" s="16"/>
      <c r="Q71" s="16"/>
      <c r="R71" s="16"/>
      <c r="S71" s="16"/>
      <c r="T71" s="16"/>
      <c r="U71" s="16"/>
      <c r="V71" s="11"/>
      <c r="AF71" s="19">
        <f>--ISNUMBER(IFERROR(SEARCH($AH$2,BaseDatos[[#This Row],[Material]],1),""))</f>
        <v>1</v>
      </c>
      <c r="AG71" s="8">
        <f>IF(AF71=1,COUNTIF($AF$6:AF71,1),"")</f>
        <v>66</v>
      </c>
      <c r="AH71" s="9" t="str">
        <f>IFERROR(INDEX(BaseDatos[Material],MATCH(ROWS($AG$6:AG71),BaseDatos[Aux2],0)),"")</f>
        <v>Cristal templado_Double glazing - toughened glass; 10:12:6</v>
      </c>
    </row>
    <row r="72" spans="1:34" x14ac:dyDescent="0.35">
      <c r="A72" s="2" t="str">
        <f>BaseDatos[[#This Row],[Material]]</f>
        <v>Cristal templado_Double glazing - toughened glass; 10:12:10</v>
      </c>
      <c r="B72" s="3" t="str">
        <f t="shared" si="4"/>
        <v>EPiC</v>
      </c>
      <c r="C72" s="2" t="str">
        <f t="shared" si="4"/>
        <v>Glass</v>
      </c>
      <c r="D72" s="2" t="str">
        <f t="shared" si="4"/>
        <v>Toughened glass</v>
      </c>
      <c r="E72" s="2" t="s">
        <v>668</v>
      </c>
      <c r="F72" s="2" t="s">
        <v>10</v>
      </c>
      <c r="G72" s="6" t="s">
        <v>136</v>
      </c>
      <c r="H72" s="6" t="s">
        <v>137</v>
      </c>
      <c r="I72" s="6">
        <v>202</v>
      </c>
      <c r="J72" s="2" t="s">
        <v>129</v>
      </c>
      <c r="K72" s="16" t="s">
        <v>421</v>
      </c>
      <c r="L72" s="16" t="s">
        <v>422</v>
      </c>
      <c r="M72" s="16"/>
      <c r="N72" s="16"/>
      <c r="O72" s="16"/>
      <c r="P72" s="16"/>
      <c r="Q72" s="16"/>
      <c r="R72" s="16"/>
      <c r="S72" s="16"/>
      <c r="T72" s="16"/>
      <c r="U72" s="16"/>
      <c r="V72" s="11"/>
      <c r="AF72" s="19">
        <f>--ISNUMBER(IFERROR(SEARCH($AH$2,BaseDatos[[#This Row],[Material]],1),""))</f>
        <v>1</v>
      </c>
      <c r="AG72" s="8">
        <f>IF(AF72=1,COUNTIF($AF$6:AF72,1),"")</f>
        <v>67</v>
      </c>
      <c r="AH72" s="9" t="str">
        <f>IFERROR(INDEX(BaseDatos[Material],MATCH(ROWS($AG$6:AG72),BaseDatos[Aux2],0)),"")</f>
        <v>Cristal templado_Double glazing - toughened glass; 10:12:10</v>
      </c>
    </row>
    <row r="73" spans="1:34" x14ac:dyDescent="0.35">
      <c r="A73" s="2" t="str">
        <f>BaseDatos[[#This Row],[Material]]</f>
        <v>Cristal templado_Toughened glass</v>
      </c>
      <c r="B73" s="3" t="str">
        <f t="shared" si="4"/>
        <v>EPiC</v>
      </c>
      <c r="C73" s="2" t="str">
        <f t="shared" si="4"/>
        <v>Glass</v>
      </c>
      <c r="D73" s="2" t="str">
        <f t="shared" si="4"/>
        <v>Toughened glass</v>
      </c>
      <c r="E73" s="2" t="s">
        <v>487</v>
      </c>
      <c r="F73" s="2" t="s">
        <v>8</v>
      </c>
      <c r="G73" s="6">
        <v>29.8</v>
      </c>
      <c r="H73" s="6">
        <v>30.2</v>
      </c>
      <c r="I73" s="6">
        <v>2.2000000000000002</v>
      </c>
      <c r="J73" s="2" t="s">
        <v>138</v>
      </c>
      <c r="K73" s="16" t="s">
        <v>421</v>
      </c>
      <c r="L73" s="16" t="s">
        <v>422</v>
      </c>
      <c r="M73" s="16"/>
      <c r="N73" s="16"/>
      <c r="O73" s="16"/>
      <c r="P73" s="16"/>
      <c r="Q73" s="16"/>
      <c r="R73" s="16"/>
      <c r="S73" s="16"/>
      <c r="T73" s="16"/>
      <c r="U73" s="16"/>
      <c r="V73" s="11"/>
      <c r="AF73" s="19">
        <f>--ISNUMBER(IFERROR(SEARCH($AH$2,BaseDatos[[#This Row],[Material]],1),""))</f>
        <v>1</v>
      </c>
      <c r="AG73" s="8">
        <f>IF(AF73=1,COUNTIF($AF$6:AF73,1),"")</f>
        <v>68</v>
      </c>
      <c r="AH73" s="9" t="str">
        <f>IFERROR(INDEX(BaseDatos[Material],MATCH(ROWS($AG$6:AG73),BaseDatos[Aux2],0)),"")</f>
        <v>Cristal templado_Toughened glass</v>
      </c>
    </row>
    <row r="74" spans="1:34" x14ac:dyDescent="0.35">
      <c r="A74" s="2" t="str">
        <f>BaseDatos[[#This Row],[Material]]</f>
        <v>Cristal templado_Toughened glass sheet - 3 mm</v>
      </c>
      <c r="B74" s="3" t="str">
        <f t="shared" si="4"/>
        <v>EPiC</v>
      </c>
      <c r="C74" s="2" t="str">
        <f t="shared" si="4"/>
        <v>Glass</v>
      </c>
      <c r="D74" s="2" t="str">
        <f t="shared" si="4"/>
        <v>Toughened glass</v>
      </c>
      <c r="E74" s="2" t="s">
        <v>488</v>
      </c>
      <c r="F74" s="2" t="s">
        <v>10</v>
      </c>
      <c r="G74" s="6">
        <v>232</v>
      </c>
      <c r="H74" s="6">
        <v>235</v>
      </c>
      <c r="I74" s="6">
        <v>17.100000000000001</v>
      </c>
      <c r="J74" s="2" t="s">
        <v>138</v>
      </c>
      <c r="K74" s="16" t="s">
        <v>421</v>
      </c>
      <c r="L74" s="16" t="s">
        <v>422</v>
      </c>
      <c r="M74" s="16"/>
      <c r="N74" s="16"/>
      <c r="O74" s="16"/>
      <c r="P74" s="16"/>
      <c r="Q74" s="16"/>
      <c r="R74" s="16"/>
      <c r="S74" s="16"/>
      <c r="T74" s="16"/>
      <c r="U74" s="16"/>
      <c r="V74" s="11"/>
      <c r="AF74" s="19">
        <f>--ISNUMBER(IFERROR(SEARCH($AH$2,BaseDatos[[#This Row],[Material]],1),""))</f>
        <v>1</v>
      </c>
      <c r="AG74" s="8">
        <f>IF(AF74=1,COUNTIF($AF$6:AF74,1),"")</f>
        <v>69</v>
      </c>
      <c r="AH74" s="9" t="str">
        <f>IFERROR(INDEX(BaseDatos[Material],MATCH(ROWS($AG$6:AG74),BaseDatos[Aux2],0)),"")</f>
        <v>Cristal templado_Toughened glass sheet - 3 mm</v>
      </c>
    </row>
    <row r="75" spans="1:34" x14ac:dyDescent="0.35">
      <c r="A75" s="2" t="str">
        <f>BaseDatos[[#This Row],[Material]]</f>
        <v>Cristal templado_Toughened glass sheet - 4 mm</v>
      </c>
      <c r="B75" s="3" t="str">
        <f t="shared" si="4"/>
        <v>EPiC</v>
      </c>
      <c r="C75" s="2" t="str">
        <f t="shared" si="4"/>
        <v>Glass</v>
      </c>
      <c r="D75" s="2" t="str">
        <f t="shared" si="4"/>
        <v>Toughened glass</v>
      </c>
      <c r="E75" s="2" t="s">
        <v>489</v>
      </c>
      <c r="F75" s="2" t="s">
        <v>10</v>
      </c>
      <c r="G75" s="6">
        <v>310</v>
      </c>
      <c r="H75" s="6">
        <v>314</v>
      </c>
      <c r="I75" s="6">
        <v>22.8</v>
      </c>
      <c r="J75" s="2" t="s">
        <v>138</v>
      </c>
      <c r="K75" s="16" t="s">
        <v>421</v>
      </c>
      <c r="L75" s="16" t="s">
        <v>422</v>
      </c>
      <c r="M75" s="16"/>
      <c r="N75" s="16"/>
      <c r="O75" s="16"/>
      <c r="P75" s="16"/>
      <c r="Q75" s="16"/>
      <c r="R75" s="16"/>
      <c r="S75" s="16"/>
      <c r="T75" s="16"/>
      <c r="U75" s="16"/>
      <c r="V75" s="11"/>
      <c r="AF75" s="19">
        <f>--ISNUMBER(IFERROR(SEARCH($AH$2,BaseDatos[[#This Row],[Material]],1),""))</f>
        <v>1</v>
      </c>
      <c r="AG75" s="8">
        <f>IF(AF75=1,COUNTIF($AF$6:AF75,1),"")</f>
        <v>70</v>
      </c>
      <c r="AH75" s="9" t="str">
        <f>IFERROR(INDEX(BaseDatos[Material],MATCH(ROWS($AG$6:AG75),BaseDatos[Aux2],0)),"")</f>
        <v>Cristal templado_Toughened glass sheet - 4 mm</v>
      </c>
    </row>
    <row r="76" spans="1:34" x14ac:dyDescent="0.35">
      <c r="A76" s="2" t="str">
        <f>BaseDatos[[#This Row],[Material]]</f>
        <v>Cristal templado_Toughened glass sheet - 5 mm</v>
      </c>
      <c r="B76" s="3" t="str">
        <f t="shared" si="4"/>
        <v>EPiC</v>
      </c>
      <c r="C76" s="2" t="str">
        <f t="shared" si="4"/>
        <v>Glass</v>
      </c>
      <c r="D76" s="2" t="str">
        <f t="shared" si="4"/>
        <v>Toughened glass</v>
      </c>
      <c r="E76" s="2" t="s">
        <v>490</v>
      </c>
      <c r="F76" s="2" t="s">
        <v>10</v>
      </c>
      <c r="G76" s="6">
        <v>387</v>
      </c>
      <c r="H76" s="6">
        <v>392</v>
      </c>
      <c r="I76" s="6">
        <v>28.5</v>
      </c>
      <c r="J76" s="2" t="s">
        <v>138</v>
      </c>
      <c r="K76" s="16" t="s">
        <v>421</v>
      </c>
      <c r="L76" s="16" t="s">
        <v>422</v>
      </c>
      <c r="M76" s="16"/>
      <c r="N76" s="16"/>
      <c r="O76" s="16"/>
      <c r="P76" s="16"/>
      <c r="Q76" s="16"/>
      <c r="R76" s="16"/>
      <c r="S76" s="16"/>
      <c r="T76" s="16"/>
      <c r="U76" s="16"/>
      <c r="V76" s="11"/>
      <c r="AF76" s="19">
        <f>--ISNUMBER(IFERROR(SEARCH($AH$2,BaseDatos[[#This Row],[Material]],1),""))</f>
        <v>1</v>
      </c>
      <c r="AG76" s="8">
        <f>IF(AF76=1,COUNTIF($AF$6:AF76,1),"")</f>
        <v>71</v>
      </c>
      <c r="AH76" s="9" t="str">
        <f>IFERROR(INDEX(BaseDatos[Material],MATCH(ROWS($AG$6:AG76),BaseDatos[Aux2],0)),"")</f>
        <v>Cristal templado_Toughened glass sheet - 5 mm</v>
      </c>
    </row>
    <row r="77" spans="1:34" x14ac:dyDescent="0.35">
      <c r="A77" s="2" t="str">
        <f>BaseDatos[[#This Row],[Material]]</f>
        <v>Cristal templado_Toughened glass sheet - 6 mm</v>
      </c>
      <c r="B77" s="3" t="str">
        <f t="shared" si="4"/>
        <v>EPiC</v>
      </c>
      <c r="C77" s="2" t="str">
        <f t="shared" si="4"/>
        <v>Glass</v>
      </c>
      <c r="D77" s="2" t="str">
        <f t="shared" si="4"/>
        <v>Toughened glass</v>
      </c>
      <c r="E77" s="2" t="s">
        <v>491</v>
      </c>
      <c r="F77" s="2" t="s">
        <v>10</v>
      </c>
      <c r="G77" s="6">
        <v>465</v>
      </c>
      <c r="H77" s="6">
        <v>471</v>
      </c>
      <c r="I77" s="6">
        <v>34.200000000000003</v>
      </c>
      <c r="J77" s="2" t="s">
        <v>138</v>
      </c>
      <c r="K77" s="16" t="s">
        <v>421</v>
      </c>
      <c r="L77" s="16" t="s">
        <v>422</v>
      </c>
      <c r="M77" s="16"/>
      <c r="N77" s="16"/>
      <c r="O77" s="16"/>
      <c r="P77" s="16"/>
      <c r="Q77" s="16"/>
      <c r="R77" s="16"/>
      <c r="S77" s="16"/>
      <c r="T77" s="16"/>
      <c r="U77" s="16"/>
      <c r="V77" s="11"/>
      <c r="AF77" s="19">
        <f>--ISNUMBER(IFERROR(SEARCH($AH$2,BaseDatos[[#This Row],[Material]],1),""))</f>
        <v>1</v>
      </c>
      <c r="AG77" s="8">
        <f>IF(AF77=1,COUNTIF($AF$6:AF77,1),"")</f>
        <v>72</v>
      </c>
      <c r="AH77" s="9" t="str">
        <f>IFERROR(INDEX(BaseDatos[Material],MATCH(ROWS($AG$6:AG77),BaseDatos[Aux2],0)),"")</f>
        <v>Cristal templado_Toughened glass sheet - 6 mm</v>
      </c>
    </row>
    <row r="78" spans="1:34" x14ac:dyDescent="0.35">
      <c r="A78" s="2" t="str">
        <f>BaseDatos[[#This Row],[Material]]</f>
        <v>Cristal templado_Toughened glass sheet - 10 mm</v>
      </c>
      <c r="B78" s="3" t="str">
        <f t="shared" si="4"/>
        <v>EPiC</v>
      </c>
      <c r="C78" s="2" t="str">
        <f t="shared" si="4"/>
        <v>Glass</v>
      </c>
      <c r="D78" s="2" t="str">
        <f t="shared" si="4"/>
        <v>Toughened glass</v>
      </c>
      <c r="E78" s="2" t="s">
        <v>492</v>
      </c>
      <c r="F78" s="2" t="s">
        <v>10</v>
      </c>
      <c r="G78" s="6">
        <v>775</v>
      </c>
      <c r="H78" s="6">
        <v>785</v>
      </c>
      <c r="I78" s="6">
        <v>56.9</v>
      </c>
      <c r="J78" s="2" t="s">
        <v>138</v>
      </c>
      <c r="K78" s="16" t="s">
        <v>421</v>
      </c>
      <c r="L78" s="16" t="s">
        <v>422</v>
      </c>
      <c r="M78" s="16"/>
      <c r="N78" s="16"/>
      <c r="O78" s="16"/>
      <c r="P78" s="16"/>
      <c r="Q78" s="16"/>
      <c r="R78" s="16"/>
      <c r="S78" s="16"/>
      <c r="T78" s="16"/>
      <c r="U78" s="16"/>
      <c r="V78" s="11"/>
      <c r="AF78" s="19">
        <f>--ISNUMBER(IFERROR(SEARCH($AH$2,BaseDatos[[#This Row],[Material]],1),""))</f>
        <v>1</v>
      </c>
      <c r="AG78" s="8">
        <f>IF(AF78=1,COUNTIF($AF$6:AF78,1),"")</f>
        <v>73</v>
      </c>
      <c r="AH78" s="9" t="str">
        <f>IFERROR(INDEX(BaseDatos[Material],MATCH(ROWS($AG$6:AG78),BaseDatos[Aux2],0)),"")</f>
        <v>Cristal templado_Toughened glass sheet - 10 mm</v>
      </c>
    </row>
    <row r="79" spans="1:34" x14ac:dyDescent="0.35">
      <c r="A79" s="2" t="str">
        <f>BaseDatos[[#This Row],[Material]]</f>
        <v>Cristal templado_Toughened glass sheet - 12 mm</v>
      </c>
      <c r="B79" s="3" t="str">
        <f t="shared" si="4"/>
        <v>EPiC</v>
      </c>
      <c r="C79" s="2" t="str">
        <f t="shared" si="4"/>
        <v>Glass</v>
      </c>
      <c r="D79" s="2" t="str">
        <f t="shared" si="4"/>
        <v>Toughened glass</v>
      </c>
      <c r="E79" s="2" t="s">
        <v>493</v>
      </c>
      <c r="F79" s="2" t="s">
        <v>10</v>
      </c>
      <c r="G79" s="6">
        <v>929</v>
      </c>
      <c r="H79" s="6">
        <v>942</v>
      </c>
      <c r="I79" s="6">
        <v>68.3</v>
      </c>
      <c r="J79" s="2" t="s">
        <v>138</v>
      </c>
      <c r="K79" s="16" t="s">
        <v>421</v>
      </c>
      <c r="L79" s="16" t="s">
        <v>422</v>
      </c>
      <c r="M79" s="16"/>
      <c r="N79" s="16"/>
      <c r="O79" s="16"/>
      <c r="P79" s="16"/>
      <c r="Q79" s="16"/>
      <c r="R79" s="16"/>
      <c r="S79" s="16"/>
      <c r="T79" s="16"/>
      <c r="U79" s="16"/>
      <c r="V79" s="11"/>
      <c r="AF79" s="19">
        <f>--ISNUMBER(IFERROR(SEARCH($AH$2,BaseDatos[[#This Row],[Material]],1),""))</f>
        <v>1</v>
      </c>
      <c r="AG79" s="8">
        <f>IF(AF79=1,COUNTIF($AF$6:AF79,1),"")</f>
        <v>74</v>
      </c>
      <c r="AH79" s="9" t="str">
        <f>IFERROR(INDEX(BaseDatos[Material],MATCH(ROWS($AG$6:AG79),BaseDatos[Aux2],0)),"")</f>
        <v>Cristal templado_Toughened glass sheet - 12 mm</v>
      </c>
    </row>
    <row r="80" spans="1:34" x14ac:dyDescent="0.35">
      <c r="A80" s="2" t="str">
        <f>BaseDatos[[#This Row],[Material]]</f>
        <v>Aislante celulosa_Cellulose insulation</v>
      </c>
      <c r="B80" s="3" t="str">
        <f t="shared" si="4"/>
        <v>EPiC</v>
      </c>
      <c r="C80" s="2" t="s">
        <v>12</v>
      </c>
      <c r="D80" s="2" t="s">
        <v>46</v>
      </c>
      <c r="E80" s="2" t="s">
        <v>494</v>
      </c>
      <c r="F80" s="2" t="s">
        <v>8</v>
      </c>
      <c r="G80" s="6">
        <v>12.1</v>
      </c>
      <c r="H80" s="6">
        <v>20.5</v>
      </c>
      <c r="I80" s="6">
        <v>0.79</v>
      </c>
      <c r="J80" s="2" t="s">
        <v>139</v>
      </c>
      <c r="K80" s="16" t="s">
        <v>421</v>
      </c>
      <c r="L80" s="16" t="s">
        <v>422</v>
      </c>
      <c r="M80" s="16"/>
      <c r="N80" s="16"/>
      <c r="O80" s="16"/>
      <c r="P80" s="16"/>
      <c r="Q80" s="16"/>
      <c r="R80" s="16"/>
      <c r="S80" s="16"/>
      <c r="T80" s="16"/>
      <c r="U80" s="16"/>
      <c r="V80" s="11"/>
      <c r="AF80" s="19">
        <f>--ISNUMBER(IFERROR(SEARCH($AH$2,BaseDatos[[#This Row],[Material]],1),""))</f>
        <v>1</v>
      </c>
      <c r="AG80" s="8">
        <f>IF(AF80=1,COUNTIF($AF$6:AF80,1),"")</f>
        <v>75</v>
      </c>
      <c r="AH80" s="9" t="str">
        <f>IFERROR(INDEX(BaseDatos[Material],MATCH(ROWS($AG$6:AG80),BaseDatos[Aux2],0)),"")</f>
        <v>Aislante celulosa_Cellulose insulation</v>
      </c>
    </row>
    <row r="81" spans="1:34" x14ac:dyDescent="0.35">
      <c r="A81" s="2" t="str">
        <f>BaseDatos[[#This Row],[Material]]</f>
        <v>Aislante celulosa_Cellulose insulation - 80 mm (R2)</v>
      </c>
      <c r="B81" s="3" t="str">
        <f t="shared" si="4"/>
        <v>EPiC</v>
      </c>
      <c r="C81" s="2" t="str">
        <f t="shared" si="4"/>
        <v>Insulation</v>
      </c>
      <c r="D81" s="2" t="str">
        <f t="shared" si="4"/>
        <v>Cellulose</v>
      </c>
      <c r="E81" s="2" t="s">
        <v>495</v>
      </c>
      <c r="F81" s="2" t="s">
        <v>10</v>
      </c>
      <c r="G81" s="6">
        <v>48.3</v>
      </c>
      <c r="H81" s="6">
        <v>82.1</v>
      </c>
      <c r="I81" s="6">
        <v>3.1</v>
      </c>
      <c r="J81" s="2" t="s">
        <v>139</v>
      </c>
      <c r="K81" s="16" t="s">
        <v>421</v>
      </c>
      <c r="L81" s="16" t="s">
        <v>422</v>
      </c>
      <c r="M81" s="16"/>
      <c r="N81" s="16"/>
      <c r="O81" s="16"/>
      <c r="P81" s="16"/>
      <c r="Q81" s="16"/>
      <c r="R81" s="16"/>
      <c r="S81" s="16"/>
      <c r="T81" s="16"/>
      <c r="U81" s="16"/>
      <c r="V81" s="11"/>
      <c r="AF81" s="19">
        <f>--ISNUMBER(IFERROR(SEARCH($AH$2,BaseDatos[[#This Row],[Material]],1),""))</f>
        <v>1</v>
      </c>
      <c r="AG81" s="8">
        <f>IF(AF81=1,COUNTIF($AF$6:AF81,1),"")</f>
        <v>76</v>
      </c>
      <c r="AH81" s="9" t="str">
        <f>IFERROR(INDEX(BaseDatos[Material],MATCH(ROWS($AG$6:AG81),BaseDatos[Aux2],0)),"")</f>
        <v>Aislante celulosa_Cellulose insulation - 80 mm (R2)</v>
      </c>
    </row>
    <row r="82" spans="1:34" x14ac:dyDescent="0.35">
      <c r="A82" s="2" t="str">
        <f>BaseDatos[[#This Row],[Material]]</f>
        <v>Aislante celulosa_Cellulose insulation - 100 mm (R2.5)</v>
      </c>
      <c r="B82" s="3" t="str">
        <f t="shared" si="4"/>
        <v>EPiC</v>
      </c>
      <c r="C82" s="2" t="str">
        <f t="shared" si="4"/>
        <v>Insulation</v>
      </c>
      <c r="D82" s="2" t="str">
        <f t="shared" si="4"/>
        <v>Cellulose</v>
      </c>
      <c r="E82" s="2" t="s">
        <v>496</v>
      </c>
      <c r="F82" s="2" t="s">
        <v>10</v>
      </c>
      <c r="G82" s="6">
        <v>60.3</v>
      </c>
      <c r="H82" s="6">
        <v>103</v>
      </c>
      <c r="I82" s="6">
        <v>3.9</v>
      </c>
      <c r="J82" s="2" t="s">
        <v>139</v>
      </c>
      <c r="K82" s="16" t="s">
        <v>421</v>
      </c>
      <c r="L82" s="16" t="s">
        <v>422</v>
      </c>
      <c r="M82" s="16"/>
      <c r="N82" s="16"/>
      <c r="O82" s="16"/>
      <c r="P82" s="16"/>
      <c r="Q82" s="16"/>
      <c r="R82" s="16"/>
      <c r="S82" s="16"/>
      <c r="T82" s="16"/>
      <c r="U82" s="16"/>
      <c r="V82" s="11"/>
      <c r="AF82" s="19">
        <f>--ISNUMBER(IFERROR(SEARCH($AH$2,BaseDatos[[#This Row],[Material]],1),""))</f>
        <v>1</v>
      </c>
      <c r="AG82" s="8">
        <f>IF(AF82=1,COUNTIF($AF$6:AF82,1),"")</f>
        <v>77</v>
      </c>
      <c r="AH82" s="9" t="str">
        <f>IFERROR(INDEX(BaseDatos[Material],MATCH(ROWS($AG$6:AG82),BaseDatos[Aux2],0)),"")</f>
        <v>Aislante celulosa_Cellulose insulation - 100 mm (R2.5)</v>
      </c>
    </row>
    <row r="83" spans="1:34" x14ac:dyDescent="0.35">
      <c r="A83" s="2" t="str">
        <f>BaseDatos[[#This Row],[Material]]</f>
        <v>Aislante aluminio_Aluminium foil insulation</v>
      </c>
      <c r="B83" s="3" t="str">
        <f t="shared" si="4"/>
        <v>EPiC</v>
      </c>
      <c r="C83" s="2" t="str">
        <f t="shared" si="4"/>
        <v>Insulation</v>
      </c>
      <c r="D83" s="2" t="s">
        <v>47</v>
      </c>
      <c r="E83" s="2" t="s">
        <v>497</v>
      </c>
      <c r="F83" s="2" t="s">
        <v>10</v>
      </c>
      <c r="G83" s="6">
        <v>25.7</v>
      </c>
      <c r="H83" s="6">
        <v>33.799999999999997</v>
      </c>
      <c r="I83" s="6">
        <v>1.9</v>
      </c>
      <c r="J83" s="2" t="s">
        <v>140</v>
      </c>
      <c r="K83" s="16" t="s">
        <v>421</v>
      </c>
      <c r="L83" s="16" t="s">
        <v>422</v>
      </c>
      <c r="M83" s="16"/>
      <c r="N83" s="16"/>
      <c r="O83" s="16"/>
      <c r="P83" s="16"/>
      <c r="Q83" s="16"/>
      <c r="R83" s="16"/>
      <c r="S83" s="16"/>
      <c r="T83" s="16"/>
      <c r="U83" s="16"/>
      <c r="V83" s="11"/>
      <c r="AF83" s="19">
        <f>--ISNUMBER(IFERROR(SEARCH($AH$2,BaseDatos[[#This Row],[Material]],1),""))</f>
        <v>1</v>
      </c>
      <c r="AG83" s="8">
        <f>IF(AF83=1,COUNTIF($AF$6:AF83,1),"")</f>
        <v>78</v>
      </c>
      <c r="AH83" s="9" t="str">
        <f>IFERROR(INDEX(BaseDatos[Material],MATCH(ROWS($AG$6:AG83),BaseDatos[Aux2],0)),"")</f>
        <v>Aislante aluminio_Aluminium foil insulation</v>
      </c>
    </row>
    <row r="84" spans="1:34" x14ac:dyDescent="0.35">
      <c r="A84" s="2" t="str">
        <f>BaseDatos[[#This Row],[Material]]</f>
        <v>Aislante lana vidrio_Glasswool insulation</v>
      </c>
      <c r="B84" s="3" t="str">
        <f t="shared" si="4"/>
        <v>EPiC</v>
      </c>
      <c r="C84" s="2" t="str">
        <f t="shared" si="4"/>
        <v>Insulation</v>
      </c>
      <c r="D84" s="2" t="str">
        <f t="shared" si="4"/>
        <v>Other</v>
      </c>
      <c r="E84" s="2" t="s">
        <v>498</v>
      </c>
      <c r="F84" s="2" t="s">
        <v>8</v>
      </c>
      <c r="G84" s="6">
        <v>57.5</v>
      </c>
      <c r="H84" s="6">
        <v>40.700000000000003</v>
      </c>
      <c r="I84" s="6">
        <v>4</v>
      </c>
      <c r="J84" s="2" t="s">
        <v>141</v>
      </c>
      <c r="K84" s="16" t="s">
        <v>421</v>
      </c>
      <c r="L84" s="16" t="s">
        <v>422</v>
      </c>
      <c r="M84" s="16"/>
      <c r="N84" s="16"/>
      <c r="O84" s="16"/>
      <c r="P84" s="16"/>
      <c r="Q84" s="16"/>
      <c r="R84" s="16"/>
      <c r="S84" s="16"/>
      <c r="T84" s="16"/>
      <c r="U84" s="16"/>
      <c r="V84" s="11"/>
      <c r="AF84" s="19">
        <f>--ISNUMBER(IFERROR(SEARCH($AH$2,BaseDatos[[#This Row],[Material]],1),""))</f>
        <v>1</v>
      </c>
      <c r="AG84" s="8">
        <f>IF(AF84=1,COUNTIF($AF$6:AF84,1),"")</f>
        <v>79</v>
      </c>
      <c r="AH84" s="9" t="str">
        <f>IFERROR(INDEX(BaseDatos[Material],MATCH(ROWS($AG$6:AG84),BaseDatos[Aux2],0)),"")</f>
        <v>Aislante lana vidrio_Glasswool insulation</v>
      </c>
    </row>
    <row r="85" spans="1:34" x14ac:dyDescent="0.35">
      <c r="A85" s="2" t="str">
        <f>BaseDatos[[#This Row],[Material]]</f>
        <v>Aislante lana vidrio_Glasswool insulation - 80 mm (R2)</v>
      </c>
      <c r="B85" s="3" t="str">
        <f t="shared" si="4"/>
        <v>EPiC</v>
      </c>
      <c r="C85" s="2" t="str">
        <f t="shared" si="4"/>
        <v>Insulation</v>
      </c>
      <c r="D85" s="2" t="str">
        <f t="shared" si="4"/>
        <v>Other</v>
      </c>
      <c r="E85" s="2" t="s">
        <v>499</v>
      </c>
      <c r="F85" s="2" t="s">
        <v>10</v>
      </c>
      <c r="G85" s="6">
        <v>115</v>
      </c>
      <c r="H85" s="6">
        <v>81.400000000000006</v>
      </c>
      <c r="I85" s="6">
        <v>8</v>
      </c>
      <c r="J85" s="2" t="s">
        <v>141</v>
      </c>
      <c r="K85" s="16" t="s">
        <v>421</v>
      </c>
      <c r="L85" s="16" t="s">
        <v>422</v>
      </c>
      <c r="M85" s="16"/>
      <c r="N85" s="16"/>
      <c r="O85" s="16"/>
      <c r="P85" s="16"/>
      <c r="Q85" s="16"/>
      <c r="R85" s="16"/>
      <c r="S85" s="16"/>
      <c r="T85" s="16"/>
      <c r="U85" s="16"/>
      <c r="V85" s="11"/>
      <c r="AF85" s="19">
        <f>--ISNUMBER(IFERROR(SEARCH($AH$2,BaseDatos[[#This Row],[Material]],1),""))</f>
        <v>1</v>
      </c>
      <c r="AG85" s="8">
        <f>IF(AF85=1,COUNTIF($AF$6:AF85,1),"")</f>
        <v>80</v>
      </c>
      <c r="AH85" s="9" t="str">
        <f>IFERROR(INDEX(BaseDatos[Material],MATCH(ROWS($AG$6:AG85),BaseDatos[Aux2],0)),"")</f>
        <v>Aislante lana vidrio_Glasswool insulation - 80 mm (R2)</v>
      </c>
    </row>
    <row r="86" spans="1:34" x14ac:dyDescent="0.35">
      <c r="A86" s="2" t="str">
        <f>BaseDatos[[#This Row],[Material]]</f>
        <v>Aislante lana vidrio_Glasswool insulation - 100 mm (R2.5)</v>
      </c>
      <c r="B86" s="3" t="str">
        <f t="shared" si="4"/>
        <v>EPiC</v>
      </c>
      <c r="C86" s="2" t="str">
        <f t="shared" si="4"/>
        <v>Insulation</v>
      </c>
      <c r="D86" s="2" t="str">
        <f t="shared" si="4"/>
        <v>Other</v>
      </c>
      <c r="E86" s="2" t="s">
        <v>500</v>
      </c>
      <c r="F86" s="2" t="s">
        <v>10</v>
      </c>
      <c r="G86" s="6">
        <v>144</v>
      </c>
      <c r="H86" s="6">
        <v>102</v>
      </c>
      <c r="I86" s="6">
        <v>10.1</v>
      </c>
      <c r="J86" s="2" t="s">
        <v>141</v>
      </c>
      <c r="K86" s="16" t="s">
        <v>421</v>
      </c>
      <c r="L86" s="16" t="s">
        <v>422</v>
      </c>
      <c r="M86" s="16"/>
      <c r="N86" s="16"/>
      <c r="O86" s="16"/>
      <c r="P86" s="16"/>
      <c r="Q86" s="16"/>
      <c r="R86" s="16"/>
      <c r="S86" s="16"/>
      <c r="T86" s="16"/>
      <c r="U86" s="16"/>
      <c r="V86" s="11"/>
      <c r="AF86" s="19">
        <f>--ISNUMBER(IFERROR(SEARCH($AH$2,BaseDatos[[#This Row],[Material]],1),""))</f>
        <v>1</v>
      </c>
      <c r="AG86" s="8">
        <f>IF(AF86=1,COUNTIF($AF$6:AF86,1),"")</f>
        <v>81</v>
      </c>
      <c r="AH86" s="9" t="str">
        <f>IFERROR(INDEX(BaseDatos[Material],MATCH(ROWS($AG$6:AG86),BaseDatos[Aux2],0)),"")</f>
        <v>Aislante lana vidrio_Glasswool insulation - 100 mm (R2.5)</v>
      </c>
    </row>
    <row r="87" spans="1:34" x14ac:dyDescent="0.35">
      <c r="A87" s="2" t="str">
        <f>BaseDatos[[#This Row],[Material]]</f>
        <v>Aislante lana vidrio_Rockwool insulation</v>
      </c>
      <c r="B87" s="3" t="str">
        <f t="shared" ref="B87:D102" si="5">B86</f>
        <v>EPiC</v>
      </c>
      <c r="C87" s="2" t="str">
        <f t="shared" si="5"/>
        <v>Insulation</v>
      </c>
      <c r="D87" s="2" t="str">
        <f t="shared" si="5"/>
        <v>Other</v>
      </c>
      <c r="E87" s="2" t="s">
        <v>501</v>
      </c>
      <c r="F87" s="2" t="s">
        <v>8</v>
      </c>
      <c r="G87" s="6">
        <v>57.1</v>
      </c>
      <c r="H87" s="6">
        <v>62.2</v>
      </c>
      <c r="I87" s="6">
        <v>3.8</v>
      </c>
      <c r="J87" s="2" t="s">
        <v>142</v>
      </c>
      <c r="K87" s="16" t="s">
        <v>421</v>
      </c>
      <c r="L87" s="16" t="s">
        <v>422</v>
      </c>
      <c r="M87" s="16"/>
      <c r="N87" s="16"/>
      <c r="O87" s="16"/>
      <c r="P87" s="16"/>
      <c r="Q87" s="16"/>
      <c r="R87" s="16"/>
      <c r="S87" s="16"/>
      <c r="T87" s="16"/>
      <c r="U87" s="16"/>
      <c r="V87" s="11"/>
      <c r="AF87" s="19">
        <f>--ISNUMBER(IFERROR(SEARCH($AH$2,BaseDatos[[#This Row],[Material]],1),""))</f>
        <v>1</v>
      </c>
      <c r="AG87" s="8">
        <f>IF(AF87=1,COUNTIF($AF$6:AF87,1),"")</f>
        <v>82</v>
      </c>
      <c r="AH87" s="9" t="str">
        <f>IFERROR(INDEX(BaseDatos[Material],MATCH(ROWS($AG$6:AG87),BaseDatos[Aux2],0)),"")</f>
        <v>Aislante lana vidrio_Rockwool insulation</v>
      </c>
    </row>
    <row r="88" spans="1:34" x14ac:dyDescent="0.35">
      <c r="A88" s="2" t="str">
        <f>BaseDatos[[#This Row],[Material]]</f>
        <v>Aislante lana vidrio_Rockwool insulation - 80 mm (R2)</v>
      </c>
      <c r="B88" s="3" t="str">
        <f t="shared" si="5"/>
        <v>EPiC</v>
      </c>
      <c r="C88" s="2" t="str">
        <f t="shared" si="5"/>
        <v>Insulation</v>
      </c>
      <c r="D88" s="2" t="str">
        <f t="shared" si="5"/>
        <v>Other</v>
      </c>
      <c r="E88" s="2" t="s">
        <v>502</v>
      </c>
      <c r="F88" s="2" t="s">
        <v>10</v>
      </c>
      <c r="G88" s="6">
        <v>320</v>
      </c>
      <c r="H88" s="6">
        <v>348</v>
      </c>
      <c r="I88" s="6">
        <v>21.1</v>
      </c>
      <c r="J88" s="2" t="s">
        <v>142</v>
      </c>
      <c r="K88" s="16" t="s">
        <v>421</v>
      </c>
      <c r="L88" s="16" t="s">
        <v>422</v>
      </c>
      <c r="M88" s="16"/>
      <c r="N88" s="16"/>
      <c r="O88" s="16"/>
      <c r="P88" s="16"/>
      <c r="Q88" s="16"/>
      <c r="R88" s="16"/>
      <c r="S88" s="16"/>
      <c r="T88" s="16"/>
      <c r="U88" s="16"/>
      <c r="V88" s="11"/>
      <c r="AF88" s="19">
        <f>--ISNUMBER(IFERROR(SEARCH($AH$2,BaseDatos[[#This Row],[Material]],1),""))</f>
        <v>1</v>
      </c>
      <c r="AG88" s="8">
        <f>IF(AF88=1,COUNTIF($AF$6:AF88,1),"")</f>
        <v>83</v>
      </c>
      <c r="AH88" s="9" t="str">
        <f>IFERROR(INDEX(BaseDatos[Material],MATCH(ROWS($AG$6:AG88),BaseDatos[Aux2],0)),"")</f>
        <v>Aislante lana vidrio_Rockwool insulation - 80 mm (R2)</v>
      </c>
    </row>
    <row r="89" spans="1:34" x14ac:dyDescent="0.35">
      <c r="A89" s="2" t="str">
        <f>BaseDatos[[#This Row],[Material]]</f>
        <v>Aislante lana vidrio_Rockwool insulation - 100 mm (R2.5)</v>
      </c>
      <c r="B89" s="3" t="str">
        <f t="shared" si="5"/>
        <v>EPiC</v>
      </c>
      <c r="C89" s="2" t="str">
        <f t="shared" si="5"/>
        <v>Insulation</v>
      </c>
      <c r="D89" s="2" t="str">
        <f t="shared" si="5"/>
        <v>Other</v>
      </c>
      <c r="E89" s="2" t="s">
        <v>503</v>
      </c>
      <c r="F89" s="2" t="s">
        <v>10</v>
      </c>
      <c r="G89" s="6">
        <v>400</v>
      </c>
      <c r="H89" s="6">
        <v>435</v>
      </c>
      <c r="I89" s="6">
        <v>26.4</v>
      </c>
      <c r="J89" s="2" t="s">
        <v>142</v>
      </c>
      <c r="K89" s="16" t="s">
        <v>421</v>
      </c>
      <c r="L89" s="16" t="s">
        <v>422</v>
      </c>
      <c r="M89" s="16"/>
      <c r="N89" s="16"/>
      <c r="O89" s="16"/>
      <c r="P89" s="16"/>
      <c r="Q89" s="16"/>
      <c r="R89" s="16"/>
      <c r="S89" s="16"/>
      <c r="T89" s="16"/>
      <c r="U89" s="16"/>
      <c r="V89" s="11"/>
      <c r="AF89" s="19">
        <f>--ISNUMBER(IFERROR(SEARCH($AH$2,BaseDatos[[#This Row],[Material]],1),""))</f>
        <v>1</v>
      </c>
      <c r="AG89" s="8">
        <f>IF(AF89=1,COUNTIF($AF$6:AF89,1),"")</f>
        <v>84</v>
      </c>
      <c r="AH89" s="9" t="str">
        <f>IFERROR(INDEX(BaseDatos[Material],MATCH(ROWS($AG$6:AG89),BaseDatos[Aux2],0)),"")</f>
        <v>Aislante lana vidrio_Rockwool insulation - 100 mm (R2.5)</v>
      </c>
    </row>
    <row r="90" spans="1:34" x14ac:dyDescent="0.35">
      <c r="A90" s="2" t="str">
        <f>BaseDatos[[#This Row],[Material]]</f>
        <v>Aislante poliestireno_EPS/XPS insulation - 72 mm (R2)</v>
      </c>
      <c r="B90" s="3" t="str">
        <f t="shared" si="5"/>
        <v>EPiC</v>
      </c>
      <c r="C90" s="2" t="str">
        <f t="shared" si="5"/>
        <v>Insulation</v>
      </c>
      <c r="D90" s="2" t="s">
        <v>48</v>
      </c>
      <c r="E90" s="2" t="s">
        <v>504</v>
      </c>
      <c r="F90" s="2" t="s">
        <v>10</v>
      </c>
      <c r="G90" s="6">
        <v>251</v>
      </c>
      <c r="H90" s="6" t="s">
        <v>143</v>
      </c>
      <c r="I90" s="6">
        <v>12.9</v>
      </c>
      <c r="J90" s="2" t="s">
        <v>144</v>
      </c>
      <c r="K90" s="16" t="s">
        <v>421</v>
      </c>
      <c r="L90" s="16" t="s">
        <v>422</v>
      </c>
      <c r="M90" s="16"/>
      <c r="N90" s="16"/>
      <c r="O90" s="16"/>
      <c r="P90" s="16"/>
      <c r="Q90" s="16"/>
      <c r="R90" s="16"/>
      <c r="S90" s="16"/>
      <c r="T90" s="16"/>
      <c r="U90" s="16"/>
      <c r="V90" s="11"/>
      <c r="AF90" s="19">
        <f>--ISNUMBER(IFERROR(SEARCH($AH$2,BaseDatos[[#This Row],[Material]],1),""))</f>
        <v>1</v>
      </c>
      <c r="AG90" s="8">
        <f>IF(AF90=1,COUNTIF($AF$6:AF90,1),"")</f>
        <v>85</v>
      </c>
      <c r="AH90" s="9" t="str">
        <f>IFERROR(INDEX(BaseDatos[Material],MATCH(ROWS($AG$6:AG90),BaseDatos[Aux2],0)),"")</f>
        <v>Aislante poliestireno_EPS/XPS insulation - 72 mm (R2)</v>
      </c>
    </row>
    <row r="91" spans="1:34" x14ac:dyDescent="0.35">
      <c r="A91" s="2" t="str">
        <f>BaseDatos[[#This Row],[Material]]</f>
        <v>Aislante poliestireno_EPS/XPS insulation - 90 mm (R2.5)</v>
      </c>
      <c r="B91" s="3" t="str">
        <f t="shared" si="5"/>
        <v>EPiC</v>
      </c>
      <c r="C91" s="2" t="str">
        <f t="shared" si="5"/>
        <v>Insulation</v>
      </c>
      <c r="D91" s="2" t="str">
        <f t="shared" si="5"/>
        <v>Polystyrene</v>
      </c>
      <c r="E91" s="2" t="s">
        <v>505</v>
      </c>
      <c r="F91" s="2" t="s">
        <v>10</v>
      </c>
      <c r="G91" s="6">
        <v>314</v>
      </c>
      <c r="H91" s="6" t="s">
        <v>145</v>
      </c>
      <c r="I91" s="6">
        <v>16.2</v>
      </c>
      <c r="J91" s="2" t="s">
        <v>144</v>
      </c>
      <c r="K91" s="16" t="s">
        <v>421</v>
      </c>
      <c r="L91" s="16" t="s">
        <v>422</v>
      </c>
      <c r="M91" s="16"/>
      <c r="N91" s="16"/>
      <c r="O91" s="16"/>
      <c r="P91" s="16"/>
      <c r="Q91" s="16"/>
      <c r="R91" s="16"/>
      <c r="S91" s="16"/>
      <c r="T91" s="16"/>
      <c r="U91" s="16"/>
      <c r="V91" s="11"/>
      <c r="AF91" s="19">
        <f>--ISNUMBER(IFERROR(SEARCH($AH$2,BaseDatos[[#This Row],[Material]],1),""))</f>
        <v>1</v>
      </c>
      <c r="AG91" s="8">
        <f>IF(AF91=1,COUNTIF($AF$6:AF91,1),"")</f>
        <v>86</v>
      </c>
      <c r="AH91" s="9" t="str">
        <f>IFERROR(INDEX(BaseDatos[Material],MATCH(ROWS($AG$6:AG91),BaseDatos[Aux2],0)),"")</f>
        <v>Aislante poliestireno_EPS/XPS insulation - 90 mm (R2.5)</v>
      </c>
    </row>
    <row r="92" spans="1:34" x14ac:dyDescent="0.35">
      <c r="A92" s="2" t="str">
        <f>BaseDatos[[#This Row],[Material]]</f>
        <v>Aislante poliestireno_Polystyrene (EPS/XPS) insulation</v>
      </c>
      <c r="B92" s="3" t="str">
        <f t="shared" si="5"/>
        <v>EPiC</v>
      </c>
      <c r="C92" s="2" t="str">
        <f t="shared" si="5"/>
        <v>Insulation</v>
      </c>
      <c r="D92" s="2" t="str">
        <f t="shared" si="5"/>
        <v>Polystyrene</v>
      </c>
      <c r="E92" s="2" t="s">
        <v>506</v>
      </c>
      <c r="F92" s="2" t="s">
        <v>8</v>
      </c>
      <c r="G92" s="6">
        <v>155</v>
      </c>
      <c r="H92" s="6">
        <v>841</v>
      </c>
      <c r="I92" s="6">
        <v>8</v>
      </c>
      <c r="J92" s="2" t="s">
        <v>144</v>
      </c>
      <c r="K92" s="16" t="s">
        <v>421</v>
      </c>
      <c r="L92" s="16" t="s">
        <v>422</v>
      </c>
      <c r="M92" s="16"/>
      <c r="N92" s="16"/>
      <c r="O92" s="16"/>
      <c r="P92" s="16"/>
      <c r="Q92" s="16"/>
      <c r="R92" s="16"/>
      <c r="S92" s="16"/>
      <c r="T92" s="16"/>
      <c r="U92" s="16"/>
      <c r="V92" s="11"/>
      <c r="AF92" s="19">
        <f>--ISNUMBER(IFERROR(SEARCH($AH$2,BaseDatos[[#This Row],[Material]],1),""))</f>
        <v>1</v>
      </c>
      <c r="AG92" s="8">
        <f>IF(AF92=1,COUNTIF($AF$6:AF92,1),"")</f>
        <v>87</v>
      </c>
      <c r="AH92" s="9" t="str">
        <f>IFERROR(INDEX(BaseDatos[Material],MATCH(ROWS($AG$6:AG92),BaseDatos[Aux2],0)),"")</f>
        <v>Aislante poliestireno_Polystyrene (EPS/XPS) insulation</v>
      </c>
    </row>
    <row r="93" spans="1:34" x14ac:dyDescent="0.35">
      <c r="A93" s="2" t="str">
        <f>BaseDatos[[#This Row],[Material]]</f>
        <v>Aislante poliuretano_Polyurethane (PU) rigid foam insulation</v>
      </c>
      <c r="B93" s="3" t="str">
        <f t="shared" si="5"/>
        <v>EPiC</v>
      </c>
      <c r="C93" s="2" t="str">
        <f t="shared" si="5"/>
        <v>Insulation</v>
      </c>
      <c r="D93" s="2" t="s">
        <v>49</v>
      </c>
      <c r="E93" s="2" t="s">
        <v>507</v>
      </c>
      <c r="F93" s="2" t="s">
        <v>8</v>
      </c>
      <c r="G93" s="6">
        <v>293</v>
      </c>
      <c r="H93" s="6">
        <v>690</v>
      </c>
      <c r="I93" s="6">
        <v>17.5</v>
      </c>
      <c r="J93" s="2" t="s">
        <v>146</v>
      </c>
      <c r="K93" s="16" t="s">
        <v>421</v>
      </c>
      <c r="L93" s="16" t="s">
        <v>422</v>
      </c>
      <c r="M93" s="16"/>
      <c r="N93" s="16"/>
      <c r="O93" s="16"/>
      <c r="P93" s="16"/>
      <c r="Q93" s="16"/>
      <c r="R93" s="16"/>
      <c r="S93" s="16"/>
      <c r="T93" s="16"/>
      <c r="U93" s="16"/>
      <c r="V93" s="11"/>
      <c r="AF93" s="19">
        <f>--ISNUMBER(IFERROR(SEARCH($AH$2,BaseDatos[[#This Row],[Material]],1),""))</f>
        <v>1</v>
      </c>
      <c r="AG93" s="8">
        <f>IF(AF93=1,COUNTIF($AF$6:AF93,1),"")</f>
        <v>88</v>
      </c>
      <c r="AH93" s="9" t="str">
        <f>IFERROR(INDEX(BaseDatos[Material],MATCH(ROWS($AG$6:AG93),BaseDatos[Aux2],0)),"")</f>
        <v>Aislante poliuretano_Polyurethane (PU) rigid foam insulation</v>
      </c>
    </row>
    <row r="94" spans="1:34" x14ac:dyDescent="0.35">
      <c r="A94" s="2" t="str">
        <f>BaseDatos[[#This Row],[Material]]</f>
        <v>Aislante poliuretano_PU rigid foam insulation - 44 mm (R2)</v>
      </c>
      <c r="B94" s="3" t="str">
        <f t="shared" si="5"/>
        <v>EPiC</v>
      </c>
      <c r="C94" s="2" t="str">
        <f t="shared" si="5"/>
        <v>Insulation</v>
      </c>
      <c r="D94" s="2" t="str">
        <f t="shared" si="5"/>
        <v>Polyurethane</v>
      </c>
      <c r="E94" s="2" t="s">
        <v>508</v>
      </c>
      <c r="F94" s="2" t="s">
        <v>10</v>
      </c>
      <c r="G94" s="6">
        <v>387</v>
      </c>
      <c r="H94" s="6">
        <v>911</v>
      </c>
      <c r="I94" s="6">
        <v>23.1</v>
      </c>
      <c r="J94" s="2" t="s">
        <v>146</v>
      </c>
      <c r="K94" s="16" t="s">
        <v>421</v>
      </c>
      <c r="L94" s="16" t="s">
        <v>422</v>
      </c>
      <c r="M94" s="16"/>
      <c r="N94" s="16"/>
      <c r="O94" s="16"/>
      <c r="P94" s="16"/>
      <c r="Q94" s="16"/>
      <c r="R94" s="16"/>
      <c r="S94" s="16"/>
      <c r="T94" s="16"/>
      <c r="U94" s="16"/>
      <c r="V94" s="11"/>
      <c r="AF94" s="19">
        <f>--ISNUMBER(IFERROR(SEARCH($AH$2,BaseDatos[[#This Row],[Material]],1),""))</f>
        <v>1</v>
      </c>
      <c r="AG94" s="8">
        <f>IF(AF94=1,COUNTIF($AF$6:AF94,1),"")</f>
        <v>89</v>
      </c>
      <c r="AH94" s="9" t="str">
        <f>IFERROR(INDEX(BaseDatos[Material],MATCH(ROWS($AG$6:AG94),BaseDatos[Aux2],0)),"")</f>
        <v>Aislante poliuretano_PU rigid foam insulation - 44 mm (R2)</v>
      </c>
    </row>
    <row r="95" spans="1:34" x14ac:dyDescent="0.35">
      <c r="A95" s="2" t="str">
        <f>BaseDatos[[#This Row],[Material]]</f>
        <v>Aislante poliuretano_PU rigid foam insulation - 55 mm (R2.5)</v>
      </c>
      <c r="B95" s="3" t="str">
        <f t="shared" si="5"/>
        <v>EPiC</v>
      </c>
      <c r="C95" s="2" t="str">
        <f t="shared" si="5"/>
        <v>Insulation</v>
      </c>
      <c r="D95" s="2" t="str">
        <f t="shared" si="5"/>
        <v>Polyurethane</v>
      </c>
      <c r="E95" s="2" t="s">
        <v>509</v>
      </c>
      <c r="F95" s="2" t="s">
        <v>10</v>
      </c>
      <c r="G95" s="6">
        <v>484</v>
      </c>
      <c r="H95" s="6" t="s">
        <v>147</v>
      </c>
      <c r="I95" s="6">
        <v>28.8</v>
      </c>
      <c r="J95" s="2" t="s">
        <v>146</v>
      </c>
      <c r="K95" s="16" t="s">
        <v>421</v>
      </c>
      <c r="L95" s="16" t="s">
        <v>422</v>
      </c>
      <c r="M95" s="16"/>
      <c r="N95" s="16"/>
      <c r="O95" s="16"/>
      <c r="P95" s="16"/>
      <c r="Q95" s="16"/>
      <c r="R95" s="16"/>
      <c r="S95" s="16"/>
      <c r="T95" s="16"/>
      <c r="U95" s="16"/>
      <c r="V95" s="11"/>
      <c r="AF95" s="19">
        <f>--ISNUMBER(IFERROR(SEARCH($AH$2,BaseDatos[[#This Row],[Material]],1),""))</f>
        <v>1</v>
      </c>
      <c r="AG95" s="8">
        <f>IF(AF95=1,COUNTIF($AF$6:AF95,1),"")</f>
        <v>90</v>
      </c>
      <c r="AH95" s="9" t="str">
        <f>IFERROR(INDEX(BaseDatos[Material],MATCH(ROWS($AG$6:AG95),BaseDatos[Aux2],0)),"")</f>
        <v>Aislante poliuretano_PU rigid foam insulation - 55 mm (R2.5)</v>
      </c>
    </row>
    <row r="96" spans="1:34" x14ac:dyDescent="0.35">
      <c r="A96" s="2" t="str">
        <f>BaseDatos[[#This Row],[Material]]</f>
        <v>Ángulo aluminio_Aluminium angle extruded</v>
      </c>
      <c r="B96" s="3" t="str">
        <f t="shared" si="5"/>
        <v>EPiC</v>
      </c>
      <c r="C96" s="2" t="s">
        <v>13</v>
      </c>
      <c r="D96" s="2" t="s">
        <v>50</v>
      </c>
      <c r="E96" s="2" t="s">
        <v>510</v>
      </c>
      <c r="F96" s="2" t="s">
        <v>8</v>
      </c>
      <c r="G96" s="6">
        <v>383</v>
      </c>
      <c r="H96" s="6">
        <v>244</v>
      </c>
      <c r="I96" s="6">
        <v>32.700000000000003</v>
      </c>
      <c r="J96" s="2" t="s">
        <v>148</v>
      </c>
      <c r="K96" s="16" t="s">
        <v>421</v>
      </c>
      <c r="L96" s="16" t="s">
        <v>422</v>
      </c>
      <c r="M96" s="16"/>
      <c r="N96" s="16"/>
      <c r="O96" s="16"/>
      <c r="P96" s="16"/>
      <c r="Q96" s="16"/>
      <c r="R96" s="16"/>
      <c r="S96" s="16"/>
      <c r="T96" s="16"/>
      <c r="U96" s="16"/>
      <c r="V96" s="11"/>
      <c r="AF96" s="19">
        <f>--ISNUMBER(IFERROR(SEARCH($AH$2,BaseDatos[[#This Row],[Material]],1),""))</f>
        <v>1</v>
      </c>
      <c r="AG96" s="8">
        <f>IF(AF96=1,COUNTIF($AF$6:AF96,1),"")</f>
        <v>91</v>
      </c>
      <c r="AH96" s="9" t="str">
        <f>IFERROR(INDEX(BaseDatos[Material],MATCH(ROWS($AG$6:AG96),BaseDatos[Aux2],0)),"")</f>
        <v>Ángulo aluminio_Aluminium angle extruded</v>
      </c>
    </row>
    <row r="97" spans="1:34" x14ac:dyDescent="0.35">
      <c r="A97" s="2" t="str">
        <f>BaseDatos[[#This Row],[Material]]</f>
        <v>Barra de aluminio_Aluminium bar</v>
      </c>
      <c r="B97" s="3" t="str">
        <f t="shared" si="5"/>
        <v>EPiC</v>
      </c>
      <c r="C97" s="2" t="str">
        <f t="shared" si="5"/>
        <v>Metals</v>
      </c>
      <c r="D97" s="2" t="str">
        <f t="shared" si="5"/>
        <v>Aluminium</v>
      </c>
      <c r="E97" s="2" t="s">
        <v>511</v>
      </c>
      <c r="F97" s="2" t="s">
        <v>8</v>
      </c>
      <c r="G97" s="6">
        <v>345</v>
      </c>
      <c r="H97" s="6">
        <v>219</v>
      </c>
      <c r="I97" s="6">
        <v>29.6</v>
      </c>
      <c r="J97" s="2" t="s">
        <v>149</v>
      </c>
      <c r="K97" s="16" t="s">
        <v>421</v>
      </c>
      <c r="L97" s="16" t="s">
        <v>422</v>
      </c>
      <c r="M97" s="16"/>
      <c r="N97" s="16"/>
      <c r="O97" s="16"/>
      <c r="P97" s="16"/>
      <c r="Q97" s="16"/>
      <c r="R97" s="16"/>
      <c r="S97" s="16"/>
      <c r="T97" s="16"/>
      <c r="U97" s="16"/>
      <c r="V97" s="11"/>
      <c r="AF97" s="19">
        <f>--ISNUMBER(IFERROR(SEARCH($AH$2,BaseDatos[[#This Row],[Material]],1),""))</f>
        <v>1</v>
      </c>
      <c r="AG97" s="8">
        <f>IF(AF97=1,COUNTIF($AF$6:AF97,1),"")</f>
        <v>92</v>
      </c>
      <c r="AH97" s="9" t="str">
        <f>IFERROR(INDEX(BaseDatos[Material],MATCH(ROWS($AG$6:AG97),BaseDatos[Aux2],0)),"")</f>
        <v>Barra de aluminio_Aluminium bar</v>
      </c>
    </row>
    <row r="98" spans="1:34" x14ac:dyDescent="0.35">
      <c r="A98" s="2" t="str">
        <f>BaseDatos[[#This Row],[Material]]</f>
        <v>Barra de aluminio_Aluminium bar flat - 12 mm × 3mm</v>
      </c>
      <c r="B98" s="3" t="str">
        <f t="shared" si="5"/>
        <v>EPiC</v>
      </c>
      <c r="C98" s="2" t="str">
        <f t="shared" si="5"/>
        <v>Metals</v>
      </c>
      <c r="D98" s="2" t="str">
        <f t="shared" si="5"/>
        <v>Aluminium</v>
      </c>
      <c r="E98" s="2" t="s">
        <v>512</v>
      </c>
      <c r="F98" s="2" t="s">
        <v>14</v>
      </c>
      <c r="G98" s="6">
        <v>33.700000000000003</v>
      </c>
      <c r="H98" s="6">
        <v>21.3</v>
      </c>
      <c r="I98" s="6">
        <v>2.9</v>
      </c>
      <c r="J98" s="2" t="s">
        <v>149</v>
      </c>
      <c r="K98" s="16" t="s">
        <v>421</v>
      </c>
      <c r="L98" s="16" t="s">
        <v>422</v>
      </c>
      <c r="M98" s="16"/>
      <c r="N98" s="16"/>
      <c r="O98" s="16"/>
      <c r="P98" s="16"/>
      <c r="Q98" s="16"/>
      <c r="R98" s="16"/>
      <c r="S98" s="16"/>
      <c r="T98" s="16"/>
      <c r="U98" s="16"/>
      <c r="V98" s="11"/>
      <c r="AF98" s="19">
        <f>--ISNUMBER(IFERROR(SEARCH($AH$2,BaseDatos[[#This Row],[Material]],1),""))</f>
        <v>1</v>
      </c>
      <c r="AG98" s="8">
        <f>IF(AF98=1,COUNTIF($AF$6:AF98,1),"")</f>
        <v>93</v>
      </c>
      <c r="AH98" s="9" t="str">
        <f>IFERROR(INDEX(BaseDatos[Material],MATCH(ROWS($AG$6:AG98),BaseDatos[Aux2],0)),"")</f>
        <v>Barra de aluminio_Aluminium bar flat - 12 mm × 3mm</v>
      </c>
    </row>
    <row r="99" spans="1:34" x14ac:dyDescent="0.35">
      <c r="A99" s="2" t="str">
        <f>BaseDatos[[#This Row],[Material]]</f>
        <v>Barra de aluminio_Aluminium bar flat - 40 mm × 3mm</v>
      </c>
      <c r="B99" s="3" t="str">
        <f t="shared" si="5"/>
        <v>EPiC</v>
      </c>
      <c r="C99" s="2" t="str">
        <f t="shared" si="5"/>
        <v>Metals</v>
      </c>
      <c r="D99" s="2" t="str">
        <f t="shared" si="5"/>
        <v>Aluminium</v>
      </c>
      <c r="E99" s="2" t="s">
        <v>513</v>
      </c>
      <c r="F99" s="2" t="s">
        <v>14</v>
      </c>
      <c r="G99" s="6">
        <v>112</v>
      </c>
      <c r="H99" s="6">
        <v>71.2</v>
      </c>
      <c r="I99" s="6">
        <v>9.6</v>
      </c>
      <c r="J99" s="2" t="s">
        <v>149</v>
      </c>
      <c r="K99" s="16" t="s">
        <v>421</v>
      </c>
      <c r="L99" s="16" t="s">
        <v>422</v>
      </c>
      <c r="M99" s="16"/>
      <c r="N99" s="16"/>
      <c r="O99" s="16"/>
      <c r="P99" s="16"/>
      <c r="Q99" s="16"/>
      <c r="R99" s="16"/>
      <c r="S99" s="16"/>
      <c r="T99" s="16"/>
      <c r="U99" s="16"/>
      <c r="V99" s="11"/>
      <c r="AF99" s="19">
        <f>--ISNUMBER(IFERROR(SEARCH($AH$2,BaseDatos[[#This Row],[Material]],1),""))</f>
        <v>1</v>
      </c>
      <c r="AG99" s="8">
        <f>IF(AF99=1,COUNTIF($AF$6:AF99,1),"")</f>
        <v>94</v>
      </c>
      <c r="AH99" s="9" t="str">
        <f>IFERROR(INDEX(BaseDatos[Material],MATCH(ROWS($AG$6:AG99),BaseDatos[Aux2],0)),"")</f>
        <v>Barra de aluminio_Aluminium bar flat - 40 mm × 3mm</v>
      </c>
    </row>
    <row r="100" spans="1:34" x14ac:dyDescent="0.35">
      <c r="A100" s="2" t="str">
        <f>BaseDatos[[#This Row],[Material]]</f>
        <v>Barra de aluminio_Aluminium bar flat - 100 mm × 6mm</v>
      </c>
      <c r="B100" s="3" t="str">
        <f t="shared" si="5"/>
        <v>EPiC</v>
      </c>
      <c r="C100" s="2" t="str">
        <f t="shared" si="5"/>
        <v>Metals</v>
      </c>
      <c r="D100" s="2" t="str">
        <f t="shared" si="5"/>
        <v>Aluminium</v>
      </c>
      <c r="E100" s="2" t="s">
        <v>514</v>
      </c>
      <c r="F100" s="2" t="s">
        <v>14</v>
      </c>
      <c r="G100" s="6">
        <v>562</v>
      </c>
      <c r="H100" s="6">
        <v>356</v>
      </c>
      <c r="I100" s="6">
        <v>48.2</v>
      </c>
      <c r="J100" s="2" t="s">
        <v>149</v>
      </c>
      <c r="K100" s="16" t="s">
        <v>421</v>
      </c>
      <c r="L100" s="16" t="s">
        <v>422</v>
      </c>
      <c r="M100" s="16"/>
      <c r="N100" s="16"/>
      <c r="O100" s="16"/>
      <c r="P100" s="16"/>
      <c r="Q100" s="16"/>
      <c r="R100" s="16"/>
      <c r="S100" s="16"/>
      <c r="T100" s="16"/>
      <c r="U100" s="16"/>
      <c r="V100" s="11"/>
      <c r="AF100" s="19">
        <f>--ISNUMBER(IFERROR(SEARCH($AH$2,BaseDatos[[#This Row],[Material]],1),""))</f>
        <v>1</v>
      </c>
      <c r="AG100" s="8">
        <f>IF(AF100=1,COUNTIF($AF$6:AF100,1),"")</f>
        <v>95</v>
      </c>
      <c r="AH100" s="9" t="str">
        <f>IFERROR(INDEX(BaseDatos[Material],MATCH(ROWS($AG$6:AG100),BaseDatos[Aux2],0)),"")</f>
        <v>Barra de aluminio_Aluminium bar flat - 100 mm × 6mm</v>
      </c>
    </row>
    <row r="101" spans="1:34" x14ac:dyDescent="0.35">
      <c r="A101" s="2" t="str">
        <f>BaseDatos[[#This Row],[Material]]</f>
        <v>Barra de aluminio_Aluminium bar round - 16 mm dia.</v>
      </c>
      <c r="B101" s="3" t="str">
        <f t="shared" si="5"/>
        <v>EPiC</v>
      </c>
      <c r="C101" s="2" t="str">
        <f t="shared" si="5"/>
        <v>Metals</v>
      </c>
      <c r="D101" s="2" t="str">
        <f t="shared" si="5"/>
        <v>Aluminium</v>
      </c>
      <c r="E101" s="2" t="s">
        <v>515</v>
      </c>
      <c r="F101" s="2" t="s">
        <v>14</v>
      </c>
      <c r="G101" s="6">
        <v>188</v>
      </c>
      <c r="H101" s="6">
        <v>119</v>
      </c>
      <c r="I101" s="6">
        <v>16.2</v>
      </c>
      <c r="J101" s="2" t="s">
        <v>149</v>
      </c>
      <c r="K101" s="16" t="s">
        <v>421</v>
      </c>
      <c r="L101" s="16" t="s">
        <v>422</v>
      </c>
      <c r="M101" s="16"/>
      <c r="N101" s="16"/>
      <c r="O101" s="16"/>
      <c r="P101" s="16"/>
      <c r="Q101" s="16"/>
      <c r="R101" s="16"/>
      <c r="S101" s="16"/>
      <c r="T101" s="16"/>
      <c r="U101" s="16"/>
      <c r="V101" s="11"/>
      <c r="AF101" s="19">
        <f>--ISNUMBER(IFERROR(SEARCH($AH$2,BaseDatos[[#This Row],[Material]],1),""))</f>
        <v>1</v>
      </c>
      <c r="AG101" s="8">
        <f>IF(AF101=1,COUNTIF($AF$6:AF101,1),"")</f>
        <v>96</v>
      </c>
      <c r="AH101" s="9" t="str">
        <f>IFERROR(INDEX(BaseDatos[Material],MATCH(ROWS($AG$6:AG101),BaseDatos[Aux2],0)),"")</f>
        <v>Barra de aluminio_Aluminium bar round - 16 mm dia.</v>
      </c>
    </row>
    <row r="102" spans="1:34" x14ac:dyDescent="0.35">
      <c r="A102" s="2" t="str">
        <f>BaseDatos[[#This Row],[Material]]</f>
        <v>Barra de aluminio_Aluminium bar round - 50 mm dia.</v>
      </c>
      <c r="B102" s="3" t="str">
        <f t="shared" si="5"/>
        <v>EPiC</v>
      </c>
      <c r="C102" s="2" t="str">
        <f t="shared" si="5"/>
        <v>Metals</v>
      </c>
      <c r="D102" s="2" t="str">
        <f t="shared" si="5"/>
        <v>Aluminium</v>
      </c>
      <c r="E102" s="2" t="s">
        <v>516</v>
      </c>
      <c r="F102" s="2" t="s">
        <v>14</v>
      </c>
      <c r="G102" s="6" t="s">
        <v>150</v>
      </c>
      <c r="H102" s="6" t="s">
        <v>151</v>
      </c>
      <c r="I102" s="6">
        <v>158</v>
      </c>
      <c r="J102" s="2" t="s">
        <v>149</v>
      </c>
      <c r="K102" s="16" t="s">
        <v>421</v>
      </c>
      <c r="L102" s="16" t="s">
        <v>422</v>
      </c>
      <c r="M102" s="16"/>
      <c r="N102" s="16"/>
      <c r="O102" s="16"/>
      <c r="P102" s="16"/>
      <c r="Q102" s="16"/>
      <c r="R102" s="16"/>
      <c r="S102" s="16"/>
      <c r="T102" s="16"/>
      <c r="U102" s="16"/>
      <c r="V102" s="11"/>
      <c r="AF102" s="19">
        <f>--ISNUMBER(IFERROR(SEARCH($AH$2,BaseDatos[[#This Row],[Material]],1),""))</f>
        <v>1</v>
      </c>
      <c r="AG102" s="8">
        <f>IF(AF102=1,COUNTIF($AF$6:AF102,1),"")</f>
        <v>97</v>
      </c>
      <c r="AH102" s="9" t="str">
        <f>IFERROR(INDEX(BaseDatos[Material],MATCH(ROWS($AG$6:AG102),BaseDatos[Aux2],0)),"")</f>
        <v>Barra de aluminio_Aluminium bar round - 50 mm dia.</v>
      </c>
    </row>
    <row r="103" spans="1:34" x14ac:dyDescent="0.35">
      <c r="A103" s="2" t="str">
        <f>BaseDatos[[#This Row],[Material]]</f>
        <v>Barra de aluminio_Aluminium bar round - 150 mm dia.</v>
      </c>
      <c r="B103" s="3" t="str">
        <f t="shared" ref="B103:D118" si="6">B102</f>
        <v>EPiC</v>
      </c>
      <c r="C103" s="2" t="str">
        <f t="shared" si="6"/>
        <v>Metals</v>
      </c>
      <c r="D103" s="2" t="str">
        <f t="shared" si="6"/>
        <v>Aluminium</v>
      </c>
      <c r="E103" s="2" t="s">
        <v>517</v>
      </c>
      <c r="F103" s="2" t="s">
        <v>14</v>
      </c>
      <c r="G103" s="6" t="s">
        <v>152</v>
      </c>
      <c r="H103" s="6" t="s">
        <v>153</v>
      </c>
      <c r="I103" s="6" t="s">
        <v>154</v>
      </c>
      <c r="J103" s="2" t="s">
        <v>149</v>
      </c>
      <c r="K103" s="16" t="s">
        <v>421</v>
      </c>
      <c r="L103" s="16" t="s">
        <v>422</v>
      </c>
      <c r="M103" s="16"/>
      <c r="N103" s="16"/>
      <c r="O103" s="16"/>
      <c r="P103" s="16"/>
      <c r="Q103" s="16"/>
      <c r="R103" s="16"/>
      <c r="S103" s="16"/>
      <c r="T103" s="16"/>
      <c r="U103" s="16"/>
      <c r="V103" s="11"/>
      <c r="AF103" s="19">
        <f>--ISNUMBER(IFERROR(SEARCH($AH$2,BaseDatos[[#This Row],[Material]],1),""))</f>
        <v>1</v>
      </c>
      <c r="AG103" s="8">
        <f>IF(AF103=1,COUNTIF($AF$6:AF103,1),"")</f>
        <v>98</v>
      </c>
      <c r="AH103" s="9" t="str">
        <f>IFERROR(INDEX(BaseDatos[Material],MATCH(ROWS($AG$6:AG103),BaseDatos[Aux2],0)),"")</f>
        <v>Barra de aluminio_Aluminium bar round - 150 mm dia.</v>
      </c>
    </row>
    <row r="104" spans="1:34" x14ac:dyDescent="0.35">
      <c r="A104" s="2" t="str">
        <f>BaseDatos[[#This Row],[Material]]</f>
        <v>Panel de aluminio_Aluminium composite panel</v>
      </c>
      <c r="B104" s="3" t="str">
        <f t="shared" si="6"/>
        <v>EPiC</v>
      </c>
      <c r="C104" s="2" t="str">
        <f t="shared" si="6"/>
        <v>Metals</v>
      </c>
      <c r="D104" s="2" t="str">
        <f t="shared" si="6"/>
        <v>Aluminium</v>
      </c>
      <c r="E104" s="2" t="s">
        <v>518</v>
      </c>
      <c r="F104" s="2" t="s">
        <v>10</v>
      </c>
      <c r="G104" s="6" t="s">
        <v>155</v>
      </c>
      <c r="H104" s="6" t="s">
        <v>156</v>
      </c>
      <c r="I104" s="6">
        <v>102</v>
      </c>
      <c r="J104" s="2" t="s">
        <v>157</v>
      </c>
      <c r="K104" s="16" t="s">
        <v>421</v>
      </c>
      <c r="L104" s="16" t="s">
        <v>422</v>
      </c>
      <c r="M104" s="16"/>
      <c r="N104" s="16"/>
      <c r="O104" s="16"/>
      <c r="P104" s="16"/>
      <c r="Q104" s="16"/>
      <c r="R104" s="16"/>
      <c r="S104" s="16"/>
      <c r="T104" s="16"/>
      <c r="U104" s="16"/>
      <c r="V104" s="11"/>
      <c r="AF104" s="19">
        <f>--ISNUMBER(IFERROR(SEARCH($AH$2,BaseDatos[[#This Row],[Material]],1),""))</f>
        <v>1</v>
      </c>
      <c r="AG104" s="8">
        <f>IF(AF104=1,COUNTIF($AF$6:AF104,1),"")</f>
        <v>99</v>
      </c>
      <c r="AH104" s="9" t="str">
        <f>IFERROR(INDEX(BaseDatos[Material],MATCH(ROWS($AG$6:AG104),BaseDatos[Aux2],0)),"")</f>
        <v>Panel de aluminio_Aluminium composite panel</v>
      </c>
    </row>
    <row r="105" spans="1:34" x14ac:dyDescent="0.35">
      <c r="A105" s="2" t="str">
        <f>BaseDatos[[#This Row],[Material]]</f>
        <v>Aluminio extruido_Aluminium extruded</v>
      </c>
      <c r="B105" s="3" t="str">
        <f t="shared" si="6"/>
        <v>EPiC</v>
      </c>
      <c r="C105" s="2" t="str">
        <f t="shared" si="6"/>
        <v>Metals</v>
      </c>
      <c r="D105" s="2" t="str">
        <f t="shared" si="6"/>
        <v>Aluminium</v>
      </c>
      <c r="E105" s="2" t="s">
        <v>519</v>
      </c>
      <c r="F105" s="2" t="s">
        <v>8</v>
      </c>
      <c r="G105" s="6">
        <v>358</v>
      </c>
      <c r="H105" s="6">
        <v>182</v>
      </c>
      <c r="I105" s="6">
        <v>29.4</v>
      </c>
      <c r="J105" s="2" t="s">
        <v>158</v>
      </c>
      <c r="K105" s="16" t="s">
        <v>421</v>
      </c>
      <c r="L105" s="16" t="s">
        <v>422</v>
      </c>
      <c r="M105" s="16"/>
      <c r="N105" s="16"/>
      <c r="O105" s="16"/>
      <c r="P105" s="16"/>
      <c r="Q105" s="16"/>
      <c r="R105" s="16"/>
      <c r="S105" s="16"/>
      <c r="T105" s="16"/>
      <c r="U105" s="16"/>
      <c r="V105" s="11"/>
      <c r="AF105" s="19">
        <f>--ISNUMBER(IFERROR(SEARCH($AH$2,BaseDatos[[#This Row],[Material]],1),""))</f>
        <v>1</v>
      </c>
      <c r="AG105" s="8">
        <f>IF(AF105=1,COUNTIF($AF$6:AF105,1),"")</f>
        <v>100</v>
      </c>
      <c r="AH105" s="9" t="str">
        <f>IFERROR(INDEX(BaseDatos[Material],MATCH(ROWS($AG$6:AG105),BaseDatos[Aux2],0)),"")</f>
        <v>Aluminio extruido_Aluminium extruded</v>
      </c>
    </row>
    <row r="106" spans="1:34" x14ac:dyDescent="0.35">
      <c r="A106" s="2" t="str">
        <f>BaseDatos[[#This Row],[Material]]</f>
        <v>Aluminio extruido_Aluminium extruded powdercoated</v>
      </c>
      <c r="B106" s="3" t="str">
        <f t="shared" si="6"/>
        <v>EPiC</v>
      </c>
      <c r="C106" s="2" t="str">
        <f t="shared" si="6"/>
        <v>Metals</v>
      </c>
      <c r="D106" s="2" t="str">
        <f t="shared" si="6"/>
        <v>Aluminium</v>
      </c>
      <c r="E106" s="2" t="s">
        <v>520</v>
      </c>
      <c r="F106" s="2" t="s">
        <v>8</v>
      </c>
      <c r="G106" s="6">
        <v>415</v>
      </c>
      <c r="H106" s="6">
        <v>251</v>
      </c>
      <c r="I106" s="6">
        <v>33.6</v>
      </c>
      <c r="J106" s="2" t="s">
        <v>159</v>
      </c>
      <c r="K106" s="16" t="s">
        <v>421</v>
      </c>
      <c r="L106" s="16" t="s">
        <v>422</v>
      </c>
      <c r="M106" s="16"/>
      <c r="N106" s="16"/>
      <c r="O106" s="16"/>
      <c r="P106" s="16"/>
      <c r="Q106" s="16"/>
      <c r="R106" s="16"/>
      <c r="S106" s="16"/>
      <c r="T106" s="16"/>
      <c r="U106" s="16"/>
      <c r="V106" s="11"/>
      <c r="AF106" s="19">
        <f>--ISNUMBER(IFERROR(SEARCH($AH$2,BaseDatos[[#This Row],[Material]],1),""))</f>
        <v>1</v>
      </c>
      <c r="AG106" s="8">
        <f>IF(AF106=1,COUNTIF($AF$6:AF106,1),"")</f>
        <v>101</v>
      </c>
      <c r="AH106" s="9" t="str">
        <f>IFERROR(INDEX(BaseDatos[Material],MATCH(ROWS($AG$6:AG106),BaseDatos[Aux2],0)),"")</f>
        <v>Aluminio extruido_Aluminium extruded powdercoated</v>
      </c>
    </row>
    <row r="107" spans="1:34" x14ac:dyDescent="0.35">
      <c r="A107" s="2" t="str">
        <f>BaseDatos[[#This Row],[Material]]</f>
        <v>Tubo de aluminio_Aluminium round tube - 25 mm dia.; 3.2 mm thick</v>
      </c>
      <c r="B107" s="3" t="str">
        <f t="shared" si="6"/>
        <v>EPiC</v>
      </c>
      <c r="C107" s="2" t="str">
        <f t="shared" si="6"/>
        <v>Metals</v>
      </c>
      <c r="D107" s="2" t="str">
        <f t="shared" si="6"/>
        <v>Aluminium</v>
      </c>
      <c r="E107" s="2" t="s">
        <v>669</v>
      </c>
      <c r="F107" s="2" t="s">
        <v>14</v>
      </c>
      <c r="G107" s="6">
        <v>114</v>
      </c>
      <c r="H107" s="6">
        <v>57.9</v>
      </c>
      <c r="I107" s="6">
        <v>9.4</v>
      </c>
      <c r="J107" s="2" t="s">
        <v>158</v>
      </c>
      <c r="K107" s="16" t="s">
        <v>421</v>
      </c>
      <c r="L107" s="16" t="s">
        <v>422</v>
      </c>
      <c r="M107" s="16"/>
      <c r="N107" s="16"/>
      <c r="O107" s="16"/>
      <c r="P107" s="16"/>
      <c r="Q107" s="16"/>
      <c r="R107" s="16"/>
      <c r="S107" s="16"/>
      <c r="T107" s="16"/>
      <c r="U107" s="16"/>
      <c r="V107" s="11"/>
      <c r="AF107" s="19">
        <f>--ISNUMBER(IFERROR(SEARCH($AH$2,BaseDatos[[#This Row],[Material]],1),""))</f>
        <v>1</v>
      </c>
      <c r="AG107" s="8">
        <f>IF(AF107=1,COUNTIF($AF$6:AF107,1),"")</f>
        <v>102</v>
      </c>
      <c r="AH107" s="9" t="str">
        <f>IFERROR(INDEX(BaseDatos[Material],MATCH(ROWS($AG$6:AG107),BaseDatos[Aux2],0)),"")</f>
        <v>Tubo de aluminio_Aluminium round tube - 25 mm dia.; 3.2 mm thick</v>
      </c>
    </row>
    <row r="108" spans="1:34" x14ac:dyDescent="0.35">
      <c r="A108" s="2" t="str">
        <f>BaseDatos[[#This Row],[Material]]</f>
        <v>Tubo de aluminio_Aluminium round tube - 60 mm dia.; 10 mm thick</v>
      </c>
      <c r="B108" s="3" t="str">
        <f t="shared" si="6"/>
        <v>EPiC</v>
      </c>
      <c r="C108" s="2" t="str">
        <f t="shared" si="6"/>
        <v>Metals</v>
      </c>
      <c r="D108" s="2" t="str">
        <f t="shared" si="6"/>
        <v>Aluminium</v>
      </c>
      <c r="E108" s="2" t="s">
        <v>670</v>
      </c>
      <c r="F108" s="2" t="s">
        <v>14</v>
      </c>
      <c r="G108" s="6">
        <v>871</v>
      </c>
      <c r="H108" s="6">
        <v>442</v>
      </c>
      <c r="I108" s="6">
        <v>71.5</v>
      </c>
      <c r="J108" s="2" t="s">
        <v>158</v>
      </c>
      <c r="K108" s="16" t="s">
        <v>421</v>
      </c>
      <c r="L108" s="16" t="s">
        <v>422</v>
      </c>
      <c r="M108" s="16"/>
      <c r="N108" s="16"/>
      <c r="O108" s="16"/>
      <c r="P108" s="16"/>
      <c r="Q108" s="16"/>
      <c r="R108" s="16"/>
      <c r="S108" s="16"/>
      <c r="T108" s="16"/>
      <c r="U108" s="16"/>
      <c r="V108" s="11"/>
      <c r="AF108" s="19">
        <f>--ISNUMBER(IFERROR(SEARCH($AH$2,BaseDatos[[#This Row],[Material]],1),""))</f>
        <v>1</v>
      </c>
      <c r="AG108" s="8">
        <f>IF(AF108=1,COUNTIF($AF$6:AF108,1),"")</f>
        <v>103</v>
      </c>
      <c r="AH108" s="9" t="str">
        <f>IFERROR(INDEX(BaseDatos[Material],MATCH(ROWS($AG$6:AG108),BaseDatos[Aux2],0)),"")</f>
        <v>Tubo de aluminio_Aluminium round tube - 60 mm dia.; 10 mm thick</v>
      </c>
    </row>
    <row r="109" spans="1:34" x14ac:dyDescent="0.35">
      <c r="A109" s="2" t="str">
        <f>BaseDatos[[#This Row],[Material]]</f>
        <v>Tubo de aluminio_Aluminium round tube - 80 mm dia.; 6 mm thick</v>
      </c>
      <c r="B109" s="3" t="str">
        <f t="shared" si="6"/>
        <v>EPiC</v>
      </c>
      <c r="C109" s="2" t="str">
        <f t="shared" si="6"/>
        <v>Metals</v>
      </c>
      <c r="D109" s="2" t="str">
        <f t="shared" si="6"/>
        <v>Aluminium</v>
      </c>
      <c r="E109" s="2" t="s">
        <v>671</v>
      </c>
      <c r="F109" s="2" t="s">
        <v>14</v>
      </c>
      <c r="G109" s="6">
        <v>705</v>
      </c>
      <c r="H109" s="6">
        <v>357</v>
      </c>
      <c r="I109" s="6">
        <v>57.8</v>
      </c>
      <c r="J109" s="2" t="s">
        <v>158</v>
      </c>
      <c r="K109" s="16" t="s">
        <v>421</v>
      </c>
      <c r="L109" s="16" t="s">
        <v>422</v>
      </c>
      <c r="M109" s="16"/>
      <c r="N109" s="16"/>
      <c r="O109" s="16"/>
      <c r="P109" s="16"/>
      <c r="Q109" s="16"/>
      <c r="R109" s="16"/>
      <c r="S109" s="16"/>
      <c r="T109" s="16"/>
      <c r="U109" s="16"/>
      <c r="V109" s="11"/>
      <c r="AF109" s="19">
        <f>--ISNUMBER(IFERROR(SEARCH($AH$2,BaseDatos[[#This Row],[Material]],1),""))</f>
        <v>1</v>
      </c>
      <c r="AG109" s="8">
        <f>IF(AF109=1,COUNTIF($AF$6:AF109,1),"")</f>
        <v>104</v>
      </c>
      <c r="AH109" s="9" t="str">
        <f>IFERROR(INDEX(BaseDatos[Material],MATCH(ROWS($AG$6:AG109),BaseDatos[Aux2],0)),"")</f>
        <v>Tubo de aluminio_Aluminium round tube - 80 mm dia.; 6 mm thick</v>
      </c>
    </row>
    <row r="110" spans="1:34" x14ac:dyDescent="0.35">
      <c r="A110" s="2" t="str">
        <f>BaseDatos[[#This Row],[Material]]</f>
        <v>Hoja de aluminio_Aluminium sheet</v>
      </c>
      <c r="B110" s="3" t="str">
        <f t="shared" si="6"/>
        <v>EPiC</v>
      </c>
      <c r="C110" s="2" t="str">
        <f t="shared" si="6"/>
        <v>Metals</v>
      </c>
      <c r="D110" s="2" t="str">
        <f t="shared" si="6"/>
        <v>Aluminium</v>
      </c>
      <c r="E110" s="2" t="s">
        <v>521</v>
      </c>
      <c r="F110" s="2" t="s">
        <v>8</v>
      </c>
      <c r="G110" s="6">
        <v>295</v>
      </c>
      <c r="H110" s="6">
        <v>160</v>
      </c>
      <c r="I110" s="6">
        <v>26.7</v>
      </c>
      <c r="J110" s="2" t="s">
        <v>160</v>
      </c>
      <c r="K110" s="16" t="s">
        <v>421</v>
      </c>
      <c r="L110" s="16" t="s">
        <v>422</v>
      </c>
      <c r="M110" s="16"/>
      <c r="N110" s="16"/>
      <c r="O110" s="16"/>
      <c r="P110" s="16"/>
      <c r="Q110" s="16"/>
      <c r="R110" s="16"/>
      <c r="S110" s="16"/>
      <c r="T110" s="16"/>
      <c r="U110" s="16"/>
      <c r="V110" s="11"/>
      <c r="AF110" s="19">
        <f>--ISNUMBER(IFERROR(SEARCH($AH$2,BaseDatos[[#This Row],[Material]],1),""))</f>
        <v>1</v>
      </c>
      <c r="AG110" s="8">
        <f>IF(AF110=1,COUNTIF($AF$6:AF110,1),"")</f>
        <v>105</v>
      </c>
      <c r="AH110" s="9" t="str">
        <f>IFERROR(INDEX(BaseDatos[Material],MATCH(ROWS($AG$6:AG110),BaseDatos[Aux2],0)),"")</f>
        <v>Hoja de aluminio_Aluminium sheet</v>
      </c>
    </row>
    <row r="111" spans="1:34" x14ac:dyDescent="0.35">
      <c r="A111" s="2" t="str">
        <f>BaseDatos[[#This Row],[Material]]</f>
        <v>Hoja de aluminio_Aluminium sheet - 1.6 mm</v>
      </c>
      <c r="B111" s="3" t="str">
        <f t="shared" si="6"/>
        <v>EPiC</v>
      </c>
      <c r="C111" s="2" t="str">
        <f t="shared" si="6"/>
        <v>Metals</v>
      </c>
      <c r="D111" s="2" t="str">
        <f t="shared" si="6"/>
        <v>Aluminium</v>
      </c>
      <c r="E111" s="2" t="s">
        <v>522</v>
      </c>
      <c r="F111" s="2" t="s">
        <v>10</v>
      </c>
      <c r="G111" s="6" t="s">
        <v>161</v>
      </c>
      <c r="H111" s="6">
        <v>693</v>
      </c>
      <c r="I111" s="6">
        <v>116</v>
      </c>
      <c r="J111" s="2" t="s">
        <v>160</v>
      </c>
      <c r="K111" s="16" t="s">
        <v>421</v>
      </c>
      <c r="L111" s="16" t="s">
        <v>422</v>
      </c>
      <c r="M111" s="16"/>
      <c r="N111" s="16"/>
      <c r="O111" s="16"/>
      <c r="P111" s="16"/>
      <c r="Q111" s="16"/>
      <c r="R111" s="16"/>
      <c r="S111" s="16"/>
      <c r="T111" s="16"/>
      <c r="U111" s="16"/>
      <c r="V111" s="11"/>
      <c r="AF111" s="19">
        <f>--ISNUMBER(IFERROR(SEARCH($AH$2,BaseDatos[[#This Row],[Material]],1),""))</f>
        <v>1</v>
      </c>
      <c r="AG111" s="8">
        <f>IF(AF111=1,COUNTIF($AF$6:AF111,1),"")</f>
        <v>106</v>
      </c>
      <c r="AH111" s="9" t="str">
        <f>IFERROR(INDEX(BaseDatos[Material],MATCH(ROWS($AG$6:AG111),BaseDatos[Aux2],0)),"")</f>
        <v>Hoja de aluminio_Aluminium sheet - 1.6 mm</v>
      </c>
    </row>
    <row r="112" spans="1:34" x14ac:dyDescent="0.35">
      <c r="A112" s="2" t="str">
        <f>BaseDatos[[#This Row],[Material]]</f>
        <v>Hoja de aluminio_Aluminium sheet - 3 mm</v>
      </c>
      <c r="B112" s="3" t="str">
        <f t="shared" si="6"/>
        <v>EPiC</v>
      </c>
      <c r="C112" s="2" t="str">
        <f t="shared" si="6"/>
        <v>Metals</v>
      </c>
      <c r="D112" s="2" t="str">
        <f t="shared" si="6"/>
        <v>Aluminium</v>
      </c>
      <c r="E112" s="2" t="s">
        <v>523</v>
      </c>
      <c r="F112" s="2" t="s">
        <v>10</v>
      </c>
      <c r="G112" s="6" t="s">
        <v>162</v>
      </c>
      <c r="H112" s="6" t="s">
        <v>163</v>
      </c>
      <c r="I112" s="6">
        <v>217</v>
      </c>
      <c r="J112" s="2" t="s">
        <v>160</v>
      </c>
      <c r="K112" s="16" t="s">
        <v>421</v>
      </c>
      <c r="L112" s="16" t="s">
        <v>422</v>
      </c>
      <c r="M112" s="16"/>
      <c r="N112" s="16"/>
      <c r="O112" s="16"/>
      <c r="P112" s="16"/>
      <c r="Q112" s="16"/>
      <c r="R112" s="16"/>
      <c r="S112" s="16"/>
      <c r="T112" s="16"/>
      <c r="U112" s="16"/>
      <c r="V112" s="11"/>
      <c r="AF112" s="19">
        <f>--ISNUMBER(IFERROR(SEARCH($AH$2,BaseDatos[[#This Row],[Material]],1),""))</f>
        <v>1</v>
      </c>
      <c r="AG112" s="8">
        <f>IF(AF112=1,COUNTIF($AF$6:AF112,1),"")</f>
        <v>107</v>
      </c>
      <c r="AH112" s="9" t="str">
        <f>IFERROR(INDEX(BaseDatos[Material],MATCH(ROWS($AG$6:AG112),BaseDatos[Aux2],0)),"")</f>
        <v>Hoja de aluminio_Aluminium sheet - 3 mm</v>
      </c>
    </row>
    <row r="113" spans="1:34" x14ac:dyDescent="0.35">
      <c r="A113" s="2" t="str">
        <f>BaseDatos[[#This Row],[Material]]</f>
        <v>Hoja de aluminio_Aluminium sheet - 6 mm</v>
      </c>
      <c r="B113" s="3" t="str">
        <f t="shared" si="6"/>
        <v>EPiC</v>
      </c>
      <c r="C113" s="2" t="str">
        <f t="shared" si="6"/>
        <v>Metals</v>
      </c>
      <c r="D113" s="2" t="str">
        <f t="shared" si="6"/>
        <v>Aluminium</v>
      </c>
      <c r="E113" s="2" t="s">
        <v>524</v>
      </c>
      <c r="F113" s="2" t="s">
        <v>10</v>
      </c>
      <c r="G113" s="6" t="s">
        <v>164</v>
      </c>
      <c r="H113" s="6" t="s">
        <v>165</v>
      </c>
      <c r="I113" s="6">
        <v>434</v>
      </c>
      <c r="J113" s="2" t="s">
        <v>160</v>
      </c>
      <c r="K113" s="16" t="s">
        <v>421</v>
      </c>
      <c r="L113" s="16" t="s">
        <v>422</v>
      </c>
      <c r="M113" s="16"/>
      <c r="N113" s="16"/>
      <c r="O113" s="16"/>
      <c r="P113" s="16"/>
      <c r="Q113" s="16"/>
      <c r="R113" s="16"/>
      <c r="S113" s="16"/>
      <c r="T113" s="16"/>
      <c r="U113" s="16"/>
      <c r="V113" s="11"/>
      <c r="AF113" s="19">
        <f>--ISNUMBER(IFERROR(SEARCH($AH$2,BaseDatos[[#This Row],[Material]],1),""))</f>
        <v>1</v>
      </c>
      <c r="AG113" s="8">
        <f>IF(AF113=1,COUNTIF($AF$6:AF113,1),"")</f>
        <v>108</v>
      </c>
      <c r="AH113" s="9" t="str">
        <f>IFERROR(INDEX(BaseDatos[Material],MATCH(ROWS($AG$6:AG113),BaseDatos[Aux2],0)),"")</f>
        <v>Hoja de aluminio_Aluminium sheet - 6 mm</v>
      </c>
    </row>
    <row r="114" spans="1:34" x14ac:dyDescent="0.35">
      <c r="A114" s="2" t="str">
        <f>BaseDatos[[#This Row],[Material]]</f>
        <v>Tubo de aluminio cuadrado_Aluminium square tube - 20 × 20 mm; 1.6 mm thick</v>
      </c>
      <c r="B114" s="3" t="str">
        <f t="shared" si="6"/>
        <v>EPiC</v>
      </c>
      <c r="C114" s="2" t="str">
        <f t="shared" si="6"/>
        <v>Metals</v>
      </c>
      <c r="D114" s="2" t="str">
        <f t="shared" si="6"/>
        <v>Aluminium</v>
      </c>
      <c r="E114" s="2" t="s">
        <v>672</v>
      </c>
      <c r="F114" s="2" t="s">
        <v>14</v>
      </c>
      <c r="G114" s="6">
        <v>59.7</v>
      </c>
      <c r="H114" s="6">
        <v>30.3</v>
      </c>
      <c r="I114" s="6">
        <v>4.9000000000000004</v>
      </c>
      <c r="J114" s="2" t="s">
        <v>158</v>
      </c>
      <c r="K114" s="16" t="s">
        <v>421</v>
      </c>
      <c r="L114" s="16" t="s">
        <v>422</v>
      </c>
      <c r="M114" s="16"/>
      <c r="N114" s="16"/>
      <c r="O114" s="16"/>
      <c r="P114" s="16"/>
      <c r="Q114" s="16"/>
      <c r="R114" s="16"/>
      <c r="S114" s="16"/>
      <c r="T114" s="16"/>
      <c r="U114" s="16"/>
      <c r="V114" s="11"/>
      <c r="AF114" s="19">
        <f>--ISNUMBER(IFERROR(SEARCH($AH$2,BaseDatos[[#This Row],[Material]],1),""))</f>
        <v>1</v>
      </c>
      <c r="AG114" s="8">
        <f>IF(AF114=1,COUNTIF($AF$6:AF114,1),"")</f>
        <v>109</v>
      </c>
      <c r="AH114" s="9" t="str">
        <f>IFERROR(INDEX(BaseDatos[Material],MATCH(ROWS($AG$6:AG114),BaseDatos[Aux2],0)),"")</f>
        <v>Tubo de aluminio cuadrado_Aluminium square tube - 20 × 20 mm; 1.6 mm thick</v>
      </c>
    </row>
    <row r="115" spans="1:34" x14ac:dyDescent="0.35">
      <c r="A115" s="2" t="str">
        <f>BaseDatos[[#This Row],[Material]]</f>
        <v>Tubo de aluminio cuadrado_Aluminium square tube - 40 × 40 mm; 2 mm thick</v>
      </c>
      <c r="B115" s="3" t="str">
        <f t="shared" si="6"/>
        <v>EPiC</v>
      </c>
      <c r="C115" s="2" t="str">
        <f t="shared" si="6"/>
        <v>Metals</v>
      </c>
      <c r="D115" s="2" t="str">
        <f t="shared" si="6"/>
        <v>Aluminium</v>
      </c>
      <c r="E115" s="2" t="s">
        <v>673</v>
      </c>
      <c r="F115" s="2" t="s">
        <v>14</v>
      </c>
      <c r="G115" s="6">
        <v>152</v>
      </c>
      <c r="H115" s="6">
        <v>76.8</v>
      </c>
      <c r="I115" s="6">
        <v>12.4</v>
      </c>
      <c r="J115" s="2" t="s">
        <v>158</v>
      </c>
      <c r="K115" s="16" t="s">
        <v>421</v>
      </c>
      <c r="L115" s="16" t="s">
        <v>422</v>
      </c>
      <c r="M115" s="16"/>
      <c r="N115" s="16"/>
      <c r="O115" s="16"/>
      <c r="P115" s="16"/>
      <c r="Q115" s="16"/>
      <c r="R115" s="16"/>
      <c r="S115" s="16"/>
      <c r="T115" s="16"/>
      <c r="U115" s="16"/>
      <c r="V115" s="11"/>
      <c r="AF115" s="19">
        <f>--ISNUMBER(IFERROR(SEARCH($AH$2,BaseDatos[[#This Row],[Material]],1),""))</f>
        <v>1</v>
      </c>
      <c r="AG115" s="8">
        <f>IF(AF115=1,COUNTIF($AF$6:AF115,1),"")</f>
        <v>110</v>
      </c>
      <c r="AH115" s="9" t="str">
        <f>IFERROR(INDEX(BaseDatos[Material],MATCH(ROWS($AG$6:AG115),BaseDatos[Aux2],0)),"")</f>
        <v>Tubo de aluminio cuadrado_Aluminium square tube - 40 × 40 mm; 2 mm thick</v>
      </c>
    </row>
    <row r="116" spans="1:34" x14ac:dyDescent="0.35">
      <c r="A116" s="2" t="str">
        <f>BaseDatos[[#This Row],[Material]]</f>
        <v>Tubo de aluminio cuadrado_Aluminium square tube - 100 × 100 mm; 3 mm thick</v>
      </c>
      <c r="B116" s="3" t="str">
        <f t="shared" si="6"/>
        <v>EPiC</v>
      </c>
      <c r="C116" s="2" t="str">
        <f t="shared" si="6"/>
        <v>Metals</v>
      </c>
      <c r="D116" s="2" t="str">
        <f t="shared" si="6"/>
        <v>Aluminium</v>
      </c>
      <c r="E116" s="2" t="s">
        <v>674</v>
      </c>
      <c r="F116" s="2" t="s">
        <v>14</v>
      </c>
      <c r="G116" s="6">
        <v>574</v>
      </c>
      <c r="H116" s="6">
        <v>291</v>
      </c>
      <c r="I116" s="6">
        <v>47.1</v>
      </c>
      <c r="J116" s="2" t="s">
        <v>158</v>
      </c>
      <c r="K116" s="16" t="s">
        <v>421</v>
      </c>
      <c r="L116" s="16" t="s">
        <v>422</v>
      </c>
      <c r="M116" s="16"/>
      <c r="N116" s="16"/>
      <c r="O116" s="16"/>
      <c r="P116" s="16"/>
      <c r="Q116" s="16"/>
      <c r="R116" s="16"/>
      <c r="S116" s="16"/>
      <c r="T116" s="16"/>
      <c r="U116" s="16"/>
      <c r="V116" s="11"/>
      <c r="AF116" s="19">
        <f>--ISNUMBER(IFERROR(SEARCH($AH$2,BaseDatos[[#This Row],[Material]],1),""))</f>
        <v>1</v>
      </c>
      <c r="AG116" s="8">
        <f>IF(AF116=1,COUNTIF($AF$6:AF116,1),"")</f>
        <v>111</v>
      </c>
      <c r="AH116" s="9" t="str">
        <f>IFERROR(INDEX(BaseDatos[Material],MATCH(ROWS($AG$6:AG116),BaseDatos[Aux2],0)),"")</f>
        <v>Tubo de aluminio cuadrado_Aluminium square tube - 100 × 100 mm; 3 mm thick</v>
      </c>
    </row>
    <row r="117" spans="1:34" x14ac:dyDescent="0.35">
      <c r="A117" s="2" t="str">
        <f>BaseDatos[[#This Row],[Material]]</f>
        <v>Tubo de cobre_Copper pipe</v>
      </c>
      <c r="B117" s="3" t="str">
        <f t="shared" si="6"/>
        <v>EPiC</v>
      </c>
      <c r="C117" s="2" t="str">
        <f t="shared" si="6"/>
        <v>Metals</v>
      </c>
      <c r="D117" s="2" t="s">
        <v>51</v>
      </c>
      <c r="E117" s="2" t="s">
        <v>525</v>
      </c>
      <c r="F117" s="2" t="s">
        <v>8</v>
      </c>
      <c r="G117" s="6">
        <v>150</v>
      </c>
      <c r="H117" s="6">
        <v>289</v>
      </c>
      <c r="I117" s="6">
        <v>10.1</v>
      </c>
      <c r="J117" s="2" t="s">
        <v>166</v>
      </c>
      <c r="K117" s="16" t="s">
        <v>421</v>
      </c>
      <c r="L117" s="16" t="s">
        <v>422</v>
      </c>
      <c r="M117" s="16"/>
      <c r="N117" s="16"/>
      <c r="O117" s="16"/>
      <c r="P117" s="16"/>
      <c r="Q117" s="16"/>
      <c r="R117" s="16"/>
      <c r="S117" s="16"/>
      <c r="T117" s="16"/>
      <c r="U117" s="16"/>
      <c r="V117" s="11"/>
      <c r="AF117" s="19">
        <f>--ISNUMBER(IFERROR(SEARCH($AH$2,BaseDatos[[#This Row],[Material]],1),""))</f>
        <v>1</v>
      </c>
      <c r="AG117" s="8">
        <f>IF(AF117=1,COUNTIF($AF$6:AF117,1),"")</f>
        <v>112</v>
      </c>
      <c r="AH117" s="9" t="str">
        <f>IFERROR(INDEX(BaseDatos[Material],MATCH(ROWS($AG$6:AG117),BaseDatos[Aux2],0)),"")</f>
        <v>Tubo de cobre_Copper pipe</v>
      </c>
    </row>
    <row r="118" spans="1:34" x14ac:dyDescent="0.35">
      <c r="A118" s="2" t="str">
        <f>BaseDatos[[#This Row],[Material]]</f>
        <v>Tubo de cobre_Copper pipe - 12.7 mm outer dia.; 0.91 mm thick</v>
      </c>
      <c r="B118" s="3" t="str">
        <f t="shared" si="6"/>
        <v>EPiC</v>
      </c>
      <c r="C118" s="2" t="str">
        <f t="shared" si="6"/>
        <v>Metals</v>
      </c>
      <c r="D118" s="2" t="str">
        <f t="shared" si="6"/>
        <v>Copper</v>
      </c>
      <c r="E118" s="2" t="s">
        <v>675</v>
      </c>
      <c r="F118" s="2" t="s">
        <v>14</v>
      </c>
      <c r="G118" s="6">
        <v>45.1</v>
      </c>
      <c r="H118" s="6">
        <v>87</v>
      </c>
      <c r="I118" s="6">
        <v>3</v>
      </c>
      <c r="J118" s="2" t="s">
        <v>166</v>
      </c>
      <c r="K118" s="16" t="s">
        <v>421</v>
      </c>
      <c r="L118" s="16" t="s">
        <v>422</v>
      </c>
      <c r="M118" s="16"/>
      <c r="N118" s="16"/>
      <c r="O118" s="16"/>
      <c r="P118" s="16"/>
      <c r="Q118" s="16"/>
      <c r="R118" s="16"/>
      <c r="S118" s="16"/>
      <c r="T118" s="16"/>
      <c r="U118" s="16"/>
      <c r="V118" s="11"/>
      <c r="AF118" s="19">
        <f>--ISNUMBER(IFERROR(SEARCH($AH$2,BaseDatos[[#This Row],[Material]],1),""))</f>
        <v>1</v>
      </c>
      <c r="AG118" s="8">
        <f>IF(AF118=1,COUNTIF($AF$6:AF118,1),"")</f>
        <v>113</v>
      </c>
      <c r="AH118" s="9" t="str">
        <f>IFERROR(INDEX(BaseDatos[Material],MATCH(ROWS($AG$6:AG118),BaseDatos[Aux2],0)),"")</f>
        <v>Tubo de cobre_Copper pipe - 12.7 mm outer dia.; 0.91 mm thick</v>
      </c>
    </row>
    <row r="119" spans="1:34" x14ac:dyDescent="0.35">
      <c r="A119" s="2" t="str">
        <f>BaseDatos[[#This Row],[Material]]</f>
        <v>Tubo de cobre_Copper pipe - 19.05 mm outer dia.; 1.02 mm thick</v>
      </c>
      <c r="B119" s="3" t="str">
        <f t="shared" ref="B119:D134" si="7">B118</f>
        <v>EPiC</v>
      </c>
      <c r="C119" s="2" t="str">
        <f t="shared" si="7"/>
        <v>Metals</v>
      </c>
      <c r="D119" s="2" t="str">
        <f t="shared" si="7"/>
        <v>Copper</v>
      </c>
      <c r="E119" s="2" t="s">
        <v>676</v>
      </c>
      <c r="F119" s="2" t="s">
        <v>14</v>
      </c>
      <c r="G119" s="6">
        <v>77.3</v>
      </c>
      <c r="H119" s="6">
        <v>149</v>
      </c>
      <c r="I119" s="6">
        <v>5.2</v>
      </c>
      <c r="J119" s="2" t="s">
        <v>166</v>
      </c>
      <c r="K119" s="16" t="s">
        <v>421</v>
      </c>
      <c r="L119" s="16" t="s">
        <v>422</v>
      </c>
      <c r="M119" s="16"/>
      <c r="N119" s="16"/>
      <c r="O119" s="16"/>
      <c r="P119" s="16"/>
      <c r="Q119" s="16"/>
      <c r="R119" s="16"/>
      <c r="S119" s="16"/>
      <c r="T119" s="16"/>
      <c r="U119" s="16"/>
      <c r="V119" s="11"/>
      <c r="AF119" s="19">
        <f>--ISNUMBER(IFERROR(SEARCH($AH$2,BaseDatos[[#This Row],[Material]],1),""))</f>
        <v>1</v>
      </c>
      <c r="AG119" s="8">
        <f>IF(AF119=1,COUNTIF($AF$6:AF119,1),"")</f>
        <v>114</v>
      </c>
      <c r="AH119" s="9" t="str">
        <f>IFERROR(INDEX(BaseDatos[Material],MATCH(ROWS($AG$6:AG119),BaseDatos[Aux2],0)),"")</f>
        <v>Tubo de cobre_Copper pipe - 19.05 mm outer dia.; 1.02 mm thick</v>
      </c>
    </row>
    <row r="120" spans="1:34" x14ac:dyDescent="0.35">
      <c r="A120" s="2" t="str">
        <f>BaseDatos[[#This Row],[Material]]</f>
        <v>Tubo de cobre_Copper pipe - 40 mm outer dia.; 1.22 mm thick</v>
      </c>
      <c r="B120" s="3" t="str">
        <f t="shared" si="7"/>
        <v>EPiC</v>
      </c>
      <c r="C120" s="2" t="str">
        <f t="shared" si="7"/>
        <v>Metals</v>
      </c>
      <c r="D120" s="2" t="str">
        <f t="shared" si="7"/>
        <v>Copper</v>
      </c>
      <c r="E120" s="2" t="s">
        <v>677</v>
      </c>
      <c r="F120" s="2" t="s">
        <v>14</v>
      </c>
      <c r="G120" s="6">
        <v>199</v>
      </c>
      <c r="H120" s="6">
        <v>384</v>
      </c>
      <c r="I120" s="6">
        <v>13.4</v>
      </c>
      <c r="J120" s="2" t="s">
        <v>166</v>
      </c>
      <c r="K120" s="16" t="s">
        <v>421</v>
      </c>
      <c r="L120" s="16" t="s">
        <v>422</v>
      </c>
      <c r="M120" s="16"/>
      <c r="N120" s="16"/>
      <c r="O120" s="16"/>
      <c r="P120" s="16"/>
      <c r="Q120" s="16"/>
      <c r="R120" s="16"/>
      <c r="S120" s="16"/>
      <c r="T120" s="16"/>
      <c r="U120" s="16"/>
      <c r="V120" s="11"/>
      <c r="AF120" s="19">
        <f>--ISNUMBER(IFERROR(SEARCH($AH$2,BaseDatos[[#This Row],[Material]],1),""))</f>
        <v>1</v>
      </c>
      <c r="AG120" s="8">
        <f>IF(AF120=1,COUNTIF($AF$6:AF120,1),"")</f>
        <v>115</v>
      </c>
      <c r="AH120" s="9" t="str">
        <f>IFERROR(INDEX(BaseDatos[Material],MATCH(ROWS($AG$6:AG120),BaseDatos[Aux2],0)),"")</f>
        <v>Tubo de cobre_Copper pipe - 40 mm outer dia.; 1.22 mm thick</v>
      </c>
    </row>
    <row r="121" spans="1:34" x14ac:dyDescent="0.35">
      <c r="A121" s="2" t="str">
        <f>BaseDatos[[#This Row],[Material]]</f>
        <v>Lámina de cobre_Copper sheet</v>
      </c>
      <c r="B121" s="3" t="str">
        <f t="shared" si="7"/>
        <v>EPiC</v>
      </c>
      <c r="C121" s="2" t="str">
        <f t="shared" si="7"/>
        <v>Metals</v>
      </c>
      <c r="D121" s="2" t="str">
        <f t="shared" si="7"/>
        <v>Copper</v>
      </c>
      <c r="E121" s="2" t="s">
        <v>526</v>
      </c>
      <c r="F121" s="2" t="s">
        <v>8</v>
      </c>
      <c r="G121" s="6">
        <v>226</v>
      </c>
      <c r="H121" s="6">
        <v>389</v>
      </c>
      <c r="I121" s="6">
        <v>15.1</v>
      </c>
      <c r="J121" s="2" t="s">
        <v>167</v>
      </c>
      <c r="K121" s="16" t="s">
        <v>421</v>
      </c>
      <c r="L121" s="16" t="s">
        <v>422</v>
      </c>
      <c r="M121" s="16"/>
      <c r="N121" s="16"/>
      <c r="O121" s="16"/>
      <c r="P121" s="16"/>
      <c r="Q121" s="16"/>
      <c r="R121" s="16"/>
      <c r="S121" s="16"/>
      <c r="T121" s="16"/>
      <c r="U121" s="16"/>
      <c r="V121" s="11"/>
      <c r="AF121" s="19">
        <f>--ISNUMBER(IFERROR(SEARCH($AH$2,BaseDatos[[#This Row],[Material]],1),""))</f>
        <v>1</v>
      </c>
      <c r="AG121" s="8">
        <f>IF(AF121=1,COUNTIF($AF$6:AF121,1),"")</f>
        <v>116</v>
      </c>
      <c r="AH121" s="9" t="str">
        <f>IFERROR(INDEX(BaseDatos[Material],MATCH(ROWS($AG$6:AG121),BaseDatos[Aux2],0)),"")</f>
        <v>Lámina de cobre_Copper sheet</v>
      </c>
    </row>
    <row r="122" spans="1:34" x14ac:dyDescent="0.35">
      <c r="A122" s="2" t="str">
        <f>BaseDatos[[#This Row],[Material]]</f>
        <v>Lámina de cobre_Copper sheet - 0.9 mm</v>
      </c>
      <c r="B122" s="3" t="str">
        <f t="shared" si="7"/>
        <v>EPiC</v>
      </c>
      <c r="C122" s="2" t="str">
        <f t="shared" si="7"/>
        <v>Metals</v>
      </c>
      <c r="D122" s="2" t="str">
        <f t="shared" si="7"/>
        <v>Copper</v>
      </c>
      <c r="E122" s="2" t="s">
        <v>527</v>
      </c>
      <c r="F122" s="2" t="s">
        <v>10</v>
      </c>
      <c r="G122" s="6" t="s">
        <v>168</v>
      </c>
      <c r="H122" s="6" t="s">
        <v>169</v>
      </c>
      <c r="I122" s="6">
        <v>121</v>
      </c>
      <c r="J122" s="2" t="s">
        <v>167</v>
      </c>
      <c r="K122" s="16" t="s">
        <v>421</v>
      </c>
      <c r="L122" s="16" t="s">
        <v>422</v>
      </c>
      <c r="M122" s="16"/>
      <c r="N122" s="16"/>
      <c r="O122" s="16"/>
      <c r="P122" s="16"/>
      <c r="Q122" s="16"/>
      <c r="R122" s="16"/>
      <c r="S122" s="16"/>
      <c r="T122" s="16"/>
      <c r="U122" s="16"/>
      <c r="V122" s="11"/>
      <c r="AF122" s="19">
        <f>--ISNUMBER(IFERROR(SEARCH($AH$2,BaseDatos[[#This Row],[Material]],1),""))</f>
        <v>1</v>
      </c>
      <c r="AG122" s="8">
        <f>IF(AF122=1,COUNTIF($AF$6:AF122,1),"")</f>
        <v>117</v>
      </c>
      <c r="AH122" s="9" t="str">
        <f>IFERROR(INDEX(BaseDatos[Material],MATCH(ROWS($AG$6:AG122),BaseDatos[Aux2],0)),"")</f>
        <v>Lámina de cobre_Copper sheet - 0.9 mm</v>
      </c>
    </row>
    <row r="123" spans="1:34" x14ac:dyDescent="0.35">
      <c r="A123" s="2" t="str">
        <f>BaseDatos[[#This Row],[Material]]</f>
        <v>Lámina de cobre_Copper sheet - 1.2 mm</v>
      </c>
      <c r="B123" s="3" t="str">
        <f t="shared" si="7"/>
        <v>EPiC</v>
      </c>
      <c r="C123" s="2" t="str">
        <f t="shared" si="7"/>
        <v>Metals</v>
      </c>
      <c r="D123" s="2" t="str">
        <f t="shared" si="7"/>
        <v>Copper</v>
      </c>
      <c r="E123" s="2" t="s">
        <v>528</v>
      </c>
      <c r="F123" s="2" t="s">
        <v>10</v>
      </c>
      <c r="G123" s="6" t="s">
        <v>170</v>
      </c>
      <c r="H123" s="6" t="s">
        <v>171</v>
      </c>
      <c r="I123" s="6">
        <v>162</v>
      </c>
      <c r="J123" s="2" t="s">
        <v>167</v>
      </c>
      <c r="K123" s="16" t="s">
        <v>421</v>
      </c>
      <c r="L123" s="16" t="s">
        <v>422</v>
      </c>
      <c r="M123" s="16"/>
      <c r="N123" s="16"/>
      <c r="O123" s="16"/>
      <c r="P123" s="16"/>
      <c r="Q123" s="16"/>
      <c r="R123" s="16"/>
      <c r="S123" s="16"/>
      <c r="T123" s="16"/>
      <c r="U123" s="16"/>
      <c r="V123" s="11"/>
      <c r="AF123" s="19">
        <f>--ISNUMBER(IFERROR(SEARCH($AH$2,BaseDatos[[#This Row],[Material]],1),""))</f>
        <v>1</v>
      </c>
      <c r="AG123" s="8">
        <f>IF(AF123=1,COUNTIF($AF$6:AF123,1),"")</f>
        <v>118</v>
      </c>
      <c r="AH123" s="9" t="str">
        <f>IFERROR(INDEX(BaseDatos[Material],MATCH(ROWS($AG$6:AG123),BaseDatos[Aux2],0)),"")</f>
        <v>Lámina de cobre_Copper sheet - 1.2 mm</v>
      </c>
    </row>
    <row r="124" spans="1:34" x14ac:dyDescent="0.35">
      <c r="A124" s="2" t="str">
        <f>BaseDatos[[#This Row],[Material]]</f>
        <v>Lámina de cobre_Copper sheet - 2 mm</v>
      </c>
      <c r="B124" s="3" t="str">
        <f t="shared" si="7"/>
        <v>EPiC</v>
      </c>
      <c r="C124" s="2" t="str">
        <f t="shared" si="7"/>
        <v>Metals</v>
      </c>
      <c r="D124" s="2" t="str">
        <f t="shared" si="7"/>
        <v>Copper</v>
      </c>
      <c r="E124" s="2" t="s">
        <v>529</v>
      </c>
      <c r="F124" s="2" t="s">
        <v>10</v>
      </c>
      <c r="G124" s="6" t="s">
        <v>172</v>
      </c>
      <c r="H124" s="6" t="s">
        <v>173</v>
      </c>
      <c r="I124" s="6">
        <v>270</v>
      </c>
      <c r="J124" s="2" t="s">
        <v>167</v>
      </c>
      <c r="K124" s="16" t="s">
        <v>421</v>
      </c>
      <c r="L124" s="16" t="s">
        <v>422</v>
      </c>
      <c r="M124" s="16"/>
      <c r="N124" s="16"/>
      <c r="O124" s="16"/>
      <c r="P124" s="16"/>
      <c r="Q124" s="16"/>
      <c r="R124" s="16"/>
      <c r="S124" s="16"/>
      <c r="T124" s="16"/>
      <c r="U124" s="16"/>
      <c r="V124" s="11"/>
      <c r="AF124" s="19">
        <f>--ISNUMBER(IFERROR(SEARCH($AH$2,BaseDatos[[#This Row],[Material]],1),""))</f>
        <v>1</v>
      </c>
      <c r="AG124" s="8">
        <f>IF(AF124=1,COUNTIF($AF$6:AF124,1),"")</f>
        <v>119</v>
      </c>
      <c r="AH124" s="9" t="str">
        <f>IFERROR(INDEX(BaseDatos[Material],MATCH(ROWS($AG$6:AG124),BaseDatos[Aux2],0)),"")</f>
        <v>Lámina de cobre_Copper sheet - 2 mm</v>
      </c>
    </row>
    <row r="125" spans="1:34" x14ac:dyDescent="0.35">
      <c r="A125" s="2" t="str">
        <f>BaseDatos[[#This Row],[Material]]</f>
        <v>Lámina de cobre_Copper sheet - 3 mm</v>
      </c>
      <c r="B125" s="3" t="str">
        <f t="shared" si="7"/>
        <v>EPiC</v>
      </c>
      <c r="C125" s="2" t="str">
        <f t="shared" si="7"/>
        <v>Metals</v>
      </c>
      <c r="D125" s="2" t="str">
        <f t="shared" si="7"/>
        <v>Copper</v>
      </c>
      <c r="E125" s="2" t="s">
        <v>530</v>
      </c>
      <c r="F125" s="2" t="s">
        <v>10</v>
      </c>
      <c r="G125" s="6" t="s">
        <v>174</v>
      </c>
      <c r="H125" s="6" t="s">
        <v>175</v>
      </c>
      <c r="I125" s="6">
        <v>405</v>
      </c>
      <c r="J125" s="2" t="s">
        <v>167</v>
      </c>
      <c r="K125" s="16" t="s">
        <v>421</v>
      </c>
      <c r="L125" s="16" t="s">
        <v>422</v>
      </c>
      <c r="M125" s="16"/>
      <c r="N125" s="16"/>
      <c r="O125" s="16"/>
      <c r="P125" s="16"/>
      <c r="Q125" s="16"/>
      <c r="R125" s="16"/>
      <c r="S125" s="16"/>
      <c r="T125" s="16"/>
      <c r="U125" s="16"/>
      <c r="V125" s="11"/>
      <c r="AF125" s="19">
        <f>--ISNUMBER(IFERROR(SEARCH($AH$2,BaseDatos[[#This Row],[Material]],1),""))</f>
        <v>1</v>
      </c>
      <c r="AG125" s="8">
        <f>IF(AF125=1,COUNTIF($AF$6:AF125,1),"")</f>
        <v>120</v>
      </c>
      <c r="AH125" s="9" t="str">
        <f>IFERROR(INDEX(BaseDatos[Material],MATCH(ROWS($AG$6:AG125),BaseDatos[Aux2],0)),"")</f>
        <v>Lámina de cobre_Copper sheet - 3 mm</v>
      </c>
    </row>
    <row r="126" spans="1:34" x14ac:dyDescent="0.35">
      <c r="A126" s="2" t="str">
        <f>BaseDatos[[#This Row],[Material]]</f>
        <v>Alambre de cobre_Copper wire</v>
      </c>
      <c r="B126" s="3" t="str">
        <f t="shared" si="7"/>
        <v>EPiC</v>
      </c>
      <c r="C126" s="2" t="str">
        <f t="shared" si="7"/>
        <v>Metals</v>
      </c>
      <c r="D126" s="2" t="str">
        <f t="shared" si="7"/>
        <v>Copper</v>
      </c>
      <c r="E126" s="2" t="s">
        <v>531</v>
      </c>
      <c r="F126" s="2" t="s">
        <v>8</v>
      </c>
      <c r="G126" s="6">
        <v>671</v>
      </c>
      <c r="H126" s="6">
        <v>897</v>
      </c>
      <c r="I126" s="6">
        <v>41.8</v>
      </c>
      <c r="J126" s="2" t="s">
        <v>176</v>
      </c>
      <c r="K126" s="16" t="s">
        <v>421</v>
      </c>
      <c r="L126" s="16" t="s">
        <v>422</v>
      </c>
      <c r="M126" s="16"/>
      <c r="N126" s="16"/>
      <c r="O126" s="16"/>
      <c r="P126" s="16"/>
      <c r="Q126" s="16"/>
      <c r="R126" s="16"/>
      <c r="S126" s="16"/>
      <c r="T126" s="16"/>
      <c r="U126" s="16"/>
      <c r="V126" s="11"/>
      <c r="AF126" s="19">
        <f>--ISNUMBER(IFERROR(SEARCH($AH$2,BaseDatos[[#This Row],[Material]],1),""))</f>
        <v>1</v>
      </c>
      <c r="AG126" s="8">
        <f>IF(AF126=1,COUNTIF($AF$6:AF126,1),"")</f>
        <v>121</v>
      </c>
      <c r="AH126" s="9" t="str">
        <f>IFERROR(INDEX(BaseDatos[Material],MATCH(ROWS($AG$6:AG126),BaseDatos[Aux2],0)),"")</f>
        <v>Alambre de cobre_Copper wire</v>
      </c>
    </row>
    <row r="127" spans="1:34" x14ac:dyDescent="0.35">
      <c r="A127" s="2" t="str">
        <f>BaseDatos[[#This Row],[Material]]</f>
        <v>Alambre de cobre_Bare wire - 2 mm dia.</v>
      </c>
      <c r="B127" s="3" t="str">
        <f t="shared" si="7"/>
        <v>EPiC</v>
      </c>
      <c r="C127" s="2" t="str">
        <f t="shared" si="7"/>
        <v>Metals</v>
      </c>
      <c r="D127" s="2" t="s">
        <v>52</v>
      </c>
      <c r="E127" s="2" t="s">
        <v>532</v>
      </c>
      <c r="F127" s="2" t="s">
        <v>14</v>
      </c>
      <c r="G127" s="6">
        <v>5.5</v>
      </c>
      <c r="H127" s="6">
        <v>6.2</v>
      </c>
      <c r="I127" s="6">
        <v>0.34</v>
      </c>
      <c r="J127" s="2" t="s">
        <v>177</v>
      </c>
      <c r="K127" s="16" t="s">
        <v>421</v>
      </c>
      <c r="L127" s="16" t="s">
        <v>422</v>
      </c>
      <c r="M127" s="16"/>
      <c r="N127" s="16"/>
      <c r="O127" s="16"/>
      <c r="P127" s="16"/>
      <c r="Q127" s="16"/>
      <c r="R127" s="16"/>
      <c r="S127" s="16"/>
      <c r="T127" s="16"/>
      <c r="U127" s="16"/>
      <c r="V127" s="11"/>
      <c r="AF127" s="19">
        <f>--ISNUMBER(IFERROR(SEARCH($AH$2,BaseDatos[[#This Row],[Material]],1),""))</f>
        <v>1</v>
      </c>
      <c r="AG127" s="8">
        <f>IF(AF127=1,COUNTIF($AF$6:AF127,1),"")</f>
        <v>122</v>
      </c>
      <c r="AH127" s="9" t="str">
        <f>IFERROR(INDEX(BaseDatos[Material],MATCH(ROWS($AG$6:AG127),BaseDatos[Aux2],0)),"")</f>
        <v>Alambre de cobre_Bare wire - 2 mm dia.</v>
      </c>
    </row>
    <row r="128" spans="1:34" x14ac:dyDescent="0.35">
      <c r="A128" s="2" t="str">
        <f>BaseDatos[[#This Row],[Material]]</f>
        <v>Alambre de cobre_Bare wire - 3.2 mm dia.</v>
      </c>
      <c r="B128" s="3" t="str">
        <f t="shared" si="7"/>
        <v>EPiC</v>
      </c>
      <c r="C128" s="2" t="str">
        <f t="shared" si="7"/>
        <v>Metals</v>
      </c>
      <c r="D128" s="2" t="str">
        <f t="shared" si="7"/>
        <v>Stainless steel</v>
      </c>
      <c r="E128" s="2" t="s">
        <v>533</v>
      </c>
      <c r="F128" s="2" t="s">
        <v>14</v>
      </c>
      <c r="G128" s="6">
        <v>14.1</v>
      </c>
      <c r="H128" s="6">
        <v>15.8</v>
      </c>
      <c r="I128" s="6">
        <v>0.87</v>
      </c>
      <c r="J128" s="2" t="s">
        <v>177</v>
      </c>
      <c r="K128" s="16" t="s">
        <v>421</v>
      </c>
      <c r="L128" s="16" t="s">
        <v>422</v>
      </c>
      <c r="M128" s="16"/>
      <c r="N128" s="16"/>
      <c r="O128" s="16"/>
      <c r="P128" s="16"/>
      <c r="Q128" s="16"/>
      <c r="R128" s="16"/>
      <c r="S128" s="16"/>
      <c r="T128" s="16"/>
      <c r="U128" s="16"/>
      <c r="V128" s="11"/>
      <c r="AF128" s="19">
        <f>--ISNUMBER(IFERROR(SEARCH($AH$2,BaseDatos[[#This Row],[Material]],1),""))</f>
        <v>1</v>
      </c>
      <c r="AG128" s="8">
        <f>IF(AF128=1,COUNTIF($AF$6:AF128,1),"")</f>
        <v>123</v>
      </c>
      <c r="AH128" s="9" t="str">
        <f>IFERROR(INDEX(BaseDatos[Material],MATCH(ROWS($AG$6:AG128),BaseDatos[Aux2],0)),"")</f>
        <v>Alambre de cobre_Bare wire - 3.2 mm dia.</v>
      </c>
    </row>
    <row r="129" spans="1:34" x14ac:dyDescent="0.35">
      <c r="A129" s="2" t="str">
        <f>BaseDatos[[#This Row],[Material]]</f>
        <v>Acero inoxidable_Cold rolled stainless steel</v>
      </c>
      <c r="B129" s="3" t="str">
        <f t="shared" si="7"/>
        <v>EPiC</v>
      </c>
      <c r="C129" s="2" t="str">
        <f t="shared" si="7"/>
        <v>Metals</v>
      </c>
      <c r="D129" s="2" t="str">
        <f t="shared" si="7"/>
        <v>Stainless steel</v>
      </c>
      <c r="E129" s="2" t="s">
        <v>534</v>
      </c>
      <c r="F129" s="2" t="s">
        <v>8</v>
      </c>
      <c r="G129" s="6">
        <v>123</v>
      </c>
      <c r="H129" s="6">
        <v>168</v>
      </c>
      <c r="I129" s="6">
        <v>9.1999999999999993</v>
      </c>
      <c r="J129" s="2" t="s">
        <v>178</v>
      </c>
      <c r="K129" s="16" t="s">
        <v>421</v>
      </c>
      <c r="L129" s="16" t="s">
        <v>422</v>
      </c>
      <c r="M129" s="16"/>
      <c r="N129" s="16"/>
      <c r="O129" s="16"/>
      <c r="P129" s="16"/>
      <c r="Q129" s="16"/>
      <c r="R129" s="16"/>
      <c r="S129" s="16"/>
      <c r="T129" s="16"/>
      <c r="U129" s="16"/>
      <c r="V129" s="11"/>
      <c r="AF129" s="19">
        <f>--ISNUMBER(IFERROR(SEARCH($AH$2,BaseDatos[[#This Row],[Material]],1),""))</f>
        <v>1</v>
      </c>
      <c r="AG129" s="8">
        <f>IF(AF129=1,COUNTIF($AF$6:AF129,1),"")</f>
        <v>124</v>
      </c>
      <c r="AH129" s="9" t="str">
        <f>IFERROR(INDEX(BaseDatos[Material],MATCH(ROWS($AG$6:AG129),BaseDatos[Aux2],0)),"")</f>
        <v>Acero inoxidable_Cold rolled stainless steel</v>
      </c>
    </row>
    <row r="130" spans="1:34" x14ac:dyDescent="0.35">
      <c r="A130" s="2" t="str">
        <f>BaseDatos[[#This Row],[Material]]</f>
        <v>Acero inoxidable_Stainless steel extruded</v>
      </c>
      <c r="B130" s="3" t="str">
        <f t="shared" si="7"/>
        <v>EPiC</v>
      </c>
      <c r="C130" s="2" t="str">
        <f t="shared" si="7"/>
        <v>Metals</v>
      </c>
      <c r="D130" s="2" t="str">
        <f t="shared" si="7"/>
        <v>Stainless steel</v>
      </c>
      <c r="E130" s="2" t="s">
        <v>535</v>
      </c>
      <c r="F130" s="2" t="s">
        <v>8</v>
      </c>
      <c r="G130" s="6">
        <v>155</v>
      </c>
      <c r="H130" s="6">
        <v>138</v>
      </c>
      <c r="I130" s="6">
        <v>11.8</v>
      </c>
      <c r="J130" s="2" t="s">
        <v>179</v>
      </c>
      <c r="K130" s="16" t="s">
        <v>421</v>
      </c>
      <c r="L130" s="16" t="s">
        <v>422</v>
      </c>
      <c r="M130" s="16"/>
      <c r="N130" s="16"/>
      <c r="O130" s="16"/>
      <c r="P130" s="16"/>
      <c r="Q130" s="16"/>
      <c r="R130" s="16"/>
      <c r="S130" s="16"/>
      <c r="T130" s="16"/>
      <c r="U130" s="16"/>
      <c r="V130" s="11"/>
      <c r="AF130" s="19">
        <f>--ISNUMBER(IFERROR(SEARCH($AH$2,BaseDatos[[#This Row],[Material]],1),""))</f>
        <v>1</v>
      </c>
      <c r="AG130" s="8">
        <f>IF(AF130=1,COUNTIF($AF$6:AF130,1),"")</f>
        <v>125</v>
      </c>
      <c r="AH130" s="9" t="str">
        <f>IFERROR(INDEX(BaseDatos[Material],MATCH(ROWS($AG$6:AG130),BaseDatos[Aux2],0)),"")</f>
        <v>Acero inoxidable_Stainless steel extruded</v>
      </c>
    </row>
    <row r="131" spans="1:34" x14ac:dyDescent="0.35">
      <c r="A131" s="2" t="str">
        <f>BaseDatos[[#This Row],[Material]]</f>
        <v>Acero inoxidable_Stainless steel sheet</v>
      </c>
      <c r="B131" s="3" t="str">
        <f t="shared" si="7"/>
        <v>EPiC</v>
      </c>
      <c r="C131" s="2" t="str">
        <f t="shared" si="7"/>
        <v>Metals</v>
      </c>
      <c r="D131" s="2" t="str">
        <f t="shared" si="7"/>
        <v>Stainless steel</v>
      </c>
      <c r="E131" s="2" t="s">
        <v>536</v>
      </c>
      <c r="F131" s="2" t="s">
        <v>8</v>
      </c>
      <c r="G131" s="6">
        <v>97.6</v>
      </c>
      <c r="H131" s="6">
        <v>140</v>
      </c>
      <c r="I131" s="6">
        <v>7.2</v>
      </c>
      <c r="J131" s="2" t="s">
        <v>180</v>
      </c>
      <c r="K131" s="16" t="s">
        <v>421</v>
      </c>
      <c r="L131" s="16" t="s">
        <v>422</v>
      </c>
      <c r="M131" s="16"/>
      <c r="N131" s="16"/>
      <c r="O131" s="16"/>
      <c r="P131" s="16"/>
      <c r="Q131" s="16"/>
      <c r="R131" s="16"/>
      <c r="S131" s="16"/>
      <c r="T131" s="16"/>
      <c r="U131" s="16"/>
      <c r="V131" s="11"/>
      <c r="AF131" s="19">
        <f>--ISNUMBER(IFERROR(SEARCH($AH$2,BaseDatos[[#This Row],[Material]],1),""))</f>
        <v>1</v>
      </c>
      <c r="AG131" s="8">
        <f>IF(AF131=1,COUNTIF($AF$6:AF131,1),"")</f>
        <v>126</v>
      </c>
      <c r="AH131" s="9" t="str">
        <f>IFERROR(INDEX(BaseDatos[Material],MATCH(ROWS($AG$6:AG131),BaseDatos[Aux2],0)),"")</f>
        <v>Acero inoxidable_Stainless steel sheet</v>
      </c>
    </row>
    <row r="132" spans="1:34" x14ac:dyDescent="0.35">
      <c r="A132" s="2" t="str">
        <f>BaseDatos[[#This Row],[Material]]</f>
        <v>Acero inoxidable_Stainless steel sheet products</v>
      </c>
      <c r="B132" s="3" t="str">
        <f t="shared" si="7"/>
        <v>EPiC</v>
      </c>
      <c r="C132" s="2" t="str">
        <f t="shared" si="7"/>
        <v>Metals</v>
      </c>
      <c r="D132" s="2" t="str">
        <f t="shared" si="7"/>
        <v>Stainless steel</v>
      </c>
      <c r="E132" s="2" t="s">
        <v>537</v>
      </c>
      <c r="F132" s="2" t="s">
        <v>8</v>
      </c>
      <c r="G132" s="6">
        <v>238</v>
      </c>
      <c r="H132" s="6">
        <v>263</v>
      </c>
      <c r="I132" s="6">
        <v>14.7</v>
      </c>
      <c r="J132" s="2" t="s">
        <v>180</v>
      </c>
      <c r="K132" s="16" t="s">
        <v>421</v>
      </c>
      <c r="L132" s="16" t="s">
        <v>422</v>
      </c>
      <c r="M132" s="16"/>
      <c r="N132" s="16"/>
      <c r="O132" s="16"/>
      <c r="P132" s="16"/>
      <c r="Q132" s="16"/>
      <c r="R132" s="16"/>
      <c r="S132" s="16"/>
      <c r="T132" s="16"/>
      <c r="U132" s="16"/>
      <c r="V132" s="11"/>
      <c r="AF132" s="19">
        <f>--ISNUMBER(IFERROR(SEARCH($AH$2,BaseDatos[[#This Row],[Material]],1),""))</f>
        <v>1</v>
      </c>
      <c r="AG132" s="8">
        <f>IF(AF132=1,COUNTIF($AF$6:AF132,1),"")</f>
        <v>127</v>
      </c>
      <c r="AH132" s="9" t="str">
        <f>IFERROR(INDEX(BaseDatos[Material],MATCH(ROWS($AG$6:AG132),BaseDatos[Aux2],0)),"")</f>
        <v>Acero inoxidable_Stainless steel sheet products</v>
      </c>
    </row>
    <row r="133" spans="1:34" x14ac:dyDescent="0.35">
      <c r="A133" s="2" t="str">
        <f>BaseDatos[[#This Row],[Material]]</f>
        <v>Acero inoxidable_Stainless steel wire</v>
      </c>
      <c r="B133" s="3" t="str">
        <f t="shared" si="7"/>
        <v>EPiC</v>
      </c>
      <c r="C133" s="2" t="str">
        <f t="shared" si="7"/>
        <v>Metals</v>
      </c>
      <c r="D133" s="2" t="str">
        <f t="shared" si="7"/>
        <v>Stainless steel</v>
      </c>
      <c r="E133" s="2" t="s">
        <v>538</v>
      </c>
      <c r="F133" s="2" t="s">
        <v>8</v>
      </c>
      <c r="G133" s="6">
        <v>226</v>
      </c>
      <c r="H133" s="6">
        <v>253</v>
      </c>
      <c r="I133" s="6">
        <v>13.9</v>
      </c>
      <c r="J133" s="2" t="s">
        <v>177</v>
      </c>
      <c r="K133" s="16" t="s">
        <v>421</v>
      </c>
      <c r="L133" s="16" t="s">
        <v>422</v>
      </c>
      <c r="M133" s="16"/>
      <c r="N133" s="16"/>
      <c r="O133" s="16"/>
      <c r="P133" s="16"/>
      <c r="Q133" s="16"/>
      <c r="R133" s="16"/>
      <c r="S133" s="16"/>
      <c r="T133" s="16"/>
      <c r="U133" s="16"/>
      <c r="V133" s="11"/>
      <c r="AF133" s="19">
        <f>--ISNUMBER(IFERROR(SEARCH($AH$2,BaseDatos[[#This Row],[Material]],1),""))</f>
        <v>1</v>
      </c>
      <c r="AG133" s="8">
        <f>IF(AF133=1,COUNTIF($AF$6:AF133,1),"")</f>
        <v>128</v>
      </c>
      <c r="AH133" s="9" t="str">
        <f>IFERROR(INDEX(BaseDatos[Material],MATCH(ROWS($AG$6:AG133),BaseDatos[Aux2],0)),"")</f>
        <v>Acero inoxidable_Stainless steel wire</v>
      </c>
    </row>
    <row r="134" spans="1:34" x14ac:dyDescent="0.35">
      <c r="A134" s="2" t="str">
        <f>BaseDatos[[#This Row],[Material]]</f>
        <v>Cable de acero_Wire Rope - 1.6 mm dia.</v>
      </c>
      <c r="B134" s="3" t="str">
        <f t="shared" si="7"/>
        <v>EPiC</v>
      </c>
      <c r="C134" s="2" t="str">
        <f t="shared" si="7"/>
        <v>Metals</v>
      </c>
      <c r="D134" s="2" t="str">
        <f t="shared" si="7"/>
        <v>Stainless steel</v>
      </c>
      <c r="E134" s="2" t="s">
        <v>539</v>
      </c>
      <c r="F134" s="2" t="s">
        <v>14</v>
      </c>
      <c r="G134" s="6">
        <v>2.4</v>
      </c>
      <c r="H134" s="6">
        <v>2.7</v>
      </c>
      <c r="I134" s="6">
        <v>0.15</v>
      </c>
      <c r="J134" s="2" t="s">
        <v>177</v>
      </c>
      <c r="K134" s="16" t="s">
        <v>421</v>
      </c>
      <c r="L134" s="16" t="s">
        <v>422</v>
      </c>
      <c r="M134" s="16"/>
      <c r="N134" s="16"/>
      <c r="O134" s="16"/>
      <c r="P134" s="16"/>
      <c r="Q134" s="16"/>
      <c r="R134" s="16"/>
      <c r="S134" s="16"/>
      <c r="T134" s="16"/>
      <c r="U134" s="16"/>
      <c r="V134" s="11"/>
      <c r="AF134" s="19">
        <f>--ISNUMBER(IFERROR(SEARCH($AH$2,BaseDatos[[#This Row],[Material]],1),""))</f>
        <v>1</v>
      </c>
      <c r="AG134" s="8">
        <f>IF(AF134=1,COUNTIF($AF$6:AF134,1),"")</f>
        <v>129</v>
      </c>
      <c r="AH134" s="9" t="str">
        <f>IFERROR(INDEX(BaseDatos[Material],MATCH(ROWS($AG$6:AG134),BaseDatos[Aux2],0)),"")</f>
        <v>Cable de acero_Wire Rope - 1.6 mm dia.</v>
      </c>
    </row>
    <row r="135" spans="1:34" x14ac:dyDescent="0.35">
      <c r="A135" s="2" t="str">
        <f>BaseDatos[[#This Row],[Material]]</f>
        <v>Cable de acero_Wire Rope - 4 mm dia.</v>
      </c>
      <c r="B135" s="3" t="str">
        <f t="shared" ref="B135:D150" si="8">B134</f>
        <v>EPiC</v>
      </c>
      <c r="C135" s="2" t="str">
        <f t="shared" si="8"/>
        <v>Metals</v>
      </c>
      <c r="D135" s="2" t="str">
        <f t="shared" si="8"/>
        <v>Stainless steel</v>
      </c>
      <c r="E135" s="2" t="s">
        <v>540</v>
      </c>
      <c r="F135" s="2" t="s">
        <v>14</v>
      </c>
      <c r="G135" s="6">
        <v>14.2</v>
      </c>
      <c r="H135" s="6">
        <v>15.9</v>
      </c>
      <c r="I135" s="6">
        <v>0.87</v>
      </c>
      <c r="J135" s="2" t="s">
        <v>177</v>
      </c>
      <c r="K135" s="16" t="s">
        <v>421</v>
      </c>
      <c r="L135" s="16" t="s">
        <v>422</v>
      </c>
      <c r="M135" s="16"/>
      <c r="N135" s="16"/>
      <c r="O135" s="16"/>
      <c r="P135" s="16"/>
      <c r="Q135" s="16"/>
      <c r="R135" s="16"/>
      <c r="S135" s="16"/>
      <c r="T135" s="16"/>
      <c r="U135" s="16"/>
      <c r="V135" s="11"/>
      <c r="AF135" s="19">
        <f>--ISNUMBER(IFERROR(SEARCH($AH$2,BaseDatos[[#This Row],[Material]],1),""))</f>
        <v>1</v>
      </c>
      <c r="AG135" s="8">
        <f>IF(AF135=1,COUNTIF($AF$6:AF135,1),"")</f>
        <v>130</v>
      </c>
      <c r="AH135" s="9" t="str">
        <f>IFERROR(INDEX(BaseDatos[Material],MATCH(ROWS($AG$6:AG135),BaseDatos[Aux2],0)),"")</f>
        <v>Cable de acero_Wire Rope - 4 mm dia.</v>
      </c>
    </row>
    <row r="136" spans="1:34" x14ac:dyDescent="0.35">
      <c r="A136" s="2" t="str">
        <f>BaseDatos[[#This Row],[Material]]</f>
        <v>Cable de acero_Wire Rope - 8 mm dia.</v>
      </c>
      <c r="B136" s="3" t="str">
        <f t="shared" si="8"/>
        <v>EPiC</v>
      </c>
      <c r="C136" s="2" t="str">
        <f t="shared" si="8"/>
        <v>Metals</v>
      </c>
      <c r="D136" s="2" t="str">
        <f t="shared" si="8"/>
        <v>Stainless steel</v>
      </c>
      <c r="E136" s="2" t="s">
        <v>541</v>
      </c>
      <c r="F136" s="2" t="s">
        <v>14</v>
      </c>
      <c r="G136" s="6">
        <v>57.8</v>
      </c>
      <c r="H136" s="6">
        <v>64.900000000000006</v>
      </c>
      <c r="I136" s="6">
        <v>3.6</v>
      </c>
      <c r="J136" s="2" t="s">
        <v>177</v>
      </c>
      <c r="K136" s="16" t="s">
        <v>421</v>
      </c>
      <c r="L136" s="16" t="s">
        <v>422</v>
      </c>
      <c r="M136" s="16"/>
      <c r="N136" s="16"/>
      <c r="O136" s="16"/>
      <c r="P136" s="16"/>
      <c r="Q136" s="16"/>
      <c r="R136" s="16"/>
      <c r="S136" s="16"/>
      <c r="T136" s="16"/>
      <c r="U136" s="16"/>
      <c r="V136" s="11"/>
      <c r="AF136" s="19">
        <f>--ISNUMBER(IFERROR(SEARCH($AH$2,BaseDatos[[#This Row],[Material]],1),""))</f>
        <v>1</v>
      </c>
      <c r="AG136" s="8">
        <f>IF(AF136=1,COUNTIF($AF$6:AF136,1),"")</f>
        <v>131</v>
      </c>
      <c r="AH136" s="9" t="str">
        <f>IFERROR(INDEX(BaseDatos[Material],MATCH(ROWS($AG$6:AG136),BaseDatos[Aux2],0)),"")</f>
        <v>Cable de acero_Wire Rope - 8 mm dia.</v>
      </c>
    </row>
    <row r="137" spans="1:34" x14ac:dyDescent="0.35">
      <c r="A137" s="2" t="str">
        <f>BaseDatos[[#This Row],[Material]]</f>
        <v>Cable de acero_Wire Rope - 12 mm dia.</v>
      </c>
      <c r="B137" s="3" t="str">
        <f t="shared" si="8"/>
        <v>EPiC</v>
      </c>
      <c r="C137" s="2" t="str">
        <f t="shared" si="8"/>
        <v>Metals</v>
      </c>
      <c r="D137" s="2" t="str">
        <f t="shared" si="8"/>
        <v>Stainless steel</v>
      </c>
      <c r="E137" s="2" t="s">
        <v>542</v>
      </c>
      <c r="F137" s="2" t="s">
        <v>14</v>
      </c>
      <c r="G137" s="6">
        <v>127</v>
      </c>
      <c r="H137" s="6">
        <v>143</v>
      </c>
      <c r="I137" s="6">
        <v>7.8</v>
      </c>
      <c r="J137" s="2" t="s">
        <v>177</v>
      </c>
      <c r="K137" s="16" t="s">
        <v>421</v>
      </c>
      <c r="L137" s="16" t="s">
        <v>422</v>
      </c>
      <c r="M137" s="16"/>
      <c r="N137" s="16"/>
      <c r="O137" s="16"/>
      <c r="P137" s="16"/>
      <c r="Q137" s="16"/>
      <c r="R137" s="16"/>
      <c r="S137" s="16"/>
      <c r="T137" s="16"/>
      <c r="U137" s="16"/>
      <c r="V137" s="11"/>
      <c r="AF137" s="19">
        <f>--ISNUMBER(IFERROR(SEARCH($AH$2,BaseDatos[[#This Row],[Material]],1),""))</f>
        <v>1</v>
      </c>
      <c r="AG137" s="8">
        <f>IF(AF137=1,COUNTIF($AF$6:AF137,1),"")</f>
        <v>132</v>
      </c>
      <c r="AH137" s="9" t="str">
        <f>IFERROR(INDEX(BaseDatos[Material],MATCH(ROWS($AG$6:AG137),BaseDatos[Aux2],0)),"")</f>
        <v>Cable de acero_Wire Rope - 12 mm dia.</v>
      </c>
    </row>
    <row r="138" spans="1:34" x14ac:dyDescent="0.35">
      <c r="A138" s="2" t="str">
        <f>BaseDatos[[#This Row],[Material]]</f>
        <v>Acero laminado_Cold rolled steel</v>
      </c>
      <c r="B138" s="3" t="str">
        <f t="shared" si="8"/>
        <v>EPiC</v>
      </c>
      <c r="C138" s="2" t="str">
        <f t="shared" si="8"/>
        <v>Metals</v>
      </c>
      <c r="D138" s="2" t="s">
        <v>53</v>
      </c>
      <c r="E138" s="2" t="s">
        <v>543</v>
      </c>
      <c r="F138" s="2" t="s">
        <v>8</v>
      </c>
      <c r="G138" s="6">
        <v>51.7</v>
      </c>
      <c r="H138" s="6">
        <v>77.599999999999994</v>
      </c>
      <c r="I138" s="6">
        <v>3.7</v>
      </c>
      <c r="J138" s="2" t="s">
        <v>181</v>
      </c>
      <c r="K138" s="16" t="s">
        <v>421</v>
      </c>
      <c r="L138" s="16" t="s">
        <v>422</v>
      </c>
      <c r="M138" s="16"/>
      <c r="N138" s="16"/>
      <c r="O138" s="16"/>
      <c r="P138" s="16"/>
      <c r="Q138" s="16"/>
      <c r="R138" s="16"/>
      <c r="S138" s="16"/>
      <c r="T138" s="16"/>
      <c r="U138" s="16"/>
      <c r="V138" s="11"/>
      <c r="AF138" s="19">
        <f>--ISNUMBER(IFERROR(SEARCH($AH$2,BaseDatos[[#This Row],[Material]],1),""))</f>
        <v>1</v>
      </c>
      <c r="AG138" s="8">
        <f>IF(AF138=1,COUNTIF($AF$6:AF138,1),"")</f>
        <v>133</v>
      </c>
      <c r="AH138" s="9" t="str">
        <f>IFERROR(INDEX(BaseDatos[Material],MATCH(ROWS($AG$6:AG138),BaseDatos[Aux2],0)),"")</f>
        <v>Acero laminado_Cold rolled steel</v>
      </c>
    </row>
    <row r="139" spans="1:34" x14ac:dyDescent="0.35">
      <c r="A139" s="2" t="str">
        <f>BaseDatos[[#This Row],[Material]]</f>
        <v>Acero estructural galvanizado_Hot rolled galvanised structural steel</v>
      </c>
      <c r="B139" s="3" t="str">
        <f t="shared" si="8"/>
        <v>EPiC</v>
      </c>
      <c r="C139" s="2" t="str">
        <f t="shared" si="8"/>
        <v>Metals</v>
      </c>
      <c r="D139" s="2" t="str">
        <f t="shared" si="8"/>
        <v>Steel</v>
      </c>
      <c r="E139" s="2" t="s">
        <v>544</v>
      </c>
      <c r="F139" s="2" t="s">
        <v>8</v>
      </c>
      <c r="G139" s="6">
        <v>43</v>
      </c>
      <c r="H139" s="6">
        <v>43.2</v>
      </c>
      <c r="I139" s="6">
        <v>3.3</v>
      </c>
      <c r="J139" s="2" t="s">
        <v>182</v>
      </c>
      <c r="K139" s="16" t="s">
        <v>421</v>
      </c>
      <c r="L139" s="16" t="s">
        <v>422</v>
      </c>
      <c r="M139" s="16"/>
      <c r="N139" s="16"/>
      <c r="O139" s="16"/>
      <c r="P139" s="16"/>
      <c r="Q139" s="16"/>
      <c r="R139" s="16"/>
      <c r="S139" s="16"/>
      <c r="T139" s="16"/>
      <c r="U139" s="16"/>
      <c r="V139" s="11"/>
      <c r="AF139" s="19">
        <f>--ISNUMBER(IFERROR(SEARCH($AH$2,BaseDatos[[#This Row],[Material]],1),""))</f>
        <v>1</v>
      </c>
      <c r="AG139" s="8">
        <f>IF(AF139=1,COUNTIF($AF$6:AF139,1),"")</f>
        <v>134</v>
      </c>
      <c r="AH139" s="9" t="str">
        <f>IFERROR(INDEX(BaseDatos[Material],MATCH(ROWS($AG$6:AG139),BaseDatos[Aux2],0)),"")</f>
        <v>Acero estructural galvanizado_Hot rolled galvanised structural steel</v>
      </c>
    </row>
    <row r="140" spans="1:34" x14ac:dyDescent="0.35">
      <c r="A140" s="2" t="str">
        <f>BaseDatos[[#This Row],[Material]]</f>
        <v>Acero estructural laminado_Hot rolled structural steel</v>
      </c>
      <c r="B140" s="3" t="str">
        <f t="shared" si="8"/>
        <v>EPiC</v>
      </c>
      <c r="C140" s="2" t="str">
        <f t="shared" si="8"/>
        <v>Metals</v>
      </c>
      <c r="D140" s="2" t="str">
        <f t="shared" si="8"/>
        <v>Steel</v>
      </c>
      <c r="E140" s="2" t="s">
        <v>545</v>
      </c>
      <c r="F140" s="2" t="s">
        <v>8</v>
      </c>
      <c r="G140" s="6">
        <v>38.799999999999997</v>
      </c>
      <c r="H140" s="6">
        <v>37.1</v>
      </c>
      <c r="I140" s="6">
        <v>2.9</v>
      </c>
      <c r="J140" s="2" t="s">
        <v>183</v>
      </c>
      <c r="K140" s="16" t="s">
        <v>421</v>
      </c>
      <c r="L140" s="16" t="s">
        <v>422</v>
      </c>
      <c r="M140" s="16"/>
      <c r="N140" s="16"/>
      <c r="O140" s="16"/>
      <c r="P140" s="16"/>
      <c r="Q140" s="16"/>
      <c r="R140" s="16"/>
      <c r="S140" s="16"/>
      <c r="T140" s="16"/>
      <c r="U140" s="16"/>
      <c r="V140" s="11"/>
      <c r="AF140" s="19">
        <f>--ISNUMBER(IFERROR(SEARCH($AH$2,BaseDatos[[#This Row],[Material]],1),""))</f>
        <v>1</v>
      </c>
      <c r="AG140" s="8">
        <f>IF(AF140=1,COUNTIF($AF$6:AF140,1),"")</f>
        <v>135</v>
      </c>
      <c r="AH140" s="9" t="str">
        <f>IFERROR(INDEX(BaseDatos[Material],MATCH(ROWS($AG$6:AG140),BaseDatos[Aux2],0)),"")</f>
        <v>Acero estructural laminado_Hot rolled structural steel</v>
      </c>
    </row>
    <row r="141" spans="1:34" x14ac:dyDescent="0.35">
      <c r="A141" s="2" t="str">
        <f>BaseDatos[[#This Row],[Material]]</f>
        <v>Tubo cuadrado de acero_Square tube - 20 × 20 mm; 1.6 mm thick</v>
      </c>
      <c r="B141" s="3" t="str">
        <f t="shared" si="8"/>
        <v>EPiC</v>
      </c>
      <c r="C141" s="2" t="str">
        <f t="shared" si="8"/>
        <v>Metals</v>
      </c>
      <c r="D141" s="2" t="str">
        <f t="shared" si="8"/>
        <v>Steel</v>
      </c>
      <c r="E141" s="2" t="s">
        <v>678</v>
      </c>
      <c r="F141" s="2" t="s">
        <v>14</v>
      </c>
      <c r="G141" s="6">
        <v>55</v>
      </c>
      <c r="H141" s="6">
        <v>45.4</v>
      </c>
      <c r="I141" s="6">
        <v>4.5999999999999996</v>
      </c>
      <c r="J141" s="2" t="s">
        <v>184</v>
      </c>
      <c r="K141" s="16" t="s">
        <v>421</v>
      </c>
      <c r="L141" s="16" t="s">
        <v>422</v>
      </c>
      <c r="M141" s="16"/>
      <c r="N141" s="16"/>
      <c r="O141" s="16"/>
      <c r="P141" s="16"/>
      <c r="Q141" s="16"/>
      <c r="R141" s="16"/>
      <c r="S141" s="16"/>
      <c r="T141" s="16"/>
      <c r="U141" s="16"/>
      <c r="V141" s="11"/>
      <c r="AF141" s="19">
        <f>--ISNUMBER(IFERROR(SEARCH($AH$2,BaseDatos[[#This Row],[Material]],1),""))</f>
        <v>1</v>
      </c>
      <c r="AG141" s="8">
        <f>IF(AF141=1,COUNTIF($AF$6:AF141,1),"")</f>
        <v>136</v>
      </c>
      <c r="AH141" s="9" t="str">
        <f>IFERROR(INDEX(BaseDatos[Material],MATCH(ROWS($AG$6:AG141),BaseDatos[Aux2],0)),"")</f>
        <v>Tubo cuadrado de acero_Square tube - 20 × 20 mm; 1.6 mm thick</v>
      </c>
    </row>
    <row r="142" spans="1:34" x14ac:dyDescent="0.35">
      <c r="A142" s="2" t="str">
        <f>BaseDatos[[#This Row],[Material]]</f>
        <v>Tubo cuadrado de acero_Square tube - 50 × 50 mm; 2 mm thick</v>
      </c>
      <c r="B142" s="3" t="str">
        <f t="shared" si="8"/>
        <v>EPiC</v>
      </c>
      <c r="C142" s="2" t="str">
        <f t="shared" si="8"/>
        <v>Metals</v>
      </c>
      <c r="D142" s="2" t="str">
        <f t="shared" si="8"/>
        <v>Steel</v>
      </c>
      <c r="E142" s="2" t="s">
        <v>679</v>
      </c>
      <c r="F142" s="2" t="s">
        <v>14</v>
      </c>
      <c r="G142" s="6">
        <v>172</v>
      </c>
      <c r="H142" s="6">
        <v>142</v>
      </c>
      <c r="I142" s="6">
        <v>14.5</v>
      </c>
      <c r="J142" s="2" t="s">
        <v>184</v>
      </c>
      <c r="K142" s="16" t="s">
        <v>421</v>
      </c>
      <c r="L142" s="16" t="s">
        <v>422</v>
      </c>
      <c r="M142" s="16"/>
      <c r="N142" s="16"/>
      <c r="O142" s="16"/>
      <c r="P142" s="16"/>
      <c r="Q142" s="16"/>
      <c r="R142" s="16"/>
      <c r="S142" s="16"/>
      <c r="T142" s="16"/>
      <c r="U142" s="16"/>
      <c r="V142" s="11"/>
      <c r="AF142" s="19">
        <f>--ISNUMBER(IFERROR(SEARCH($AH$2,BaseDatos[[#This Row],[Material]],1),""))</f>
        <v>1</v>
      </c>
      <c r="AG142" s="8">
        <f>IF(AF142=1,COUNTIF($AF$6:AF142,1),"")</f>
        <v>137</v>
      </c>
      <c r="AH142" s="9" t="str">
        <f>IFERROR(INDEX(BaseDatos[Material],MATCH(ROWS($AG$6:AG142),BaseDatos[Aux2],0)),"")</f>
        <v>Tubo cuadrado de acero_Square tube - 50 × 50 mm; 2 mm thick</v>
      </c>
    </row>
    <row r="143" spans="1:34" x14ac:dyDescent="0.35">
      <c r="A143" s="2" t="str">
        <f>BaseDatos[[#This Row],[Material]]</f>
        <v>Tubo cuadrado de acero_Square tube - 100 × 100 mm; 4 mm thick</v>
      </c>
      <c r="B143" s="3" t="str">
        <f t="shared" si="8"/>
        <v>EPiC</v>
      </c>
      <c r="C143" s="2" t="str">
        <f t="shared" si="8"/>
        <v>Metals</v>
      </c>
      <c r="D143" s="2" t="str">
        <f t="shared" si="8"/>
        <v>Steel</v>
      </c>
      <c r="E143" s="2" t="s">
        <v>680</v>
      </c>
      <c r="F143" s="2" t="s">
        <v>14</v>
      </c>
      <c r="G143" s="6">
        <v>688</v>
      </c>
      <c r="H143" s="6">
        <v>568</v>
      </c>
      <c r="I143" s="6">
        <v>57.8</v>
      </c>
      <c r="J143" s="2" t="s">
        <v>184</v>
      </c>
      <c r="K143" s="16" t="s">
        <v>421</v>
      </c>
      <c r="L143" s="16" t="s">
        <v>422</v>
      </c>
      <c r="M143" s="16"/>
      <c r="N143" s="16"/>
      <c r="O143" s="16"/>
      <c r="P143" s="16"/>
      <c r="Q143" s="16"/>
      <c r="R143" s="16"/>
      <c r="S143" s="16"/>
      <c r="T143" s="16"/>
      <c r="U143" s="16"/>
      <c r="V143" s="11"/>
      <c r="AF143" s="19">
        <f>--ISNUMBER(IFERROR(SEARCH($AH$2,BaseDatos[[#This Row],[Material]],1),""))</f>
        <v>1</v>
      </c>
      <c r="AG143" s="8">
        <f>IF(AF143=1,COUNTIF($AF$6:AF143,1),"")</f>
        <v>138</v>
      </c>
      <c r="AH143" s="9" t="str">
        <f>IFERROR(INDEX(BaseDatos[Material],MATCH(ROWS($AG$6:AG143),BaseDatos[Aux2],0)),"")</f>
        <v>Tubo cuadrado de acero_Square tube - 100 × 100 mm; 4 mm thick</v>
      </c>
    </row>
    <row r="144" spans="1:34" x14ac:dyDescent="0.35">
      <c r="A144" s="2" t="str">
        <f>BaseDatos[[#This Row],[Material]]</f>
        <v>Barra de acero_Steel bar</v>
      </c>
      <c r="B144" s="3" t="str">
        <f t="shared" si="8"/>
        <v>EPiC</v>
      </c>
      <c r="C144" s="2" t="str">
        <f t="shared" si="8"/>
        <v>Metals</v>
      </c>
      <c r="D144" s="2" t="str">
        <f t="shared" si="8"/>
        <v>Steel</v>
      </c>
      <c r="E144" s="2" t="s">
        <v>546</v>
      </c>
      <c r="F144" s="2" t="s">
        <v>8</v>
      </c>
      <c r="G144" s="6">
        <v>29.5</v>
      </c>
      <c r="H144" s="6">
        <v>44.3</v>
      </c>
      <c r="I144" s="6">
        <v>2.1</v>
      </c>
      <c r="J144" s="2" t="s">
        <v>185</v>
      </c>
      <c r="K144" s="16" t="s">
        <v>421</v>
      </c>
      <c r="L144" s="16" t="s">
        <v>422</v>
      </c>
      <c r="M144" s="16"/>
      <c r="N144" s="16"/>
      <c r="O144" s="16"/>
      <c r="P144" s="16"/>
      <c r="Q144" s="16"/>
      <c r="R144" s="16"/>
      <c r="S144" s="16"/>
      <c r="T144" s="16"/>
      <c r="U144" s="16"/>
      <c r="V144" s="11"/>
      <c r="AF144" s="19">
        <f>--ISNUMBER(IFERROR(SEARCH($AH$2,BaseDatos[[#This Row],[Material]],1),""))</f>
        <v>1</v>
      </c>
      <c r="AG144" s="8">
        <f>IF(AF144=1,COUNTIF($AF$6:AF144,1),"")</f>
        <v>139</v>
      </c>
      <c r="AH144" s="9" t="str">
        <f>IFERROR(INDEX(BaseDatos[Material],MATCH(ROWS($AG$6:AG144),BaseDatos[Aux2],0)),"")</f>
        <v>Barra de acero_Steel bar</v>
      </c>
    </row>
    <row r="145" spans="1:34" x14ac:dyDescent="0.35">
      <c r="A145" s="2" t="str">
        <f>BaseDatos[[#This Row],[Material]]</f>
        <v>Perfil de acero_Steel hollow section extruded</v>
      </c>
      <c r="B145" s="3" t="str">
        <f t="shared" si="8"/>
        <v>EPiC</v>
      </c>
      <c r="C145" s="2" t="str">
        <f t="shared" si="8"/>
        <v>Metals</v>
      </c>
      <c r="D145" s="2" t="str">
        <f t="shared" si="8"/>
        <v>Steel</v>
      </c>
      <c r="E145" s="2" t="s">
        <v>547</v>
      </c>
      <c r="F145" s="2" t="s">
        <v>8</v>
      </c>
      <c r="G145" s="6">
        <v>54.8</v>
      </c>
      <c r="H145" s="6">
        <v>45.2</v>
      </c>
      <c r="I145" s="6">
        <v>4.5999999999999996</v>
      </c>
      <c r="J145" s="2" t="s">
        <v>184</v>
      </c>
      <c r="K145" s="16" t="s">
        <v>421</v>
      </c>
      <c r="L145" s="16" t="s">
        <v>422</v>
      </c>
      <c r="M145" s="16"/>
      <c r="N145" s="16"/>
      <c r="O145" s="16"/>
      <c r="P145" s="16"/>
      <c r="Q145" s="16"/>
      <c r="R145" s="16"/>
      <c r="S145" s="16"/>
      <c r="T145" s="16"/>
      <c r="U145" s="16"/>
      <c r="V145" s="11"/>
      <c r="AF145" s="19">
        <f>--ISNUMBER(IFERROR(SEARCH($AH$2,BaseDatos[[#This Row],[Material]],1),""))</f>
        <v>1</v>
      </c>
      <c r="AG145" s="8">
        <f>IF(AF145=1,COUNTIF($AF$6:AF145,1),"")</f>
        <v>140</v>
      </c>
      <c r="AH145" s="9" t="str">
        <f>IFERROR(INDEX(BaseDatos[Material],MATCH(ROWS($AG$6:AG145),BaseDatos[Aux2],0)),"")</f>
        <v>Perfil de acero_Steel hollow section extruded</v>
      </c>
    </row>
    <row r="146" spans="1:34" x14ac:dyDescent="0.35">
      <c r="A146" s="2" t="str">
        <f>BaseDatos[[#This Row],[Material]]</f>
        <v>Tubo de acero_Steel pipe</v>
      </c>
      <c r="B146" s="3" t="str">
        <f t="shared" si="8"/>
        <v>EPiC</v>
      </c>
      <c r="C146" s="2" t="str">
        <f t="shared" si="8"/>
        <v>Metals</v>
      </c>
      <c r="D146" s="2" t="str">
        <f t="shared" si="8"/>
        <v>Steel</v>
      </c>
      <c r="E146" s="2" t="s">
        <v>548</v>
      </c>
      <c r="F146" s="2" t="s">
        <v>8</v>
      </c>
      <c r="G146" s="6">
        <v>42.9</v>
      </c>
      <c r="H146" s="6">
        <v>78.099999999999994</v>
      </c>
      <c r="I146" s="6">
        <v>3.5</v>
      </c>
      <c r="J146" s="2" t="s">
        <v>186</v>
      </c>
      <c r="K146" s="16" t="s">
        <v>421</v>
      </c>
      <c r="L146" s="16" t="s">
        <v>422</v>
      </c>
      <c r="M146" s="16"/>
      <c r="N146" s="16"/>
      <c r="O146" s="16"/>
      <c r="P146" s="16"/>
      <c r="Q146" s="16"/>
      <c r="R146" s="16"/>
      <c r="S146" s="16"/>
      <c r="T146" s="16"/>
      <c r="U146" s="16"/>
      <c r="V146" s="11"/>
      <c r="AF146" s="19">
        <f>--ISNUMBER(IFERROR(SEARCH($AH$2,BaseDatos[[#This Row],[Material]],1),""))</f>
        <v>1</v>
      </c>
      <c r="AG146" s="8">
        <f>IF(AF146=1,COUNTIF($AF$6:AF146,1),"")</f>
        <v>141</v>
      </c>
      <c r="AH146" s="9" t="str">
        <f>IFERROR(INDEX(BaseDatos[Material],MATCH(ROWS($AG$6:AG146),BaseDatos[Aux2],0)),"")</f>
        <v>Tubo de acero_Steel pipe</v>
      </c>
    </row>
    <row r="147" spans="1:34" x14ac:dyDescent="0.35">
      <c r="A147" s="2" t="str">
        <f>BaseDatos[[#This Row],[Material]]</f>
        <v>Tubo de acero_Steel pipe - 21.3 mm outer dia.; 2.6 mm thick</v>
      </c>
      <c r="B147" s="3" t="str">
        <f t="shared" si="8"/>
        <v>EPiC</v>
      </c>
      <c r="C147" s="2" t="str">
        <f t="shared" si="8"/>
        <v>Metals</v>
      </c>
      <c r="D147" s="2" t="str">
        <f t="shared" si="8"/>
        <v>Steel</v>
      </c>
      <c r="E147" s="2" t="s">
        <v>681</v>
      </c>
      <c r="F147" s="2" t="s">
        <v>14</v>
      </c>
      <c r="G147" s="6">
        <v>51.4</v>
      </c>
      <c r="H147" s="6">
        <v>93.7</v>
      </c>
      <c r="I147" s="6">
        <v>4.2</v>
      </c>
      <c r="J147" s="2" t="s">
        <v>186</v>
      </c>
      <c r="K147" s="16" t="s">
        <v>421</v>
      </c>
      <c r="L147" s="16" t="s">
        <v>422</v>
      </c>
      <c r="M147" s="16"/>
      <c r="N147" s="16"/>
      <c r="O147" s="16"/>
      <c r="P147" s="16"/>
      <c r="Q147" s="16"/>
      <c r="R147" s="16"/>
      <c r="S147" s="16"/>
      <c r="T147" s="16"/>
      <c r="U147" s="16"/>
      <c r="V147" s="11"/>
      <c r="AF147" s="19">
        <f>--ISNUMBER(IFERROR(SEARCH($AH$2,BaseDatos[[#This Row],[Material]],1),""))</f>
        <v>1</v>
      </c>
      <c r="AG147" s="8">
        <f>IF(AF147=1,COUNTIF($AF$6:AF147,1),"")</f>
        <v>142</v>
      </c>
      <c r="AH147" s="9" t="str">
        <f>IFERROR(INDEX(BaseDatos[Material],MATCH(ROWS($AG$6:AG147),BaseDatos[Aux2],0)),"")</f>
        <v>Tubo de acero_Steel pipe - 21.3 mm outer dia.; 2.6 mm thick</v>
      </c>
    </row>
    <row r="148" spans="1:34" x14ac:dyDescent="0.35">
      <c r="A148" s="2" t="str">
        <f>BaseDatos[[#This Row],[Material]]</f>
        <v>Tubo de acero_Steel pipe - 42.4 mm outer dia.; 2.6 mm thick</v>
      </c>
      <c r="B148" s="3" t="str">
        <f t="shared" si="8"/>
        <v>EPiC</v>
      </c>
      <c r="C148" s="2" t="str">
        <f t="shared" si="8"/>
        <v>Metals</v>
      </c>
      <c r="D148" s="2" t="str">
        <f t="shared" si="8"/>
        <v>Steel</v>
      </c>
      <c r="E148" s="2" t="s">
        <v>682</v>
      </c>
      <c r="F148" s="2" t="s">
        <v>14</v>
      </c>
      <c r="G148" s="6">
        <v>110</v>
      </c>
      <c r="H148" s="6">
        <v>199</v>
      </c>
      <c r="I148" s="6">
        <v>9</v>
      </c>
      <c r="J148" s="2" t="s">
        <v>186</v>
      </c>
      <c r="K148" s="16" t="s">
        <v>421</v>
      </c>
      <c r="L148" s="16" t="s">
        <v>422</v>
      </c>
      <c r="M148" s="16"/>
      <c r="N148" s="16"/>
      <c r="O148" s="16"/>
      <c r="P148" s="16"/>
      <c r="Q148" s="16"/>
      <c r="R148" s="16"/>
      <c r="S148" s="16"/>
      <c r="T148" s="16"/>
      <c r="U148" s="16"/>
      <c r="V148" s="11"/>
      <c r="AF148" s="19">
        <f>--ISNUMBER(IFERROR(SEARCH($AH$2,BaseDatos[[#This Row],[Material]],1),""))</f>
        <v>1</v>
      </c>
      <c r="AG148" s="8">
        <f>IF(AF148=1,COUNTIF($AF$6:AF148,1),"")</f>
        <v>143</v>
      </c>
      <c r="AH148" s="9" t="str">
        <f>IFERROR(INDEX(BaseDatos[Material],MATCH(ROWS($AG$6:AG148),BaseDatos[Aux2],0)),"")</f>
        <v>Tubo de acero_Steel pipe - 42.4 mm outer dia.; 2.6 mm thick</v>
      </c>
    </row>
    <row r="149" spans="1:34" x14ac:dyDescent="0.35">
      <c r="A149" s="2" t="str">
        <f>BaseDatos[[#This Row],[Material]]</f>
        <v>Tubo de acero_Steel pipe - 88.9 mm outer dia.; 4 mm thick</v>
      </c>
      <c r="B149" s="3" t="str">
        <f t="shared" si="8"/>
        <v>EPiC</v>
      </c>
      <c r="C149" s="2" t="str">
        <f t="shared" si="8"/>
        <v>Metals</v>
      </c>
      <c r="D149" s="2" t="str">
        <f t="shared" si="8"/>
        <v>Steel</v>
      </c>
      <c r="E149" s="2" t="s">
        <v>683</v>
      </c>
      <c r="F149" s="2" t="s">
        <v>14</v>
      </c>
      <c r="G149" s="6">
        <v>359</v>
      </c>
      <c r="H149" s="6">
        <v>654</v>
      </c>
      <c r="I149" s="6">
        <v>29.6</v>
      </c>
      <c r="J149" s="2" t="s">
        <v>186</v>
      </c>
      <c r="K149" s="16" t="s">
        <v>421</v>
      </c>
      <c r="L149" s="16" t="s">
        <v>422</v>
      </c>
      <c r="M149" s="16"/>
      <c r="N149" s="16"/>
      <c r="O149" s="16"/>
      <c r="P149" s="16"/>
      <c r="Q149" s="16"/>
      <c r="R149" s="16"/>
      <c r="S149" s="16"/>
      <c r="T149" s="16"/>
      <c r="U149" s="16"/>
      <c r="V149" s="11"/>
      <c r="AF149" s="19">
        <f>--ISNUMBER(IFERROR(SEARCH($AH$2,BaseDatos[[#This Row],[Material]],1),""))</f>
        <v>1</v>
      </c>
      <c r="AG149" s="8">
        <f>IF(AF149=1,COUNTIF($AF$6:AF149,1),"")</f>
        <v>144</v>
      </c>
      <c r="AH149" s="9" t="str">
        <f>IFERROR(INDEX(BaseDatos[Material],MATCH(ROWS($AG$6:AG149),BaseDatos[Aux2],0)),"")</f>
        <v>Tubo de acero_Steel pipe - 88.9 mm outer dia.; 4 mm thick</v>
      </c>
    </row>
    <row r="150" spans="1:34" x14ac:dyDescent="0.35">
      <c r="A150" s="2" t="str">
        <f>BaseDatos[[#This Row],[Material]]</f>
        <v>Tubo de acero_Steel pipe - 165.1 mm outer dia.; 4.9 mm thick</v>
      </c>
      <c r="B150" s="3" t="str">
        <f t="shared" si="8"/>
        <v>EPiC</v>
      </c>
      <c r="C150" s="2" t="str">
        <f t="shared" si="8"/>
        <v>Metals</v>
      </c>
      <c r="D150" s="2" t="str">
        <f t="shared" si="8"/>
        <v>Steel</v>
      </c>
      <c r="E150" s="2" t="s">
        <v>684</v>
      </c>
      <c r="F150" s="2" t="s">
        <v>14</v>
      </c>
      <c r="G150" s="6">
        <v>831</v>
      </c>
      <c r="H150" s="6" t="s">
        <v>187</v>
      </c>
      <c r="I150" s="6">
        <v>68.5</v>
      </c>
      <c r="J150" s="2" t="s">
        <v>186</v>
      </c>
      <c r="K150" s="16" t="s">
        <v>421</v>
      </c>
      <c r="L150" s="16" t="s">
        <v>422</v>
      </c>
      <c r="M150" s="16"/>
      <c r="N150" s="16"/>
      <c r="O150" s="16"/>
      <c r="P150" s="16"/>
      <c r="Q150" s="16"/>
      <c r="R150" s="16"/>
      <c r="S150" s="16"/>
      <c r="T150" s="16"/>
      <c r="U150" s="16"/>
      <c r="V150" s="11"/>
      <c r="AF150" s="19">
        <f>--ISNUMBER(IFERROR(SEARCH($AH$2,BaseDatos[[#This Row],[Material]],1),""))</f>
        <v>1</v>
      </c>
      <c r="AG150" s="8">
        <f>IF(AF150=1,COUNTIF($AF$6:AF150,1),"")</f>
        <v>145</v>
      </c>
      <c r="AH150" s="9" t="str">
        <f>IFERROR(INDEX(BaseDatos[Material],MATCH(ROWS($AG$6:AG150),BaseDatos[Aux2],0)),"")</f>
        <v>Tubo de acero_Steel pipe - 165.1 mm outer dia.; 4.9 mm thick</v>
      </c>
    </row>
    <row r="151" spans="1:34" x14ac:dyDescent="0.35">
      <c r="A151" s="2" t="str">
        <f>BaseDatos[[#This Row],[Material]]</f>
        <v>Varilla_Steel reinforcement bar - 6 mm dia.</v>
      </c>
      <c r="B151" s="3" t="str">
        <f t="shared" ref="B151:D166" si="9">B150</f>
        <v>EPiC</v>
      </c>
      <c r="C151" s="2" t="str">
        <f t="shared" si="9"/>
        <v>Metals</v>
      </c>
      <c r="D151" s="2" t="str">
        <f t="shared" si="9"/>
        <v>Steel</v>
      </c>
      <c r="E151" s="2" t="s">
        <v>549</v>
      </c>
      <c r="F151" s="2" t="s">
        <v>14</v>
      </c>
      <c r="G151" s="6">
        <v>8.6</v>
      </c>
      <c r="H151" s="6">
        <v>8.1999999999999993</v>
      </c>
      <c r="I151" s="6">
        <v>0.64</v>
      </c>
      <c r="J151" s="2" t="s">
        <v>183</v>
      </c>
      <c r="K151" s="16" t="s">
        <v>421</v>
      </c>
      <c r="L151" s="16" t="s">
        <v>422</v>
      </c>
      <c r="M151" s="16"/>
      <c r="N151" s="16"/>
      <c r="O151" s="16"/>
      <c r="P151" s="16"/>
      <c r="Q151" s="16"/>
      <c r="R151" s="16"/>
      <c r="S151" s="16"/>
      <c r="T151" s="16"/>
      <c r="U151" s="16"/>
      <c r="V151" s="11"/>
      <c r="AF151" s="19">
        <f>--ISNUMBER(IFERROR(SEARCH($AH$2,BaseDatos[[#This Row],[Material]],1),""))</f>
        <v>1</v>
      </c>
      <c r="AG151" s="8">
        <f>IF(AF151=1,COUNTIF($AF$6:AF151,1),"")</f>
        <v>146</v>
      </c>
      <c r="AH151" s="9" t="str">
        <f>IFERROR(INDEX(BaseDatos[Material],MATCH(ROWS($AG$6:AG151),BaseDatos[Aux2],0)),"")</f>
        <v>Varilla_Steel reinforcement bar - 6 mm dia.</v>
      </c>
    </row>
    <row r="152" spans="1:34" x14ac:dyDescent="0.35">
      <c r="A152" s="2" t="str">
        <f>BaseDatos[[#This Row],[Material]]</f>
        <v>Varilla_Steel reinforcement bar - 8 mm dia.</v>
      </c>
      <c r="B152" s="3" t="str">
        <f t="shared" si="9"/>
        <v>EPiC</v>
      </c>
      <c r="C152" s="2" t="str">
        <f t="shared" si="9"/>
        <v>Metals</v>
      </c>
      <c r="D152" s="2" t="str">
        <f t="shared" si="9"/>
        <v>Steel</v>
      </c>
      <c r="E152" s="2" t="s">
        <v>550</v>
      </c>
      <c r="F152" s="2" t="s">
        <v>14</v>
      </c>
      <c r="G152" s="6">
        <v>15.3</v>
      </c>
      <c r="H152" s="6">
        <v>14.6</v>
      </c>
      <c r="I152" s="6">
        <v>1.1000000000000001</v>
      </c>
      <c r="J152" s="2" t="s">
        <v>183</v>
      </c>
      <c r="K152" s="16" t="s">
        <v>421</v>
      </c>
      <c r="L152" s="16" t="s">
        <v>422</v>
      </c>
      <c r="M152" s="16"/>
      <c r="N152" s="16"/>
      <c r="O152" s="16"/>
      <c r="P152" s="16"/>
      <c r="Q152" s="16"/>
      <c r="R152" s="16"/>
      <c r="S152" s="16"/>
      <c r="T152" s="16"/>
      <c r="U152" s="16"/>
      <c r="V152" s="11"/>
      <c r="AF152" s="19">
        <f>--ISNUMBER(IFERROR(SEARCH($AH$2,BaseDatos[[#This Row],[Material]],1),""))</f>
        <v>1</v>
      </c>
      <c r="AG152" s="8">
        <f>IF(AF152=1,COUNTIF($AF$6:AF152,1),"")</f>
        <v>147</v>
      </c>
      <c r="AH152" s="9" t="str">
        <f>IFERROR(INDEX(BaseDatos[Material],MATCH(ROWS($AG$6:AG152),BaseDatos[Aux2],0)),"")</f>
        <v>Varilla_Steel reinforcement bar - 8 mm dia.</v>
      </c>
    </row>
    <row r="153" spans="1:34" x14ac:dyDescent="0.35">
      <c r="A153" s="2" t="str">
        <f>BaseDatos[[#This Row],[Material]]</f>
        <v>Varilla_Steel reinforcement bar - 12 mm dia.</v>
      </c>
      <c r="B153" s="3" t="str">
        <f t="shared" si="9"/>
        <v>EPiC</v>
      </c>
      <c r="C153" s="2" t="str">
        <f t="shared" si="9"/>
        <v>Metals</v>
      </c>
      <c r="D153" s="2" t="str">
        <f t="shared" si="9"/>
        <v>Steel</v>
      </c>
      <c r="E153" s="2" t="s">
        <v>551</v>
      </c>
      <c r="F153" s="2" t="s">
        <v>14</v>
      </c>
      <c r="G153" s="6">
        <v>34.5</v>
      </c>
      <c r="H153" s="6">
        <v>32.9</v>
      </c>
      <c r="I153" s="6">
        <v>2.6</v>
      </c>
      <c r="J153" s="2" t="s">
        <v>183</v>
      </c>
      <c r="K153" s="16" t="s">
        <v>421</v>
      </c>
      <c r="L153" s="16" t="s">
        <v>422</v>
      </c>
      <c r="M153" s="16"/>
      <c r="N153" s="16"/>
      <c r="O153" s="16"/>
      <c r="P153" s="16"/>
      <c r="Q153" s="16"/>
      <c r="R153" s="16"/>
      <c r="S153" s="16"/>
      <c r="T153" s="16"/>
      <c r="U153" s="16"/>
      <c r="V153" s="11"/>
      <c r="AF153" s="19">
        <f>--ISNUMBER(IFERROR(SEARCH($AH$2,BaseDatos[[#This Row],[Material]],1),""))</f>
        <v>1</v>
      </c>
      <c r="AG153" s="8">
        <f>IF(AF153=1,COUNTIF($AF$6:AF153,1),"")</f>
        <v>148</v>
      </c>
      <c r="AH153" s="9" t="str">
        <f>IFERROR(INDEX(BaseDatos[Material],MATCH(ROWS($AG$6:AG153),BaseDatos[Aux2],0)),"")</f>
        <v>Varilla_Steel reinforcement bar - 12 mm dia.</v>
      </c>
    </row>
    <row r="154" spans="1:34" x14ac:dyDescent="0.35">
      <c r="A154" s="2" t="str">
        <f>BaseDatos[[#This Row],[Material]]</f>
        <v>Lámina corrugada_Steel sheet corrugated</v>
      </c>
      <c r="B154" s="3" t="str">
        <f t="shared" si="9"/>
        <v>EPiC</v>
      </c>
      <c r="C154" s="2" t="str">
        <f t="shared" si="9"/>
        <v>Metals</v>
      </c>
      <c r="D154" s="2" t="str">
        <f t="shared" si="9"/>
        <v>Steel</v>
      </c>
      <c r="E154" s="2" t="s">
        <v>552</v>
      </c>
      <c r="F154" s="2" t="s">
        <v>8</v>
      </c>
      <c r="G154" s="6">
        <v>79.599999999999994</v>
      </c>
      <c r="H154" s="6">
        <v>73.400000000000006</v>
      </c>
      <c r="I154" s="6">
        <v>5.5</v>
      </c>
      <c r="J154" s="2" t="s">
        <v>188</v>
      </c>
      <c r="K154" s="16" t="s">
        <v>421</v>
      </c>
      <c r="L154" s="16" t="s">
        <v>422</v>
      </c>
      <c r="M154" s="16"/>
      <c r="N154" s="16"/>
      <c r="O154" s="16"/>
      <c r="P154" s="16"/>
      <c r="Q154" s="16"/>
      <c r="R154" s="16"/>
      <c r="S154" s="16"/>
      <c r="T154" s="16"/>
      <c r="U154" s="16"/>
      <c r="V154" s="11"/>
      <c r="AF154" s="19">
        <f>--ISNUMBER(IFERROR(SEARCH($AH$2,BaseDatos[[#This Row],[Material]],1),""))</f>
        <v>1</v>
      </c>
      <c r="AG154" s="8">
        <f>IF(AF154=1,COUNTIF($AF$6:AF154,1),"")</f>
        <v>149</v>
      </c>
      <c r="AH154" s="9" t="str">
        <f>IFERROR(INDEX(BaseDatos[Material],MATCH(ROWS($AG$6:AG154),BaseDatos[Aux2],0)),"")</f>
        <v>Lámina corrugada_Steel sheet corrugated</v>
      </c>
    </row>
    <row r="155" spans="1:34" x14ac:dyDescent="0.35">
      <c r="A155" s="2" t="str">
        <f>BaseDatos[[#This Row],[Material]]</f>
        <v>Lámina corrugada_Steel sheet corrugated colorbond</v>
      </c>
      <c r="B155" s="3" t="str">
        <f t="shared" si="9"/>
        <v>EPiC</v>
      </c>
      <c r="C155" s="2" t="str">
        <f t="shared" si="9"/>
        <v>Metals</v>
      </c>
      <c r="D155" s="2" t="str">
        <f t="shared" si="9"/>
        <v>Steel</v>
      </c>
      <c r="E155" s="2" t="s">
        <v>553</v>
      </c>
      <c r="F155" s="2" t="s">
        <v>10</v>
      </c>
      <c r="G155" s="6">
        <v>293</v>
      </c>
      <c r="H155" s="6">
        <v>286</v>
      </c>
      <c r="I155" s="6">
        <v>24.9</v>
      </c>
      <c r="J155" s="2" t="s">
        <v>188</v>
      </c>
      <c r="K155" s="16" t="s">
        <v>421</v>
      </c>
      <c r="L155" s="16" t="s">
        <v>422</v>
      </c>
      <c r="M155" s="16"/>
      <c r="N155" s="16"/>
      <c r="O155" s="16"/>
      <c r="P155" s="16"/>
      <c r="Q155" s="16"/>
      <c r="R155" s="16"/>
      <c r="S155" s="16"/>
      <c r="T155" s="16"/>
      <c r="U155" s="16"/>
      <c r="V155" s="11"/>
      <c r="AF155" s="19">
        <f>--ISNUMBER(IFERROR(SEARCH($AH$2,BaseDatos[[#This Row],[Material]],1),""))</f>
        <v>1</v>
      </c>
      <c r="AG155" s="8">
        <f>IF(AF155=1,COUNTIF($AF$6:AF155,1),"")</f>
        <v>150</v>
      </c>
      <c r="AH155" s="9" t="str">
        <f>IFERROR(INDEX(BaseDatos[Material],MATCH(ROWS($AG$6:AG155),BaseDatos[Aux2],0)),"")</f>
        <v>Lámina corrugada_Steel sheet corrugated colorbond</v>
      </c>
    </row>
    <row r="156" spans="1:34" x14ac:dyDescent="0.35">
      <c r="A156" s="2" t="str">
        <f>BaseDatos[[#This Row],[Material]]</f>
        <v>Lámina corrugada_Steel sheet corrugated - per square metre</v>
      </c>
      <c r="B156" s="3" t="str">
        <f t="shared" si="9"/>
        <v>EPiC</v>
      </c>
      <c r="C156" s="2" t="str">
        <f t="shared" si="9"/>
        <v>Metals</v>
      </c>
      <c r="D156" s="2" t="str">
        <f t="shared" si="9"/>
        <v>Steel</v>
      </c>
      <c r="E156" s="2" t="s">
        <v>554</v>
      </c>
      <c r="F156" s="2" t="s">
        <v>10</v>
      </c>
      <c r="G156" s="6">
        <v>259</v>
      </c>
      <c r="H156" s="6">
        <v>239</v>
      </c>
      <c r="I156" s="6">
        <v>17.899999999999999</v>
      </c>
      <c r="J156" s="2" t="s">
        <v>188</v>
      </c>
      <c r="K156" s="16" t="s">
        <v>421</v>
      </c>
      <c r="L156" s="16" t="s">
        <v>422</v>
      </c>
      <c r="M156" s="16"/>
      <c r="N156" s="16"/>
      <c r="O156" s="16"/>
      <c r="P156" s="16"/>
      <c r="Q156" s="16"/>
      <c r="R156" s="16"/>
      <c r="S156" s="16"/>
      <c r="T156" s="16"/>
      <c r="U156" s="16"/>
      <c r="V156" s="11"/>
      <c r="AF156" s="19">
        <f>--ISNUMBER(IFERROR(SEARCH($AH$2,BaseDatos[[#This Row],[Material]],1),""))</f>
        <v>1</v>
      </c>
      <c r="AG156" s="8">
        <f>IF(AF156=1,COUNTIF($AF$6:AF156,1),"")</f>
        <v>151</v>
      </c>
      <c r="AH156" s="9" t="str">
        <f>IFERROR(INDEX(BaseDatos[Material],MATCH(ROWS($AG$6:AG156),BaseDatos[Aux2],0)),"")</f>
        <v>Lámina corrugada_Steel sheet corrugated - per square metre</v>
      </c>
    </row>
    <row r="157" spans="1:34" x14ac:dyDescent="0.35">
      <c r="A157" s="2" t="str">
        <f>BaseDatos[[#This Row],[Material]]</f>
        <v>Asfalto_Asphalt</v>
      </c>
      <c r="B157" s="3" t="str">
        <f t="shared" si="9"/>
        <v>EPiC</v>
      </c>
      <c r="C157" s="2" t="s">
        <v>15</v>
      </c>
      <c r="D157" s="2" t="s">
        <v>0</v>
      </c>
      <c r="E157" s="2" t="s">
        <v>555</v>
      </c>
      <c r="F157" s="2" t="s">
        <v>8</v>
      </c>
      <c r="G157" s="6">
        <v>4.2</v>
      </c>
      <c r="H157" s="6">
        <v>2.9</v>
      </c>
      <c r="I157" s="6">
        <v>0.2</v>
      </c>
      <c r="J157" s="2" t="s">
        <v>189</v>
      </c>
      <c r="K157" s="16" t="s">
        <v>421</v>
      </c>
      <c r="L157" s="16" t="s">
        <v>422</v>
      </c>
      <c r="M157" s="16"/>
      <c r="N157" s="16"/>
      <c r="O157" s="16"/>
      <c r="P157" s="16"/>
      <c r="Q157" s="16"/>
      <c r="R157" s="16"/>
      <c r="S157" s="16"/>
      <c r="T157" s="16"/>
      <c r="U157" s="16"/>
      <c r="V157" s="11"/>
      <c r="AF157" s="19">
        <f>--ISNUMBER(IFERROR(SEARCH($AH$2,BaseDatos[[#This Row],[Material]],1),""))</f>
        <v>1</v>
      </c>
      <c r="AG157" s="8">
        <f>IF(AF157=1,COUNTIF($AF$6:AF157,1),"")</f>
        <v>152</v>
      </c>
      <c r="AH157" s="9" t="str">
        <f>IFERROR(INDEX(BaseDatos[Material],MATCH(ROWS($AG$6:AG157),BaseDatos[Aux2],0)),"")</f>
        <v>Asfalto_Asphalt</v>
      </c>
    </row>
    <row r="158" spans="1:34" x14ac:dyDescent="0.35">
      <c r="A158" s="2" t="str">
        <f>BaseDatos[[#This Row],[Material]]</f>
        <v>Alfombra_Nylon carpet</v>
      </c>
      <c r="B158" s="3" t="str">
        <f t="shared" si="9"/>
        <v>EPiC</v>
      </c>
      <c r="C158" s="2" t="str">
        <f t="shared" si="9"/>
        <v>Miscellaneous</v>
      </c>
      <c r="D158" s="2" t="s">
        <v>54</v>
      </c>
      <c r="E158" s="2" t="s">
        <v>556</v>
      </c>
      <c r="F158" s="2" t="s">
        <v>10</v>
      </c>
      <c r="G158" s="6">
        <v>465</v>
      </c>
      <c r="H158" s="6" t="s">
        <v>190</v>
      </c>
      <c r="I158" s="6">
        <v>31.2</v>
      </c>
      <c r="J158" s="2" t="s">
        <v>191</v>
      </c>
      <c r="K158" s="16" t="s">
        <v>421</v>
      </c>
      <c r="L158" s="16" t="s">
        <v>422</v>
      </c>
      <c r="M158" s="16"/>
      <c r="N158" s="16"/>
      <c r="O158" s="16"/>
      <c r="P158" s="16"/>
      <c r="Q158" s="16"/>
      <c r="R158" s="16"/>
      <c r="S158" s="16"/>
      <c r="T158" s="16"/>
      <c r="U158" s="16"/>
      <c r="V158" s="11"/>
      <c r="AF158" s="19">
        <f>--ISNUMBER(IFERROR(SEARCH($AH$2,BaseDatos[[#This Row],[Material]],1),""))</f>
        <v>1</v>
      </c>
      <c r="AG158" s="8">
        <f>IF(AF158=1,COUNTIF($AF$6:AF158,1),"")</f>
        <v>153</v>
      </c>
      <c r="AH158" s="9" t="str">
        <f>IFERROR(INDEX(BaseDatos[Material],MATCH(ROWS($AG$6:AG158),BaseDatos[Aux2],0)),"")</f>
        <v>Alfombra_Nylon carpet</v>
      </c>
    </row>
    <row r="159" spans="1:34" x14ac:dyDescent="0.35">
      <c r="A159" s="2" t="str">
        <f>BaseDatos[[#This Row],[Material]]</f>
        <v>Alfombra_Tufted carpet; nylon - prestige</v>
      </c>
      <c r="B159" s="3" t="str">
        <f t="shared" si="9"/>
        <v>EPiC</v>
      </c>
      <c r="C159" s="2" t="str">
        <f t="shared" si="9"/>
        <v>Miscellaneous</v>
      </c>
      <c r="D159" s="2" t="str">
        <f t="shared" si="9"/>
        <v>Carpet</v>
      </c>
      <c r="E159" s="2" t="s">
        <v>685</v>
      </c>
      <c r="F159" s="2" t="s">
        <v>10</v>
      </c>
      <c r="G159" s="6">
        <v>785</v>
      </c>
      <c r="H159" s="6" t="s">
        <v>192</v>
      </c>
      <c r="I159" s="6">
        <v>55.3</v>
      </c>
      <c r="J159" s="2" t="s">
        <v>191</v>
      </c>
      <c r="K159" s="16" t="s">
        <v>421</v>
      </c>
      <c r="L159" s="16" t="s">
        <v>422</v>
      </c>
      <c r="M159" s="16"/>
      <c r="N159" s="16"/>
      <c r="O159" s="16"/>
      <c r="P159" s="16"/>
      <c r="Q159" s="16"/>
      <c r="R159" s="16"/>
      <c r="S159" s="16"/>
      <c r="T159" s="16"/>
      <c r="U159" s="16"/>
      <c r="V159" s="11"/>
      <c r="AF159" s="19">
        <f>--ISNUMBER(IFERROR(SEARCH($AH$2,BaseDatos[[#This Row],[Material]],1),""))</f>
        <v>1</v>
      </c>
      <c r="AG159" s="8">
        <f>IF(AF159=1,COUNTIF($AF$6:AF159,1),"")</f>
        <v>154</v>
      </c>
      <c r="AH159" s="9" t="str">
        <f>IFERROR(INDEX(BaseDatos[Material],MATCH(ROWS($AG$6:AG159),BaseDatos[Aux2],0)),"")</f>
        <v>Alfombra_Tufted carpet; nylon - prestige</v>
      </c>
    </row>
    <row r="160" spans="1:34" x14ac:dyDescent="0.35">
      <c r="A160" s="2" t="str">
        <f>BaseDatos[[#This Row],[Material]]</f>
        <v>Alfombra_Tufted carpet; nylon - quality</v>
      </c>
      <c r="B160" s="3" t="str">
        <f t="shared" si="9"/>
        <v>EPiC</v>
      </c>
      <c r="C160" s="2" t="str">
        <f t="shared" si="9"/>
        <v>Miscellaneous</v>
      </c>
      <c r="D160" s="2" t="str">
        <f t="shared" si="9"/>
        <v>Carpet</v>
      </c>
      <c r="E160" s="2" t="s">
        <v>686</v>
      </c>
      <c r="F160" s="2" t="s">
        <v>10</v>
      </c>
      <c r="G160" s="6">
        <v>484</v>
      </c>
      <c r="H160" s="6" t="s">
        <v>193</v>
      </c>
      <c r="I160" s="6">
        <v>33.299999999999997</v>
      </c>
      <c r="J160" s="2" t="s">
        <v>191</v>
      </c>
      <c r="K160" s="16" t="s">
        <v>421</v>
      </c>
      <c r="L160" s="16" t="s">
        <v>422</v>
      </c>
      <c r="M160" s="16"/>
      <c r="N160" s="16"/>
      <c r="O160" s="16"/>
      <c r="P160" s="16"/>
      <c r="Q160" s="16"/>
      <c r="R160" s="16"/>
      <c r="S160" s="16"/>
      <c r="T160" s="16"/>
      <c r="U160" s="16"/>
      <c r="V160" s="11"/>
      <c r="AF160" s="19">
        <f>--ISNUMBER(IFERROR(SEARCH($AH$2,BaseDatos[[#This Row],[Material]],1),""))</f>
        <v>1</v>
      </c>
      <c r="AG160" s="8">
        <f>IF(AF160=1,COUNTIF($AF$6:AF160,1),"")</f>
        <v>155</v>
      </c>
      <c r="AH160" s="9" t="str">
        <f>IFERROR(INDEX(BaseDatos[Material],MATCH(ROWS($AG$6:AG160),BaseDatos[Aux2],0)),"")</f>
        <v>Alfombra_Tufted carpet; nylon - quality</v>
      </c>
    </row>
    <row r="161" spans="1:34" x14ac:dyDescent="0.35">
      <c r="A161" s="2" t="str">
        <f>BaseDatos[[#This Row],[Material]]</f>
        <v>Alfombra_Tufted carpet; wool - prestige</v>
      </c>
      <c r="B161" s="3" t="str">
        <f t="shared" si="9"/>
        <v>EPiC</v>
      </c>
      <c r="C161" s="2" t="str">
        <f t="shared" si="9"/>
        <v>Miscellaneous</v>
      </c>
      <c r="D161" s="2" t="str">
        <f t="shared" si="9"/>
        <v>Carpet</v>
      </c>
      <c r="E161" s="2" t="s">
        <v>687</v>
      </c>
      <c r="F161" s="2" t="s">
        <v>10</v>
      </c>
      <c r="G161" s="6">
        <v>509</v>
      </c>
      <c r="H161" s="6" t="s">
        <v>194</v>
      </c>
      <c r="I161" s="6">
        <v>64.2</v>
      </c>
      <c r="J161" s="2" t="s">
        <v>195</v>
      </c>
      <c r="K161" s="16" t="s">
        <v>421</v>
      </c>
      <c r="L161" s="16" t="s">
        <v>422</v>
      </c>
      <c r="M161" s="16"/>
      <c r="N161" s="16"/>
      <c r="O161" s="16"/>
      <c r="P161" s="16"/>
      <c r="Q161" s="16"/>
      <c r="R161" s="16"/>
      <c r="S161" s="16"/>
      <c r="T161" s="16"/>
      <c r="U161" s="16"/>
      <c r="V161" s="11"/>
      <c r="AF161" s="19">
        <f>--ISNUMBER(IFERROR(SEARCH($AH$2,BaseDatos[[#This Row],[Material]],1),""))</f>
        <v>1</v>
      </c>
      <c r="AG161" s="8">
        <f>IF(AF161=1,COUNTIF($AF$6:AF161,1),"")</f>
        <v>156</v>
      </c>
      <c r="AH161" s="9" t="str">
        <f>IFERROR(INDEX(BaseDatos[Material],MATCH(ROWS($AG$6:AG161),BaseDatos[Aux2],0)),"")</f>
        <v>Alfombra_Tufted carpet; wool - prestige</v>
      </c>
    </row>
    <row r="162" spans="1:34" x14ac:dyDescent="0.35">
      <c r="A162" s="2" t="str">
        <f>BaseDatos[[#This Row],[Material]]</f>
        <v>Alfombra_Tufted carpet; wool - quality</v>
      </c>
      <c r="B162" s="3" t="str">
        <f t="shared" si="9"/>
        <v>EPiC</v>
      </c>
      <c r="C162" s="2" t="str">
        <f t="shared" si="9"/>
        <v>Miscellaneous</v>
      </c>
      <c r="D162" s="2" t="str">
        <f t="shared" si="9"/>
        <v>Carpet</v>
      </c>
      <c r="E162" s="2" t="s">
        <v>688</v>
      </c>
      <c r="F162" s="2" t="s">
        <v>10</v>
      </c>
      <c r="G162" s="6">
        <v>407</v>
      </c>
      <c r="H162" s="6" t="s">
        <v>196</v>
      </c>
      <c r="I162" s="6">
        <v>49.1</v>
      </c>
      <c r="J162" s="2" t="s">
        <v>195</v>
      </c>
      <c r="K162" s="16" t="s">
        <v>421</v>
      </c>
      <c r="L162" s="16" t="s">
        <v>422</v>
      </c>
      <c r="M162" s="16"/>
      <c r="N162" s="16"/>
      <c r="O162" s="16"/>
      <c r="P162" s="16"/>
      <c r="Q162" s="16"/>
      <c r="R162" s="16"/>
      <c r="S162" s="16"/>
      <c r="T162" s="16"/>
      <c r="U162" s="16"/>
      <c r="V162" s="11"/>
      <c r="AF162" s="19">
        <f>--ISNUMBER(IFERROR(SEARCH($AH$2,BaseDatos[[#This Row],[Material]],1),""))</f>
        <v>1</v>
      </c>
      <c r="AG162" s="8">
        <f>IF(AF162=1,COUNTIF($AF$6:AF162,1),"")</f>
        <v>157</v>
      </c>
      <c r="AH162" s="9" t="str">
        <f>IFERROR(INDEX(BaseDatos[Material],MATCH(ROWS($AG$6:AG162),BaseDatos[Aux2],0)),"")</f>
        <v>Alfombra_Tufted carpet; wool - quality</v>
      </c>
    </row>
    <row r="163" spans="1:34" x14ac:dyDescent="0.35">
      <c r="A163" s="2" t="str">
        <f>BaseDatos[[#This Row],[Material]]</f>
        <v>Alfombra_Wool carpet</v>
      </c>
      <c r="B163" s="3" t="str">
        <f t="shared" si="9"/>
        <v>EPiC</v>
      </c>
      <c r="C163" s="2" t="str">
        <f t="shared" si="9"/>
        <v>Miscellaneous</v>
      </c>
      <c r="D163" s="2" t="str">
        <f t="shared" si="9"/>
        <v>Carpet</v>
      </c>
      <c r="E163" s="2" t="s">
        <v>557</v>
      </c>
      <c r="F163" s="2" t="s">
        <v>10</v>
      </c>
      <c r="G163" s="6">
        <v>360</v>
      </c>
      <c r="H163" s="6" t="s">
        <v>197</v>
      </c>
      <c r="I163" s="6">
        <v>41</v>
      </c>
      <c r="J163" s="2" t="s">
        <v>195</v>
      </c>
      <c r="K163" s="16" t="s">
        <v>421</v>
      </c>
      <c r="L163" s="16" t="s">
        <v>422</v>
      </c>
      <c r="M163" s="16"/>
      <c r="N163" s="16"/>
      <c r="O163" s="16"/>
      <c r="P163" s="16"/>
      <c r="Q163" s="16"/>
      <c r="R163" s="16"/>
      <c r="S163" s="16"/>
      <c r="T163" s="16"/>
      <c r="U163" s="16"/>
      <c r="V163" s="11"/>
      <c r="AF163" s="19">
        <f>--ISNUMBER(IFERROR(SEARCH($AH$2,BaseDatos[[#This Row],[Material]],1),""))</f>
        <v>1</v>
      </c>
      <c r="AG163" s="8">
        <f>IF(AF163=1,COUNTIF($AF$6:AF163,1),"")</f>
        <v>158</v>
      </c>
      <c r="AH163" s="9" t="str">
        <f>IFERROR(INDEX(BaseDatos[Material],MATCH(ROWS($AG$6:AG163),BaseDatos[Aux2],0)),"")</f>
        <v>Alfombra_Wool carpet</v>
      </c>
    </row>
    <row r="164" spans="1:34" x14ac:dyDescent="0.35">
      <c r="A164" s="2" t="str">
        <f>BaseDatos[[#This Row],[Material]]</f>
        <v>Alfombra_Woven carpet; nylon - average</v>
      </c>
      <c r="B164" s="3" t="str">
        <f t="shared" si="9"/>
        <v>EPiC</v>
      </c>
      <c r="C164" s="2" t="str">
        <f t="shared" si="9"/>
        <v>Miscellaneous</v>
      </c>
      <c r="D164" s="2" t="str">
        <f t="shared" si="9"/>
        <v>Carpet</v>
      </c>
      <c r="E164" s="2" t="s">
        <v>689</v>
      </c>
      <c r="F164" s="2" t="s">
        <v>10</v>
      </c>
      <c r="G164" s="6">
        <v>364</v>
      </c>
      <c r="H164" s="6">
        <v>908</v>
      </c>
      <c r="I164" s="6">
        <v>23.9</v>
      </c>
      <c r="J164" s="2" t="s">
        <v>191</v>
      </c>
      <c r="K164" s="16" t="s">
        <v>421</v>
      </c>
      <c r="L164" s="16" t="s">
        <v>422</v>
      </c>
      <c r="M164" s="16"/>
      <c r="N164" s="16"/>
      <c r="O164" s="16"/>
      <c r="P164" s="16"/>
      <c r="Q164" s="16"/>
      <c r="R164" s="16"/>
      <c r="S164" s="16"/>
      <c r="T164" s="16"/>
      <c r="U164" s="16"/>
      <c r="V164" s="11"/>
      <c r="AF164" s="19">
        <f>--ISNUMBER(IFERROR(SEARCH($AH$2,BaseDatos[[#This Row],[Material]],1),""))</f>
        <v>1</v>
      </c>
      <c r="AG164" s="8">
        <f>IF(AF164=1,COUNTIF($AF$6:AF164,1),"")</f>
        <v>159</v>
      </c>
      <c r="AH164" s="9" t="str">
        <f>IFERROR(INDEX(BaseDatos[Material],MATCH(ROWS($AG$6:AG164),BaseDatos[Aux2],0)),"")</f>
        <v>Alfombra_Woven carpet; nylon - average</v>
      </c>
    </row>
    <row r="165" spans="1:34" x14ac:dyDescent="0.35">
      <c r="A165" s="2" t="str">
        <f>BaseDatos[[#This Row],[Material]]</f>
        <v>Alfombra_Woven carpet; nylon - quality</v>
      </c>
      <c r="B165" s="3" t="str">
        <f t="shared" si="9"/>
        <v>EPiC</v>
      </c>
      <c r="C165" s="2" t="str">
        <f t="shared" si="9"/>
        <v>Miscellaneous</v>
      </c>
      <c r="D165" s="2" t="str">
        <f t="shared" si="9"/>
        <v>Carpet</v>
      </c>
      <c r="E165" s="2" t="s">
        <v>690</v>
      </c>
      <c r="F165" s="2" t="s">
        <v>10</v>
      </c>
      <c r="G165" s="6">
        <v>376</v>
      </c>
      <c r="H165" s="6">
        <v>911</v>
      </c>
      <c r="I165" s="6">
        <v>24.8</v>
      </c>
      <c r="J165" s="2" t="s">
        <v>191</v>
      </c>
      <c r="K165" s="16" t="s">
        <v>421</v>
      </c>
      <c r="L165" s="16" t="s">
        <v>422</v>
      </c>
      <c r="M165" s="16"/>
      <c r="N165" s="16"/>
      <c r="O165" s="16"/>
      <c r="P165" s="16"/>
      <c r="Q165" s="16"/>
      <c r="R165" s="16"/>
      <c r="S165" s="16"/>
      <c r="T165" s="16"/>
      <c r="U165" s="16"/>
      <c r="V165" s="11"/>
      <c r="AF165" s="19">
        <f>--ISNUMBER(IFERROR(SEARCH($AH$2,BaseDatos[[#This Row],[Material]],1),""))</f>
        <v>1</v>
      </c>
      <c r="AG165" s="8">
        <f>IF(AF165=1,COUNTIF($AF$6:AF165,1),"")</f>
        <v>160</v>
      </c>
      <c r="AH165" s="9" t="str">
        <f>IFERROR(INDEX(BaseDatos[Material],MATCH(ROWS($AG$6:AG165),BaseDatos[Aux2],0)),"")</f>
        <v>Alfombra_Woven carpet; nylon - quality</v>
      </c>
    </row>
    <row r="166" spans="1:34" x14ac:dyDescent="0.35">
      <c r="A166" s="2" t="str">
        <f>BaseDatos[[#This Row],[Material]]</f>
        <v>Silicón_Silicone</v>
      </c>
      <c r="B166" s="3" t="str">
        <f t="shared" si="9"/>
        <v>EPiC</v>
      </c>
      <c r="C166" s="2" t="str">
        <f t="shared" si="9"/>
        <v>Miscellaneous</v>
      </c>
      <c r="D166" s="2" t="s">
        <v>47</v>
      </c>
      <c r="E166" s="2" t="s">
        <v>558</v>
      </c>
      <c r="F166" s="2" t="s">
        <v>8</v>
      </c>
      <c r="G166" s="6">
        <v>224</v>
      </c>
      <c r="H166" s="6">
        <v>589</v>
      </c>
      <c r="I166" s="6">
        <v>13.8</v>
      </c>
      <c r="J166" s="2" t="s">
        <v>198</v>
      </c>
      <c r="K166" s="16" t="s">
        <v>421</v>
      </c>
      <c r="L166" s="16" t="s">
        <v>422</v>
      </c>
      <c r="M166" s="16"/>
      <c r="N166" s="16"/>
      <c r="O166" s="16"/>
      <c r="P166" s="16"/>
      <c r="Q166" s="16"/>
      <c r="R166" s="16"/>
      <c r="S166" s="16"/>
      <c r="T166" s="16"/>
      <c r="U166" s="16"/>
      <c r="V166" s="11"/>
      <c r="AF166" s="19">
        <f>--ISNUMBER(IFERROR(SEARCH($AH$2,BaseDatos[[#This Row],[Material]],1),""))</f>
        <v>1</v>
      </c>
      <c r="AG166" s="8">
        <f>IF(AF166=1,COUNTIF($AF$6:AF166,1),"")</f>
        <v>161</v>
      </c>
      <c r="AH166" s="9" t="str">
        <f>IFERROR(INDEX(BaseDatos[Material],MATCH(ROWS($AG$6:AG166),BaseDatos[Aux2],0)),"")</f>
        <v>Silicón_Silicone</v>
      </c>
    </row>
    <row r="167" spans="1:34" x14ac:dyDescent="0.35">
      <c r="A167" s="2" t="str">
        <f>BaseDatos[[#This Row],[Material]]</f>
        <v>Calentador solar de agua_Solar hot water system</v>
      </c>
      <c r="B167" s="3" t="str">
        <f t="shared" ref="B167:D182" si="10">B166</f>
        <v>EPiC</v>
      </c>
      <c r="C167" s="2" t="str">
        <f t="shared" si="10"/>
        <v>Miscellaneous</v>
      </c>
      <c r="D167" s="2" t="str">
        <f t="shared" si="10"/>
        <v>Other</v>
      </c>
      <c r="E167" s="2" t="s">
        <v>559</v>
      </c>
      <c r="F167" s="2" t="s">
        <v>351</v>
      </c>
      <c r="G167" s="6" t="s">
        <v>199</v>
      </c>
      <c r="H167" s="6" t="s">
        <v>200</v>
      </c>
      <c r="I167" s="6" t="s">
        <v>201</v>
      </c>
      <c r="J167" s="2" t="s">
        <v>202</v>
      </c>
      <c r="K167" s="16" t="s">
        <v>421</v>
      </c>
      <c r="L167" s="16" t="s">
        <v>422</v>
      </c>
      <c r="M167" s="16"/>
      <c r="N167" s="16"/>
      <c r="O167" s="16"/>
      <c r="P167" s="16"/>
      <c r="Q167" s="16"/>
      <c r="R167" s="16"/>
      <c r="S167" s="16"/>
      <c r="T167" s="16"/>
      <c r="U167" s="16"/>
      <c r="V167" s="11"/>
      <c r="AF167" s="19">
        <f>--ISNUMBER(IFERROR(SEARCH($AH$2,BaseDatos[[#This Row],[Material]],1),""))</f>
        <v>1</v>
      </c>
      <c r="AG167" s="8">
        <f>IF(AF167=1,COUNTIF($AF$6:AF167,1),"")</f>
        <v>162</v>
      </c>
      <c r="AH167" s="9" t="str">
        <f>IFERROR(INDEX(BaseDatos[Material],MATCH(ROWS($AG$6:AG167),BaseDatos[Aux2],0)),"")</f>
        <v>Calentador solar de agua_Solar hot water system</v>
      </c>
    </row>
    <row r="168" spans="1:34" x14ac:dyDescent="0.35">
      <c r="A168" s="2" t="str">
        <f>BaseDatos[[#This Row],[Material]]</f>
        <v>Agua_Water</v>
      </c>
      <c r="B168" s="3" t="str">
        <f t="shared" si="10"/>
        <v>EPiC</v>
      </c>
      <c r="C168" s="2" t="str">
        <f t="shared" si="10"/>
        <v>Miscellaneous</v>
      </c>
      <c r="D168" s="2" t="str">
        <f t="shared" si="10"/>
        <v>Other</v>
      </c>
      <c r="E168" s="2" t="s">
        <v>560</v>
      </c>
      <c r="F168" s="2" t="s">
        <v>8</v>
      </c>
      <c r="G168" s="6">
        <v>1.7000000000000001E-2</v>
      </c>
      <c r="H168" s="6">
        <v>1</v>
      </c>
      <c r="I168" s="6">
        <v>1E-3</v>
      </c>
      <c r="J168" s="2" t="s">
        <v>203</v>
      </c>
      <c r="K168" s="16" t="s">
        <v>421</v>
      </c>
      <c r="L168" s="16" t="s">
        <v>422</v>
      </c>
      <c r="M168" s="16"/>
      <c r="N168" s="16"/>
      <c r="O168" s="16"/>
      <c r="P168" s="16"/>
      <c r="Q168" s="16"/>
      <c r="R168" s="16"/>
      <c r="S168" s="16"/>
      <c r="T168" s="16"/>
      <c r="U168" s="16"/>
      <c r="V168" s="11"/>
      <c r="AF168" s="19">
        <f>--ISNUMBER(IFERROR(SEARCH($AH$2,BaseDatos[[#This Row],[Material]],1),""))</f>
        <v>1</v>
      </c>
      <c r="AG168" s="8">
        <f>IF(AF168=1,COUNTIF($AF$6:AF168,1),"")</f>
        <v>163</v>
      </c>
      <c r="AH168" s="9" t="str">
        <f>IFERROR(INDEX(BaseDatos[Material],MATCH(ROWS($AG$6:AG168),BaseDatos[Aux2],0)),"")</f>
        <v>Agua_Water</v>
      </c>
    </row>
    <row r="169" spans="1:34" x14ac:dyDescent="0.35">
      <c r="A169" s="2" t="str">
        <f>BaseDatos[[#This Row],[Material]]</f>
        <v>Pegamento para madera_Wood glue (PVA)</v>
      </c>
      <c r="B169" s="3" t="str">
        <f t="shared" si="10"/>
        <v>EPiC</v>
      </c>
      <c r="C169" s="2" t="str">
        <f t="shared" si="10"/>
        <v>Miscellaneous</v>
      </c>
      <c r="D169" s="2" t="str">
        <f t="shared" si="10"/>
        <v>Other</v>
      </c>
      <c r="E169" s="2" t="s">
        <v>561</v>
      </c>
      <c r="F169" s="2" t="s">
        <v>8</v>
      </c>
      <c r="G169" s="6">
        <v>106</v>
      </c>
      <c r="H169" s="6">
        <v>171</v>
      </c>
      <c r="I169" s="6">
        <v>5.4</v>
      </c>
      <c r="J169" s="2" t="s">
        <v>204</v>
      </c>
      <c r="K169" s="16" t="s">
        <v>421</v>
      </c>
      <c r="L169" s="16" t="s">
        <v>422</v>
      </c>
      <c r="M169" s="16"/>
      <c r="N169" s="16"/>
      <c r="O169" s="16"/>
      <c r="P169" s="16"/>
      <c r="Q169" s="16"/>
      <c r="R169" s="16"/>
      <c r="S169" s="16"/>
      <c r="T169" s="16"/>
      <c r="U169" s="16"/>
      <c r="V169" s="11"/>
      <c r="AF169" s="19">
        <f>--ISNUMBER(IFERROR(SEARCH($AH$2,BaseDatos[[#This Row],[Material]],1),""))</f>
        <v>1</v>
      </c>
      <c r="AG169" s="8">
        <f>IF(AF169=1,COUNTIF($AF$6:AF169,1),"")</f>
        <v>164</v>
      </c>
      <c r="AH169" s="9" t="str">
        <f>IFERROR(INDEX(BaseDatos[Material],MATCH(ROWS($AG$6:AG169),BaseDatos[Aux2],0)),"")</f>
        <v>Pegamento para madera_Wood glue (PVA)</v>
      </c>
    </row>
    <row r="170" spans="1:34" x14ac:dyDescent="0.35">
      <c r="A170" s="2" t="str">
        <f>BaseDatos[[#This Row],[Material]]</f>
        <v>Pintura acrilica_Solvent-based paint</v>
      </c>
      <c r="B170" s="3" t="str">
        <f t="shared" si="10"/>
        <v>EPiC</v>
      </c>
      <c r="C170" s="2" t="str">
        <f t="shared" si="10"/>
        <v>Miscellaneous</v>
      </c>
      <c r="D170" s="2" t="s">
        <v>55</v>
      </c>
      <c r="E170" s="2" t="s">
        <v>562</v>
      </c>
      <c r="F170" s="2" t="s">
        <v>8</v>
      </c>
      <c r="G170" s="6">
        <v>124</v>
      </c>
      <c r="H170" s="6">
        <v>197</v>
      </c>
      <c r="I170" s="6">
        <v>6.3</v>
      </c>
      <c r="J170" s="2" t="s">
        <v>205</v>
      </c>
      <c r="K170" s="16" t="s">
        <v>421</v>
      </c>
      <c r="L170" s="16" t="s">
        <v>422</v>
      </c>
      <c r="M170" s="16"/>
      <c r="N170" s="16"/>
      <c r="O170" s="16"/>
      <c r="P170" s="16"/>
      <c r="Q170" s="16"/>
      <c r="R170" s="16"/>
      <c r="S170" s="16"/>
      <c r="T170" s="16"/>
      <c r="U170" s="16"/>
      <c r="V170" s="11"/>
      <c r="AF170" s="19">
        <f>--ISNUMBER(IFERROR(SEARCH($AH$2,BaseDatos[[#This Row],[Material]],1),""))</f>
        <v>1</v>
      </c>
      <c r="AG170" s="8">
        <f>IF(AF170=1,COUNTIF($AF$6:AF170,1),"")</f>
        <v>165</v>
      </c>
      <c r="AH170" s="9" t="str">
        <f>IFERROR(INDEX(BaseDatos[Material],MATCH(ROWS($AG$6:AG170),BaseDatos[Aux2],0)),"")</f>
        <v>Pintura acrilica_Solvent-based paint</v>
      </c>
    </row>
    <row r="171" spans="1:34" x14ac:dyDescent="0.35">
      <c r="A171" s="2" t="str">
        <f>BaseDatos[[#This Row],[Material]]</f>
        <v>Pintura acrilica_Solvent-based paint - per m²</v>
      </c>
      <c r="B171" s="3" t="str">
        <f t="shared" si="10"/>
        <v>EPiC</v>
      </c>
      <c r="C171" s="2" t="str">
        <f t="shared" si="10"/>
        <v>Miscellaneous</v>
      </c>
      <c r="D171" s="2" t="str">
        <f t="shared" si="10"/>
        <v>Paint</v>
      </c>
      <c r="E171" s="2" t="s">
        <v>563</v>
      </c>
      <c r="F171" s="2" t="s">
        <v>10</v>
      </c>
      <c r="G171" s="6">
        <v>9.3000000000000007</v>
      </c>
      <c r="H171" s="6">
        <v>14.7</v>
      </c>
      <c r="I171" s="6">
        <v>0.47</v>
      </c>
      <c r="J171" s="2" t="s">
        <v>205</v>
      </c>
      <c r="K171" s="16" t="s">
        <v>421</v>
      </c>
      <c r="L171" s="16" t="s">
        <v>422</v>
      </c>
      <c r="M171" s="16"/>
      <c r="N171" s="16"/>
      <c r="O171" s="16"/>
      <c r="P171" s="16"/>
      <c r="Q171" s="16"/>
      <c r="R171" s="16"/>
      <c r="S171" s="16"/>
      <c r="T171" s="16"/>
      <c r="U171" s="16"/>
      <c r="V171" s="11"/>
      <c r="AF171" s="19">
        <f>--ISNUMBER(IFERROR(SEARCH($AH$2,BaseDatos[[#This Row],[Material]],1),""))</f>
        <v>1</v>
      </c>
      <c r="AG171" s="8">
        <f>IF(AF171=1,COUNTIF($AF$6:AF171,1),"")</f>
        <v>166</v>
      </c>
      <c r="AH171" s="9" t="str">
        <f>IFERROR(INDEX(BaseDatos[Material],MATCH(ROWS($AG$6:AG171),BaseDatos[Aux2],0)),"")</f>
        <v>Pintura acrilica_Solvent-based paint - per m²</v>
      </c>
    </row>
    <row r="172" spans="1:34" x14ac:dyDescent="0.35">
      <c r="A172" s="2" t="str">
        <f>BaseDatos[[#This Row],[Material]]</f>
        <v>Pintura vinílica_Water-based paint</v>
      </c>
      <c r="B172" s="3" t="str">
        <f t="shared" si="10"/>
        <v>EPiC</v>
      </c>
      <c r="C172" s="2" t="str">
        <f t="shared" si="10"/>
        <v>Miscellaneous</v>
      </c>
      <c r="D172" s="2" t="str">
        <f t="shared" si="10"/>
        <v>Paint</v>
      </c>
      <c r="E172" s="2" t="s">
        <v>564</v>
      </c>
      <c r="F172" s="2" t="s">
        <v>8</v>
      </c>
      <c r="G172" s="6">
        <v>111</v>
      </c>
      <c r="H172" s="6">
        <v>206</v>
      </c>
      <c r="I172" s="6">
        <v>6.8</v>
      </c>
      <c r="J172" s="2" t="s">
        <v>206</v>
      </c>
      <c r="K172" s="16" t="s">
        <v>421</v>
      </c>
      <c r="L172" s="16" t="s">
        <v>422</v>
      </c>
      <c r="M172" s="16"/>
      <c r="N172" s="16"/>
      <c r="O172" s="16"/>
      <c r="P172" s="16"/>
      <c r="Q172" s="16"/>
      <c r="R172" s="16"/>
      <c r="S172" s="16"/>
      <c r="T172" s="16"/>
      <c r="U172" s="16"/>
      <c r="V172" s="11"/>
      <c r="AF172" s="19">
        <f>--ISNUMBER(IFERROR(SEARCH($AH$2,BaseDatos[[#This Row],[Material]],1),""))</f>
        <v>1</v>
      </c>
      <c r="AG172" s="8">
        <f>IF(AF172=1,COUNTIF($AF$6:AF172,1),"")</f>
        <v>167</v>
      </c>
      <c r="AH172" s="9" t="str">
        <f>IFERROR(INDEX(BaseDatos[Material],MATCH(ROWS($AG$6:AG172),BaseDatos[Aux2],0)),"")</f>
        <v>Pintura vinílica_Water-based paint</v>
      </c>
    </row>
    <row r="173" spans="1:34" x14ac:dyDescent="0.35">
      <c r="A173" s="2" t="str">
        <f>BaseDatos[[#This Row],[Material]]</f>
        <v>Pintura vinílica_Water-based paint - per m²</v>
      </c>
      <c r="B173" s="3" t="str">
        <f t="shared" si="10"/>
        <v>EPiC</v>
      </c>
      <c r="C173" s="2" t="str">
        <f t="shared" si="10"/>
        <v>Miscellaneous</v>
      </c>
      <c r="D173" s="2" t="str">
        <f t="shared" si="10"/>
        <v>Paint</v>
      </c>
      <c r="E173" s="2" t="s">
        <v>565</v>
      </c>
      <c r="F173" s="2" t="s">
        <v>10</v>
      </c>
      <c r="G173" s="6">
        <v>8.6999999999999993</v>
      </c>
      <c r="H173" s="6">
        <v>16.100000000000001</v>
      </c>
      <c r="I173" s="6">
        <v>0.53</v>
      </c>
      <c r="J173" s="2" t="s">
        <v>206</v>
      </c>
      <c r="K173" s="16" t="s">
        <v>421</v>
      </c>
      <c r="L173" s="16" t="s">
        <v>422</v>
      </c>
      <c r="M173" s="16"/>
      <c r="N173" s="16"/>
      <c r="O173" s="16"/>
      <c r="P173" s="16"/>
      <c r="Q173" s="16"/>
      <c r="R173" s="16"/>
      <c r="S173" s="16"/>
      <c r="T173" s="16"/>
      <c r="U173" s="16"/>
      <c r="V173" s="11"/>
      <c r="AF173" s="19">
        <f>--ISNUMBER(IFERROR(SEARCH($AH$2,BaseDatos[[#This Row],[Material]],1),""))</f>
        <v>1</v>
      </c>
      <c r="AG173" s="8">
        <f>IF(AF173=1,COUNTIF($AF$6:AF173,1),"")</f>
        <v>168</v>
      </c>
      <c r="AH173" s="9" t="str">
        <f>IFERROR(INDEX(BaseDatos[Material],MATCH(ROWS($AG$6:AG173),BaseDatos[Aux2],0)),"")</f>
        <v>Pintura vinílica_Water-based paint - per m²</v>
      </c>
    </row>
    <row r="174" spans="1:34" x14ac:dyDescent="0.35">
      <c r="A174" s="2" t="str">
        <f>BaseDatos[[#This Row],[Material]]</f>
        <v>Papel tapiz_Wallpaper</v>
      </c>
      <c r="B174" s="3" t="str">
        <f t="shared" si="10"/>
        <v>EPiC</v>
      </c>
      <c r="C174" s="2" t="str">
        <f t="shared" si="10"/>
        <v>Miscellaneous</v>
      </c>
      <c r="D174" s="2" t="s">
        <v>56</v>
      </c>
      <c r="E174" s="2" t="s">
        <v>566</v>
      </c>
      <c r="F174" s="2" t="s">
        <v>8</v>
      </c>
      <c r="G174" s="6">
        <v>263</v>
      </c>
      <c r="H174" s="6">
        <v>448</v>
      </c>
      <c r="I174" s="6">
        <v>16</v>
      </c>
      <c r="J174" s="2" t="s">
        <v>207</v>
      </c>
      <c r="K174" s="16" t="s">
        <v>421</v>
      </c>
      <c r="L174" s="16" t="s">
        <v>422</v>
      </c>
      <c r="M174" s="16"/>
      <c r="N174" s="16"/>
      <c r="O174" s="16"/>
      <c r="P174" s="16"/>
      <c r="Q174" s="16"/>
      <c r="R174" s="16"/>
      <c r="S174" s="16"/>
      <c r="T174" s="16"/>
      <c r="U174" s="16"/>
      <c r="V174" s="11"/>
      <c r="AF174" s="19">
        <f>--ISNUMBER(IFERROR(SEARCH($AH$2,BaseDatos[[#This Row],[Material]],1),""))</f>
        <v>1</v>
      </c>
      <c r="AG174" s="8">
        <f>IF(AF174=1,COUNTIF($AF$6:AF174,1),"")</f>
        <v>169</v>
      </c>
      <c r="AH174" s="9" t="str">
        <f>IFERROR(INDEX(BaseDatos[Material],MATCH(ROWS($AG$6:AG174),BaseDatos[Aux2],0)),"")</f>
        <v>Papel tapiz_Wallpaper</v>
      </c>
    </row>
    <row r="175" spans="1:34" x14ac:dyDescent="0.35">
      <c r="A175" s="2" t="str">
        <f>BaseDatos[[#This Row],[Material]]</f>
        <v>Papel tapiz_Wallpaper - per m²</v>
      </c>
      <c r="B175" s="3" t="str">
        <f t="shared" si="10"/>
        <v>EPiC</v>
      </c>
      <c r="C175" s="2" t="str">
        <f t="shared" si="10"/>
        <v>Miscellaneous</v>
      </c>
      <c r="D175" s="2" t="str">
        <f>D174</f>
        <v>Paper</v>
      </c>
      <c r="E175" s="2" t="s">
        <v>567</v>
      </c>
      <c r="F175" s="2" t="s">
        <v>10</v>
      </c>
      <c r="G175" s="6">
        <v>45.5</v>
      </c>
      <c r="H175" s="6">
        <v>77.5</v>
      </c>
      <c r="I175" s="6">
        <v>2.8</v>
      </c>
      <c r="J175" s="2" t="s">
        <v>207</v>
      </c>
      <c r="K175" s="16" t="s">
        <v>421</v>
      </c>
      <c r="L175" s="16" t="s">
        <v>422</v>
      </c>
      <c r="M175" s="16"/>
      <c r="N175" s="16"/>
      <c r="O175" s="16"/>
      <c r="P175" s="16"/>
      <c r="Q175" s="16"/>
      <c r="R175" s="16"/>
      <c r="S175" s="16"/>
      <c r="T175" s="16"/>
      <c r="U175" s="16"/>
      <c r="V175" s="11"/>
      <c r="AF175" s="19">
        <f>--ISNUMBER(IFERROR(SEARCH($AH$2,BaseDatos[[#This Row],[Material]],1),""))</f>
        <v>1</v>
      </c>
      <c r="AG175" s="8">
        <f>IF(AF175=1,COUNTIF($AF$6:AF175,1),"")</f>
        <v>170</v>
      </c>
      <c r="AH175" s="9" t="str">
        <f>IFERROR(INDEX(BaseDatos[Material],MATCH(ROWS($AG$6:AG175),BaseDatos[Aux2],0)),"")</f>
        <v>Papel tapiz_Wallpaper - per m²</v>
      </c>
    </row>
    <row r="176" spans="1:34" x14ac:dyDescent="0.35">
      <c r="A176" s="2" t="str">
        <f>BaseDatos[[#This Row],[Material]]</f>
        <v>Caucho natural_Natural rubber</v>
      </c>
      <c r="B176" s="3" t="str">
        <f t="shared" si="10"/>
        <v>EPiC</v>
      </c>
      <c r="C176" s="2" t="str">
        <f t="shared" si="10"/>
        <v>Miscellaneous</v>
      </c>
      <c r="D176" s="2" t="s">
        <v>57</v>
      </c>
      <c r="E176" s="2" t="s">
        <v>568</v>
      </c>
      <c r="F176" s="2" t="s">
        <v>8</v>
      </c>
      <c r="G176" s="6">
        <v>75.2</v>
      </c>
      <c r="H176" s="6">
        <v>92.1</v>
      </c>
      <c r="I176" s="6">
        <v>2.5</v>
      </c>
      <c r="J176" s="2" t="s">
        <v>208</v>
      </c>
      <c r="K176" s="16" t="s">
        <v>421</v>
      </c>
      <c r="L176" s="16" t="s">
        <v>422</v>
      </c>
      <c r="M176" s="16"/>
      <c r="N176" s="16"/>
      <c r="O176" s="16"/>
      <c r="P176" s="16"/>
      <c r="Q176" s="16"/>
      <c r="R176" s="16"/>
      <c r="S176" s="16"/>
      <c r="T176" s="16"/>
      <c r="U176" s="16"/>
      <c r="V176" s="11"/>
      <c r="AF176" s="19">
        <f>--ISNUMBER(IFERROR(SEARCH($AH$2,BaseDatos[[#This Row],[Material]],1),""))</f>
        <v>1</v>
      </c>
      <c r="AG176" s="8">
        <f>IF(AF176=1,COUNTIF($AF$6:AF176,1),"")</f>
        <v>171</v>
      </c>
      <c r="AH176" s="9" t="str">
        <f>IFERROR(INDEX(BaseDatos[Material],MATCH(ROWS($AG$6:AG176),BaseDatos[Aux2],0)),"")</f>
        <v>Caucho natural_Natural rubber</v>
      </c>
    </row>
    <row r="177" spans="1:34" x14ac:dyDescent="0.35">
      <c r="A177" s="2" t="str">
        <f>BaseDatos[[#This Row],[Material]]</f>
        <v>Caucho sintético_Synthetic rubber</v>
      </c>
      <c r="B177" s="3" t="str">
        <f t="shared" si="10"/>
        <v>EPiC</v>
      </c>
      <c r="C177" s="2" t="str">
        <f t="shared" si="10"/>
        <v>Miscellaneous</v>
      </c>
      <c r="D177" s="2" t="str">
        <f>D176</f>
        <v>Rubber</v>
      </c>
      <c r="E177" s="2" t="s">
        <v>569</v>
      </c>
      <c r="F177" s="2" t="s">
        <v>8</v>
      </c>
      <c r="G177" s="6">
        <v>92.8</v>
      </c>
      <c r="H177" s="6">
        <v>111</v>
      </c>
      <c r="I177" s="6">
        <v>3.7</v>
      </c>
      <c r="J177" s="2" t="s">
        <v>209</v>
      </c>
      <c r="K177" s="16" t="s">
        <v>421</v>
      </c>
      <c r="L177" s="16" t="s">
        <v>422</v>
      </c>
      <c r="M177" s="16"/>
      <c r="N177" s="16"/>
      <c r="O177" s="16"/>
      <c r="P177" s="16"/>
      <c r="Q177" s="16"/>
      <c r="R177" s="16"/>
      <c r="S177" s="16"/>
      <c r="T177" s="16"/>
      <c r="U177" s="16"/>
      <c r="V177" s="11"/>
      <c r="AF177" s="19">
        <f>--ISNUMBER(IFERROR(SEARCH($AH$2,BaseDatos[[#This Row],[Material]],1),""))</f>
        <v>1</v>
      </c>
      <c r="AG177" s="8">
        <f>IF(AF177=1,COUNTIF($AF$6:AF177,1),"")</f>
        <v>172</v>
      </c>
      <c r="AH177" s="9" t="str">
        <f>IFERROR(INDEX(BaseDatos[Material],MATCH(ROWS($AG$6:AG177),BaseDatos[Aux2],0)),"")</f>
        <v>Caucho sintético_Synthetic rubber</v>
      </c>
    </row>
    <row r="178" spans="1:34" x14ac:dyDescent="0.35">
      <c r="A178" s="2" t="str">
        <f>BaseDatos[[#This Row],[Material]]</f>
        <v>Película_HDPE film - 100 μm</v>
      </c>
      <c r="B178" s="3" t="str">
        <f t="shared" si="10"/>
        <v>EPiC</v>
      </c>
      <c r="C178" s="2" t="s">
        <v>16</v>
      </c>
      <c r="D178" s="2" t="s">
        <v>58</v>
      </c>
      <c r="E178" s="2" t="s">
        <v>570</v>
      </c>
      <c r="F178" s="2" t="s">
        <v>10</v>
      </c>
      <c r="G178" s="6">
        <v>13.8</v>
      </c>
      <c r="H178" s="6">
        <v>16.2</v>
      </c>
      <c r="I178" s="6">
        <v>0.6</v>
      </c>
      <c r="J178" s="2" t="s">
        <v>210</v>
      </c>
      <c r="K178" s="16" t="s">
        <v>421</v>
      </c>
      <c r="L178" s="16" t="s">
        <v>422</v>
      </c>
      <c r="M178" s="16"/>
      <c r="N178" s="16"/>
      <c r="O178" s="16"/>
      <c r="P178" s="16"/>
      <c r="Q178" s="16"/>
      <c r="R178" s="16"/>
      <c r="S178" s="16"/>
      <c r="T178" s="16"/>
      <c r="U178" s="16"/>
      <c r="V178" s="11"/>
      <c r="AF178" s="19">
        <f>--ISNUMBER(IFERROR(SEARCH($AH$2,BaseDatos[[#This Row],[Material]],1),""))</f>
        <v>1</v>
      </c>
      <c r="AG178" s="8">
        <f>IF(AF178=1,COUNTIF($AF$6:AF178,1),"")</f>
        <v>173</v>
      </c>
      <c r="AH178" s="9" t="str">
        <f>IFERROR(INDEX(BaseDatos[Material],MATCH(ROWS($AG$6:AG178),BaseDatos[Aux2],0)),"")</f>
        <v>Película_HDPE film - 100 μm</v>
      </c>
    </row>
    <row r="179" spans="1:34" x14ac:dyDescent="0.35">
      <c r="A179" s="2" t="str">
        <f>BaseDatos[[#This Row],[Material]]</f>
        <v>Película_HDPE film - 200 μm</v>
      </c>
      <c r="B179" s="3" t="str">
        <f t="shared" si="10"/>
        <v>EPiC</v>
      </c>
      <c r="C179" s="2" t="str">
        <f t="shared" si="10"/>
        <v>Plastics</v>
      </c>
      <c r="D179" s="2" t="str">
        <f t="shared" si="10"/>
        <v>High density polyethylene (HDPE)</v>
      </c>
      <c r="E179" s="2" t="s">
        <v>571</v>
      </c>
      <c r="F179" s="2" t="s">
        <v>10</v>
      </c>
      <c r="G179" s="6">
        <v>27.6</v>
      </c>
      <c r="H179" s="6">
        <v>32.4</v>
      </c>
      <c r="I179" s="6">
        <v>1.2</v>
      </c>
      <c r="J179" s="2" t="s">
        <v>210</v>
      </c>
      <c r="K179" s="16" t="s">
        <v>421</v>
      </c>
      <c r="L179" s="16" t="s">
        <v>422</v>
      </c>
      <c r="M179" s="16"/>
      <c r="N179" s="16"/>
      <c r="O179" s="16"/>
      <c r="P179" s="16"/>
      <c r="Q179" s="16"/>
      <c r="R179" s="16"/>
      <c r="S179" s="16"/>
      <c r="T179" s="16"/>
      <c r="U179" s="16"/>
      <c r="V179" s="11"/>
      <c r="AF179" s="19">
        <f>--ISNUMBER(IFERROR(SEARCH($AH$2,BaseDatos[[#This Row],[Material]],1),""))</f>
        <v>1</v>
      </c>
      <c r="AG179" s="8">
        <f>IF(AF179=1,COUNTIF($AF$6:AF179,1),"")</f>
        <v>174</v>
      </c>
      <c r="AH179" s="9" t="str">
        <f>IFERROR(INDEX(BaseDatos[Material],MATCH(ROWS($AG$6:AG179),BaseDatos[Aux2],0)),"")</f>
        <v>Película_HDPE film - 200 μm</v>
      </c>
    </row>
    <row r="180" spans="1:34" x14ac:dyDescent="0.35">
      <c r="A180" s="2" t="str">
        <f>BaseDatos[[#This Row],[Material]]</f>
        <v>Tubo de plástico_HDPE pipe - 32 mm inner dia.; 1.88 mm thickness</v>
      </c>
      <c r="B180" s="3" t="str">
        <f t="shared" si="10"/>
        <v>EPiC</v>
      </c>
      <c r="C180" s="2" t="str">
        <f t="shared" si="10"/>
        <v>Plastics</v>
      </c>
      <c r="D180" s="2" t="str">
        <f t="shared" si="10"/>
        <v>High density polyethylene (HDPE)</v>
      </c>
      <c r="E180" s="2" t="s">
        <v>691</v>
      </c>
      <c r="F180" s="2" t="s">
        <v>14</v>
      </c>
      <c r="G180" s="6">
        <v>12.3</v>
      </c>
      <c r="H180" s="6">
        <v>11.9</v>
      </c>
      <c r="I180" s="6">
        <v>0.51</v>
      </c>
      <c r="J180" s="2" t="s">
        <v>211</v>
      </c>
      <c r="K180" s="16" t="s">
        <v>421</v>
      </c>
      <c r="L180" s="16" t="s">
        <v>422</v>
      </c>
      <c r="M180" s="16"/>
      <c r="N180" s="16"/>
      <c r="O180" s="16"/>
      <c r="P180" s="16"/>
      <c r="Q180" s="16"/>
      <c r="R180" s="16"/>
      <c r="S180" s="16"/>
      <c r="T180" s="16"/>
      <c r="U180" s="16"/>
      <c r="V180" s="11"/>
      <c r="AF180" s="19">
        <f>--ISNUMBER(IFERROR(SEARCH($AH$2,BaseDatos[[#This Row],[Material]],1),""))</f>
        <v>1</v>
      </c>
      <c r="AG180" s="8">
        <f>IF(AF180=1,COUNTIF($AF$6:AF180,1),"")</f>
        <v>175</v>
      </c>
      <c r="AH180" s="9" t="str">
        <f>IFERROR(INDEX(BaseDatos[Material],MATCH(ROWS($AG$6:AG180),BaseDatos[Aux2],0)),"")</f>
        <v>Tubo de plástico_HDPE pipe - 32 mm inner dia.; 1.88 mm thickness</v>
      </c>
    </row>
    <row r="181" spans="1:34" x14ac:dyDescent="0.35">
      <c r="A181" s="2" t="str">
        <f>BaseDatos[[#This Row],[Material]]</f>
        <v>Tubo de plástico_HDPE pipe - 63 mm inner dia.; 3.75 mm thickness</v>
      </c>
      <c r="B181" s="3" t="str">
        <f t="shared" si="10"/>
        <v>EPiC</v>
      </c>
      <c r="C181" s="2" t="str">
        <f t="shared" si="10"/>
        <v>Plastics</v>
      </c>
      <c r="D181" s="2" t="str">
        <f t="shared" si="10"/>
        <v>High density polyethylene (HDPE)</v>
      </c>
      <c r="E181" s="2" t="s">
        <v>692</v>
      </c>
      <c r="F181" s="2" t="s">
        <v>14</v>
      </c>
      <c r="G181" s="6">
        <v>47.7</v>
      </c>
      <c r="H181" s="6">
        <v>46.1</v>
      </c>
      <c r="I181" s="6">
        <v>2</v>
      </c>
      <c r="J181" s="2" t="s">
        <v>211</v>
      </c>
      <c r="K181" s="16" t="s">
        <v>421</v>
      </c>
      <c r="L181" s="16" t="s">
        <v>422</v>
      </c>
      <c r="M181" s="16"/>
      <c r="N181" s="16"/>
      <c r="O181" s="16"/>
      <c r="P181" s="16"/>
      <c r="Q181" s="16"/>
      <c r="R181" s="16"/>
      <c r="S181" s="16"/>
      <c r="T181" s="16"/>
      <c r="U181" s="16"/>
      <c r="V181" s="11"/>
      <c r="AF181" s="19">
        <f>--ISNUMBER(IFERROR(SEARCH($AH$2,BaseDatos[[#This Row],[Material]],1),""))</f>
        <v>1</v>
      </c>
      <c r="AG181" s="8">
        <f>IF(AF181=1,COUNTIF($AF$6:AF181,1),"")</f>
        <v>176</v>
      </c>
      <c r="AH181" s="9" t="str">
        <f>IFERROR(INDEX(BaseDatos[Material],MATCH(ROWS($AG$6:AG181),BaseDatos[Aux2],0)),"")</f>
        <v>Tubo de plástico_HDPE pipe - 63 mm inner dia.; 3.75 mm thickness</v>
      </c>
    </row>
    <row r="182" spans="1:34" x14ac:dyDescent="0.35">
      <c r="A182" s="2" t="str">
        <f>BaseDatos[[#This Row],[Material]]</f>
        <v>Tubo de plástico_HDPE pipe - 125 mm inner dia.; 7.35 mm thickness</v>
      </c>
      <c r="B182" s="3" t="str">
        <f t="shared" si="10"/>
        <v>EPiC</v>
      </c>
      <c r="C182" s="2" t="str">
        <f t="shared" si="10"/>
        <v>Plastics</v>
      </c>
      <c r="D182" s="2" t="str">
        <f t="shared" si="10"/>
        <v>High density polyethylene (HDPE)</v>
      </c>
      <c r="E182" s="2" t="s">
        <v>693</v>
      </c>
      <c r="F182" s="2" t="s">
        <v>14</v>
      </c>
      <c r="G182" s="6">
        <v>188</v>
      </c>
      <c r="H182" s="6">
        <v>181</v>
      </c>
      <c r="I182" s="6">
        <v>7.8</v>
      </c>
      <c r="J182" s="2" t="s">
        <v>211</v>
      </c>
      <c r="K182" s="16" t="s">
        <v>421</v>
      </c>
      <c r="L182" s="16" t="s">
        <v>422</v>
      </c>
      <c r="M182" s="16"/>
      <c r="N182" s="16"/>
      <c r="O182" s="16"/>
      <c r="P182" s="16"/>
      <c r="Q182" s="16"/>
      <c r="R182" s="16"/>
      <c r="S182" s="16"/>
      <c r="T182" s="16"/>
      <c r="U182" s="16"/>
      <c r="V182" s="11"/>
      <c r="AF182" s="19">
        <f>--ISNUMBER(IFERROR(SEARCH($AH$2,BaseDatos[[#This Row],[Material]],1),""))</f>
        <v>1</v>
      </c>
      <c r="AG182" s="8">
        <f>IF(AF182=1,COUNTIF($AF$6:AF182,1),"")</f>
        <v>177</v>
      </c>
      <c r="AH182" s="9" t="str">
        <f>IFERROR(INDEX(BaseDatos[Material],MATCH(ROWS($AG$6:AG182),BaseDatos[Aux2],0)),"")</f>
        <v>Tubo de plástico_HDPE pipe - 125 mm inner dia.; 7.35 mm thickness</v>
      </c>
    </row>
    <row r="183" spans="1:34" x14ac:dyDescent="0.35">
      <c r="A183" s="2" t="str">
        <f>BaseDatos[[#This Row],[Material]]</f>
        <v>Tubo de plástico_HDPE pipe - 250 mm inner dia.; 14.71 mm thickness</v>
      </c>
      <c r="B183" s="3" t="str">
        <f t="shared" ref="B183:D198" si="11">B182</f>
        <v>EPiC</v>
      </c>
      <c r="C183" s="2" t="str">
        <f t="shared" si="11"/>
        <v>Plastics</v>
      </c>
      <c r="D183" s="2" t="str">
        <f t="shared" si="11"/>
        <v>High density polyethylene (HDPE)</v>
      </c>
      <c r="E183" s="2" t="s">
        <v>694</v>
      </c>
      <c r="F183" s="2" t="s">
        <v>14</v>
      </c>
      <c r="G183" s="6">
        <v>752</v>
      </c>
      <c r="H183" s="6">
        <v>726</v>
      </c>
      <c r="I183" s="6">
        <v>31</v>
      </c>
      <c r="J183" s="2" t="s">
        <v>211</v>
      </c>
      <c r="K183" s="16" t="s">
        <v>421</v>
      </c>
      <c r="L183" s="16" t="s">
        <v>422</v>
      </c>
      <c r="M183" s="16"/>
      <c r="N183" s="16"/>
      <c r="O183" s="16"/>
      <c r="P183" s="16"/>
      <c r="Q183" s="16"/>
      <c r="R183" s="16"/>
      <c r="S183" s="16"/>
      <c r="T183" s="16"/>
      <c r="U183" s="16"/>
      <c r="V183" s="11"/>
      <c r="AF183" s="19">
        <f>--ISNUMBER(IFERROR(SEARCH($AH$2,BaseDatos[[#This Row],[Material]],1),""))</f>
        <v>1</v>
      </c>
      <c r="AG183" s="8">
        <f>IF(AF183=1,COUNTIF($AF$6:AF183,1),"")</f>
        <v>178</v>
      </c>
      <c r="AH183" s="9" t="str">
        <f>IFERROR(INDEX(BaseDatos[Material],MATCH(ROWS($AG$6:AG183),BaseDatos[Aux2],0)),"")</f>
        <v>Tubo de plástico_HDPE pipe - 250 mm inner dia.; 14.71 mm thickness</v>
      </c>
    </row>
    <row r="184" spans="1:34" x14ac:dyDescent="0.35">
      <c r="A184" s="2" t="str">
        <f>BaseDatos[[#This Row],[Material]]</f>
        <v>Tubo de plástico_HDPE pipe - 500 mm inner dia.; 29.41 mm thickness</v>
      </c>
      <c r="B184" s="3" t="str">
        <f t="shared" si="11"/>
        <v>EPiC</v>
      </c>
      <c r="C184" s="2" t="str">
        <f t="shared" si="11"/>
        <v>Plastics</v>
      </c>
      <c r="D184" s="2" t="str">
        <f t="shared" si="11"/>
        <v>High density polyethylene (HDPE)</v>
      </c>
      <c r="E184" s="2" t="s">
        <v>695</v>
      </c>
      <c r="F184" s="2" t="s">
        <v>14</v>
      </c>
      <c r="G184" s="6" t="s">
        <v>212</v>
      </c>
      <c r="H184" s="6" t="s">
        <v>213</v>
      </c>
      <c r="I184" s="6">
        <v>124</v>
      </c>
      <c r="J184" s="2" t="s">
        <v>211</v>
      </c>
      <c r="K184" s="16" t="s">
        <v>421</v>
      </c>
      <c r="L184" s="16" t="s">
        <v>422</v>
      </c>
      <c r="M184" s="16"/>
      <c r="N184" s="16"/>
      <c r="O184" s="16"/>
      <c r="P184" s="16"/>
      <c r="Q184" s="16"/>
      <c r="R184" s="16"/>
      <c r="S184" s="16"/>
      <c r="T184" s="16"/>
      <c r="U184" s="16"/>
      <c r="V184" s="11"/>
      <c r="AF184" s="19">
        <f>--ISNUMBER(IFERROR(SEARCH($AH$2,BaseDatos[[#This Row],[Material]],1),""))</f>
        <v>1</v>
      </c>
      <c r="AG184" s="8">
        <f>IF(AF184=1,COUNTIF($AF$6:AF184,1),"")</f>
        <v>179</v>
      </c>
      <c r="AH184" s="9" t="str">
        <f>IFERROR(INDEX(BaseDatos[Material],MATCH(ROWS($AG$6:AG184),BaseDatos[Aux2],0)),"")</f>
        <v>Tubo de plástico_HDPE pipe - 500 mm inner dia.; 29.41 mm thickness</v>
      </c>
    </row>
    <row r="185" spans="1:34" x14ac:dyDescent="0.35">
      <c r="A185" s="2" t="str">
        <f>BaseDatos[[#This Row],[Material]]</f>
        <v>Tubo de plástico_HDPE pipe - 800 mm inner dia.; 47.06 mm thickness</v>
      </c>
      <c r="B185" s="3" t="str">
        <f t="shared" si="11"/>
        <v>EPiC</v>
      </c>
      <c r="C185" s="2" t="str">
        <f t="shared" si="11"/>
        <v>Plastics</v>
      </c>
      <c r="D185" s="2" t="str">
        <f t="shared" si="11"/>
        <v>High density polyethylene (HDPE)</v>
      </c>
      <c r="E185" s="2" t="s">
        <v>696</v>
      </c>
      <c r="F185" s="2" t="s">
        <v>14</v>
      </c>
      <c r="G185" s="6" t="s">
        <v>214</v>
      </c>
      <c r="H185" s="6" t="s">
        <v>215</v>
      </c>
      <c r="I185" s="6">
        <v>318</v>
      </c>
      <c r="J185" s="2" t="s">
        <v>211</v>
      </c>
      <c r="K185" s="16" t="s">
        <v>421</v>
      </c>
      <c r="L185" s="16" t="s">
        <v>422</v>
      </c>
      <c r="M185" s="16"/>
      <c r="N185" s="16"/>
      <c r="O185" s="16"/>
      <c r="P185" s="16"/>
      <c r="Q185" s="16"/>
      <c r="R185" s="16"/>
      <c r="S185" s="16"/>
      <c r="T185" s="16"/>
      <c r="U185" s="16"/>
      <c r="V185" s="11"/>
      <c r="AF185" s="19">
        <f>--ISNUMBER(IFERROR(SEARCH($AH$2,BaseDatos[[#This Row],[Material]],1),""))</f>
        <v>1</v>
      </c>
      <c r="AG185" s="8">
        <f>IF(AF185=1,COUNTIF($AF$6:AF185,1),"")</f>
        <v>180</v>
      </c>
      <c r="AH185" s="9" t="str">
        <f>IFERROR(INDEX(BaseDatos[Material],MATCH(ROWS($AG$6:AG185),BaseDatos[Aux2],0)),"")</f>
        <v>Tubo de plástico_HDPE pipe - 800 mm inner dia.; 47.06 mm thickness</v>
      </c>
    </row>
    <row r="186" spans="1:34" x14ac:dyDescent="0.35">
      <c r="A186" s="2" t="str">
        <f>BaseDatos[[#This Row],[Material]]</f>
        <v>Película de polietileno_High-density polyethylene (HDPE) film</v>
      </c>
      <c r="B186" s="3" t="str">
        <f t="shared" si="11"/>
        <v>EPiC</v>
      </c>
      <c r="C186" s="2" t="str">
        <f t="shared" si="11"/>
        <v>Plastics</v>
      </c>
      <c r="D186" s="2" t="str">
        <f t="shared" si="11"/>
        <v>High density polyethylene (HDPE)</v>
      </c>
      <c r="E186" s="2" t="s">
        <v>572</v>
      </c>
      <c r="F186" s="2" t="s">
        <v>8</v>
      </c>
      <c r="G186" s="6">
        <v>147</v>
      </c>
      <c r="H186" s="6">
        <v>172</v>
      </c>
      <c r="I186" s="6">
        <v>6.4</v>
      </c>
      <c r="J186" s="2" t="s">
        <v>210</v>
      </c>
      <c r="K186" s="16" t="s">
        <v>421</v>
      </c>
      <c r="L186" s="16" t="s">
        <v>422</v>
      </c>
      <c r="M186" s="16"/>
      <c r="N186" s="16"/>
      <c r="O186" s="16"/>
      <c r="P186" s="16"/>
      <c r="Q186" s="16"/>
      <c r="R186" s="16"/>
      <c r="S186" s="16"/>
      <c r="T186" s="16"/>
      <c r="U186" s="16"/>
      <c r="V186" s="11"/>
      <c r="AF186" s="19">
        <f>--ISNUMBER(IFERROR(SEARCH($AH$2,BaseDatos[[#This Row],[Material]],1),""))</f>
        <v>1</v>
      </c>
      <c r="AG186" s="8">
        <f>IF(AF186=1,COUNTIF($AF$6:AF186,1),"")</f>
        <v>181</v>
      </c>
      <c r="AH186" s="9" t="str">
        <f>IFERROR(INDEX(BaseDatos[Material],MATCH(ROWS($AG$6:AG186),BaseDatos[Aux2],0)),"")</f>
        <v>Película de polietileno_High-density polyethylene (HDPE) film</v>
      </c>
    </row>
    <row r="187" spans="1:34" x14ac:dyDescent="0.35">
      <c r="A187" s="2" t="str">
        <f>BaseDatos[[#This Row],[Material]]</f>
        <v>Tubo de polietileno_High-density polyethylene (HDPE) pipe</v>
      </c>
      <c r="B187" s="3" t="str">
        <f t="shared" si="11"/>
        <v>EPiC</v>
      </c>
      <c r="C187" s="2" t="str">
        <f t="shared" si="11"/>
        <v>Plastics</v>
      </c>
      <c r="D187" s="2" t="str">
        <f t="shared" si="11"/>
        <v>High density polyethylene (HDPE)</v>
      </c>
      <c r="E187" s="2" t="s">
        <v>573</v>
      </c>
      <c r="F187" s="2" t="s">
        <v>8</v>
      </c>
      <c r="G187" s="6">
        <v>135</v>
      </c>
      <c r="H187" s="6">
        <v>130</v>
      </c>
      <c r="I187" s="6">
        <v>5.6</v>
      </c>
      <c r="J187" s="2" t="s">
        <v>211</v>
      </c>
      <c r="K187" s="16" t="s">
        <v>421</v>
      </c>
      <c r="L187" s="16" t="s">
        <v>422</v>
      </c>
      <c r="M187" s="16"/>
      <c r="N187" s="16"/>
      <c r="O187" s="16"/>
      <c r="P187" s="16"/>
      <c r="Q187" s="16"/>
      <c r="R187" s="16"/>
      <c r="S187" s="16"/>
      <c r="T187" s="16"/>
      <c r="U187" s="16"/>
      <c r="V187" s="11"/>
      <c r="AF187" s="19">
        <f>--ISNUMBER(IFERROR(SEARCH($AH$2,BaseDatos[[#This Row],[Material]],1),""))</f>
        <v>1</v>
      </c>
      <c r="AG187" s="8">
        <f>IF(AF187=1,COUNTIF($AF$6:AF187,1),"")</f>
        <v>182</v>
      </c>
      <c r="AH187" s="9" t="str">
        <f>IFERROR(INDEX(BaseDatos[Material],MATCH(ROWS($AG$6:AG187),BaseDatos[Aux2],0)),"")</f>
        <v>Tubo de polietileno_High-density polyethylene (HDPE) pipe</v>
      </c>
    </row>
    <row r="188" spans="1:34" x14ac:dyDescent="0.35">
      <c r="A188" s="2" t="str">
        <f>BaseDatos[[#This Row],[Material]]</f>
        <v>Película_LDPE film - 100 μm</v>
      </c>
      <c r="B188" s="3" t="str">
        <f t="shared" si="11"/>
        <v>EPiC</v>
      </c>
      <c r="C188" s="2" t="str">
        <f t="shared" si="11"/>
        <v>Plastics</v>
      </c>
      <c r="D188" s="2" t="s">
        <v>59</v>
      </c>
      <c r="E188" s="2" t="s">
        <v>574</v>
      </c>
      <c r="F188" s="2" t="s">
        <v>10</v>
      </c>
      <c r="G188" s="6">
        <v>12.3</v>
      </c>
      <c r="H188" s="6">
        <v>11.1</v>
      </c>
      <c r="I188" s="6">
        <v>0.57999999999999996</v>
      </c>
      <c r="J188" s="2" t="s">
        <v>216</v>
      </c>
      <c r="K188" s="16" t="s">
        <v>421</v>
      </c>
      <c r="L188" s="16" t="s">
        <v>422</v>
      </c>
      <c r="M188" s="16"/>
      <c r="N188" s="16"/>
      <c r="O188" s="16"/>
      <c r="P188" s="16"/>
      <c r="Q188" s="16"/>
      <c r="R188" s="16"/>
      <c r="S188" s="16"/>
      <c r="T188" s="16"/>
      <c r="U188" s="16"/>
      <c r="V188" s="11"/>
      <c r="AF188" s="19">
        <f>--ISNUMBER(IFERROR(SEARCH($AH$2,BaseDatos[[#This Row],[Material]],1),""))</f>
        <v>1</v>
      </c>
      <c r="AG188" s="8">
        <f>IF(AF188=1,COUNTIF($AF$6:AF188,1),"")</f>
        <v>183</v>
      </c>
      <c r="AH188" s="9" t="str">
        <f>IFERROR(INDEX(BaseDatos[Material],MATCH(ROWS($AG$6:AG188),BaseDatos[Aux2],0)),"")</f>
        <v>Película_LDPE film - 100 μm</v>
      </c>
    </row>
    <row r="189" spans="1:34" x14ac:dyDescent="0.35">
      <c r="A189" s="2" t="str">
        <f>BaseDatos[[#This Row],[Material]]</f>
        <v>Película_LDPE film - 200 μm</v>
      </c>
      <c r="B189" s="3" t="str">
        <f t="shared" si="11"/>
        <v>EPiC</v>
      </c>
      <c r="C189" s="2" t="str">
        <f t="shared" si="11"/>
        <v>Plastics</v>
      </c>
      <c r="D189" s="2" t="str">
        <f t="shared" si="11"/>
        <v>Low density polyethylene (LDPE)</v>
      </c>
      <c r="E189" s="2" t="s">
        <v>575</v>
      </c>
      <c r="F189" s="2" t="s">
        <v>10</v>
      </c>
      <c r="G189" s="6">
        <v>24.7</v>
      </c>
      <c r="H189" s="6">
        <v>22.2</v>
      </c>
      <c r="I189" s="6">
        <v>1.2</v>
      </c>
      <c r="J189" s="2" t="s">
        <v>216</v>
      </c>
      <c r="K189" s="16" t="s">
        <v>421</v>
      </c>
      <c r="L189" s="16" t="s">
        <v>422</v>
      </c>
      <c r="M189" s="16"/>
      <c r="N189" s="16"/>
      <c r="O189" s="16"/>
      <c r="P189" s="16"/>
      <c r="Q189" s="16"/>
      <c r="R189" s="16"/>
      <c r="S189" s="16"/>
      <c r="T189" s="16"/>
      <c r="U189" s="16"/>
      <c r="V189" s="11"/>
      <c r="AF189" s="19">
        <f>--ISNUMBER(IFERROR(SEARCH($AH$2,BaseDatos[[#This Row],[Material]],1),""))</f>
        <v>1</v>
      </c>
      <c r="AG189" s="8">
        <f>IF(AF189=1,COUNTIF($AF$6:AF189,1),"")</f>
        <v>184</v>
      </c>
      <c r="AH189" s="9" t="str">
        <f>IFERROR(INDEX(BaseDatos[Material],MATCH(ROWS($AG$6:AG189),BaseDatos[Aux2],0)),"")</f>
        <v>Película_LDPE film - 200 μm</v>
      </c>
    </row>
    <row r="190" spans="1:34" x14ac:dyDescent="0.35">
      <c r="A190" s="2" t="str">
        <f>BaseDatos[[#This Row],[Material]]</f>
        <v>Manguera de polietileno_LDPE pipe - 13 mm inner dia.; 3.95 mm thickness</v>
      </c>
      <c r="B190" s="3" t="str">
        <f t="shared" si="11"/>
        <v>EPiC</v>
      </c>
      <c r="C190" s="2" t="str">
        <f t="shared" si="11"/>
        <v>Plastics</v>
      </c>
      <c r="D190" s="2" t="str">
        <f t="shared" si="11"/>
        <v>Low density polyethylene (LDPE)</v>
      </c>
      <c r="E190" s="2" t="s">
        <v>697</v>
      </c>
      <c r="F190" s="2" t="s">
        <v>14</v>
      </c>
      <c r="G190" s="6">
        <v>11</v>
      </c>
      <c r="H190" s="6">
        <v>7.6</v>
      </c>
      <c r="I190" s="6">
        <v>0.51</v>
      </c>
      <c r="J190" s="2" t="s">
        <v>217</v>
      </c>
      <c r="K190" s="16" t="s">
        <v>421</v>
      </c>
      <c r="L190" s="16" t="s">
        <v>422</v>
      </c>
      <c r="M190" s="16"/>
      <c r="N190" s="16"/>
      <c r="O190" s="16"/>
      <c r="P190" s="16"/>
      <c r="Q190" s="16"/>
      <c r="R190" s="16"/>
      <c r="S190" s="16"/>
      <c r="T190" s="16"/>
      <c r="U190" s="16"/>
      <c r="V190" s="11"/>
      <c r="AF190" s="19">
        <f>--ISNUMBER(IFERROR(SEARCH($AH$2,BaseDatos[[#This Row],[Material]],1),""))</f>
        <v>1</v>
      </c>
      <c r="AG190" s="8">
        <f>IF(AF190=1,COUNTIF($AF$6:AF190,1),"")</f>
        <v>185</v>
      </c>
      <c r="AH190" s="9" t="str">
        <f>IFERROR(INDEX(BaseDatos[Material],MATCH(ROWS($AG$6:AG190),BaseDatos[Aux2],0)),"")</f>
        <v>Manguera de polietileno_LDPE pipe - 13 mm inner dia.; 3.95 mm thickness</v>
      </c>
    </row>
    <row r="191" spans="1:34" x14ac:dyDescent="0.35">
      <c r="A191" s="2" t="str">
        <f>BaseDatos[[#This Row],[Material]]</f>
        <v>Manguera de polietileno_LDPE pipe - 19 mm inner dia.; 4.4 mm thickness</v>
      </c>
      <c r="B191" s="3" t="str">
        <f t="shared" si="11"/>
        <v>EPiC</v>
      </c>
      <c r="C191" s="2" t="str">
        <f t="shared" si="11"/>
        <v>Plastics</v>
      </c>
      <c r="D191" s="2" t="str">
        <f t="shared" si="11"/>
        <v>Low density polyethylene (LDPE)</v>
      </c>
      <c r="E191" s="2" t="s">
        <v>698</v>
      </c>
      <c r="F191" s="2" t="s">
        <v>14</v>
      </c>
      <c r="G191" s="6">
        <v>17.3</v>
      </c>
      <c r="H191" s="6">
        <v>11.9</v>
      </c>
      <c r="I191" s="6">
        <v>0.8</v>
      </c>
      <c r="J191" s="2" t="s">
        <v>217</v>
      </c>
      <c r="K191" s="16" t="s">
        <v>421</v>
      </c>
      <c r="L191" s="16" t="s">
        <v>422</v>
      </c>
      <c r="M191" s="16"/>
      <c r="N191" s="16"/>
      <c r="O191" s="16"/>
      <c r="P191" s="16"/>
      <c r="Q191" s="16"/>
      <c r="R191" s="16"/>
      <c r="S191" s="16"/>
      <c r="T191" s="16"/>
      <c r="U191" s="16"/>
      <c r="V191" s="11"/>
      <c r="AF191" s="19">
        <f>--ISNUMBER(IFERROR(SEARCH($AH$2,BaseDatos[[#This Row],[Material]],1),""))</f>
        <v>1</v>
      </c>
      <c r="AG191" s="8">
        <f>IF(AF191=1,COUNTIF($AF$6:AF191,1),"")</f>
        <v>186</v>
      </c>
      <c r="AH191" s="9" t="str">
        <f>IFERROR(INDEX(BaseDatos[Material],MATCH(ROWS($AG$6:AG191),BaseDatos[Aux2],0)),"")</f>
        <v>Manguera de polietileno_LDPE pipe - 19 mm inner dia.; 4.4 mm thickness</v>
      </c>
    </row>
    <row r="192" spans="1:34" x14ac:dyDescent="0.35">
      <c r="A192" s="2" t="str">
        <f>BaseDatos[[#This Row],[Material]]</f>
        <v>Manguera de polietileno_LDPE pipe - 25 mm inner dia.; 5.2 mm thickness</v>
      </c>
      <c r="B192" s="3" t="str">
        <f t="shared" si="11"/>
        <v>EPiC</v>
      </c>
      <c r="C192" s="2" t="str">
        <f t="shared" si="11"/>
        <v>Plastics</v>
      </c>
      <c r="D192" s="2" t="str">
        <f t="shared" si="11"/>
        <v>Low density polyethylene (LDPE)</v>
      </c>
      <c r="E192" s="2" t="s">
        <v>699</v>
      </c>
      <c r="F192" s="2" t="s">
        <v>14</v>
      </c>
      <c r="G192" s="6">
        <v>26.6</v>
      </c>
      <c r="H192" s="6">
        <v>18.399999999999999</v>
      </c>
      <c r="I192" s="6">
        <v>1.2</v>
      </c>
      <c r="J192" s="2" t="s">
        <v>217</v>
      </c>
      <c r="K192" s="16" t="s">
        <v>421</v>
      </c>
      <c r="L192" s="16" t="s">
        <v>422</v>
      </c>
      <c r="M192" s="16"/>
      <c r="N192" s="16"/>
      <c r="O192" s="16"/>
      <c r="P192" s="16"/>
      <c r="Q192" s="16"/>
      <c r="R192" s="16"/>
      <c r="S192" s="16"/>
      <c r="T192" s="16"/>
      <c r="U192" s="16"/>
      <c r="V192" s="11"/>
      <c r="AF192" s="19">
        <f>--ISNUMBER(IFERROR(SEARCH($AH$2,BaseDatos[[#This Row],[Material]],1),""))</f>
        <v>1</v>
      </c>
      <c r="AG192" s="8">
        <f>IF(AF192=1,COUNTIF($AF$6:AF192,1),"")</f>
        <v>187</v>
      </c>
      <c r="AH192" s="9" t="str">
        <f>IFERROR(INDEX(BaseDatos[Material],MATCH(ROWS($AG$6:AG192),BaseDatos[Aux2],0)),"")</f>
        <v>Manguera de polietileno_LDPE pipe - 25 mm inner dia.; 5.2 mm thickness</v>
      </c>
    </row>
    <row r="193" spans="1:34" x14ac:dyDescent="0.35">
      <c r="A193" s="2" t="str">
        <f>BaseDatos[[#This Row],[Material]]</f>
        <v>Manguera de polietileno_LDPE pipe - 32 mm inner dia.; 6.7 mm thickness</v>
      </c>
      <c r="B193" s="3" t="str">
        <f t="shared" si="11"/>
        <v>EPiC</v>
      </c>
      <c r="C193" s="2" t="str">
        <f t="shared" si="11"/>
        <v>Plastics</v>
      </c>
      <c r="D193" s="2" t="str">
        <f t="shared" si="11"/>
        <v>Low density polyethylene (LDPE)</v>
      </c>
      <c r="E193" s="2" t="s">
        <v>700</v>
      </c>
      <c r="F193" s="2" t="s">
        <v>14</v>
      </c>
      <c r="G193" s="6">
        <v>43.9</v>
      </c>
      <c r="H193" s="6">
        <v>30.3</v>
      </c>
      <c r="I193" s="6">
        <v>2</v>
      </c>
      <c r="J193" s="2" t="s">
        <v>217</v>
      </c>
      <c r="K193" s="16" t="s">
        <v>421</v>
      </c>
      <c r="L193" s="16" t="s">
        <v>422</v>
      </c>
      <c r="M193" s="16"/>
      <c r="N193" s="16"/>
      <c r="O193" s="16"/>
      <c r="P193" s="16"/>
      <c r="Q193" s="16"/>
      <c r="R193" s="16"/>
      <c r="S193" s="16"/>
      <c r="T193" s="16"/>
      <c r="U193" s="16"/>
      <c r="V193" s="11"/>
      <c r="AF193" s="19">
        <f>--ISNUMBER(IFERROR(SEARCH($AH$2,BaseDatos[[#This Row],[Material]],1),""))</f>
        <v>1</v>
      </c>
      <c r="AG193" s="8">
        <f>IF(AF193=1,COUNTIF($AF$6:AF193,1),"")</f>
        <v>188</v>
      </c>
      <c r="AH193" s="9" t="str">
        <f>IFERROR(INDEX(BaseDatos[Material],MATCH(ROWS($AG$6:AG193),BaseDatos[Aux2],0)),"")</f>
        <v>Manguera de polietileno_LDPE pipe - 32 mm inner dia.; 6.7 mm thickness</v>
      </c>
    </row>
    <row r="194" spans="1:34" x14ac:dyDescent="0.35">
      <c r="A194" s="2" t="str">
        <f>BaseDatos[[#This Row],[Material]]</f>
        <v>Película de polietileno_Low-density polyethylene (LDPE) film</v>
      </c>
      <c r="B194" s="3" t="str">
        <f t="shared" si="11"/>
        <v>EPiC</v>
      </c>
      <c r="C194" s="2" t="str">
        <f t="shared" si="11"/>
        <v>Plastics</v>
      </c>
      <c r="D194" s="2" t="str">
        <f t="shared" si="11"/>
        <v>Low density polyethylene (LDPE)</v>
      </c>
      <c r="E194" s="2" t="s">
        <v>576</v>
      </c>
      <c r="F194" s="2" t="s">
        <v>8</v>
      </c>
      <c r="G194" s="6">
        <v>136</v>
      </c>
      <c r="H194" s="6">
        <v>122</v>
      </c>
      <c r="I194" s="6">
        <v>6.4</v>
      </c>
      <c r="J194" s="2" t="s">
        <v>216</v>
      </c>
      <c r="K194" s="16" t="s">
        <v>421</v>
      </c>
      <c r="L194" s="16" t="s">
        <v>422</v>
      </c>
      <c r="M194" s="16"/>
      <c r="N194" s="16"/>
      <c r="O194" s="16"/>
      <c r="P194" s="16"/>
      <c r="Q194" s="16"/>
      <c r="R194" s="16"/>
      <c r="S194" s="16"/>
      <c r="T194" s="16"/>
      <c r="U194" s="16"/>
      <c r="V194" s="11"/>
      <c r="AF194" s="19">
        <f>--ISNUMBER(IFERROR(SEARCH($AH$2,BaseDatos[[#This Row],[Material]],1),""))</f>
        <v>1</v>
      </c>
      <c r="AG194" s="8">
        <f>IF(AF194=1,COUNTIF($AF$6:AF194,1),"")</f>
        <v>189</v>
      </c>
      <c r="AH194" s="9" t="str">
        <f>IFERROR(INDEX(BaseDatos[Material],MATCH(ROWS($AG$6:AG194),BaseDatos[Aux2],0)),"")</f>
        <v>Película de polietileno_Low-density polyethylene (LDPE) film</v>
      </c>
    </row>
    <row r="195" spans="1:34" x14ac:dyDescent="0.35">
      <c r="A195" s="2" t="str">
        <f>BaseDatos[[#This Row],[Material]]</f>
        <v>Tubo de polietileno_Low-density polyethylene (LDPE) pipe</v>
      </c>
      <c r="B195" s="3" t="str">
        <f t="shared" si="11"/>
        <v>EPiC</v>
      </c>
      <c r="C195" s="2" t="str">
        <f t="shared" si="11"/>
        <v>Plastics</v>
      </c>
      <c r="D195" s="2" t="str">
        <f t="shared" si="11"/>
        <v>Low density polyethylene (LDPE)</v>
      </c>
      <c r="E195" s="2" t="s">
        <v>577</v>
      </c>
      <c r="F195" s="2" t="s">
        <v>8</v>
      </c>
      <c r="G195" s="6">
        <v>130</v>
      </c>
      <c r="H195" s="6">
        <v>89.6</v>
      </c>
      <c r="I195" s="6">
        <v>6</v>
      </c>
      <c r="J195" s="2" t="s">
        <v>217</v>
      </c>
      <c r="K195" s="16" t="s">
        <v>421</v>
      </c>
      <c r="L195" s="16" t="s">
        <v>422</v>
      </c>
      <c r="M195" s="16"/>
      <c r="N195" s="16"/>
      <c r="O195" s="16"/>
      <c r="P195" s="16"/>
      <c r="Q195" s="16"/>
      <c r="R195" s="16"/>
      <c r="S195" s="16"/>
      <c r="T195" s="16"/>
      <c r="U195" s="16"/>
      <c r="V195" s="11"/>
      <c r="AF195" s="19">
        <f>--ISNUMBER(IFERROR(SEARCH($AH$2,BaseDatos[[#This Row],[Material]],1),""))</f>
        <v>1</v>
      </c>
      <c r="AG195" s="8">
        <f>IF(AF195=1,COUNTIF($AF$6:AF195,1),"")</f>
        <v>190</v>
      </c>
      <c r="AH195" s="9" t="str">
        <f>IFERROR(INDEX(BaseDatos[Material],MATCH(ROWS($AG$6:AG195),BaseDatos[Aux2],0)),"")</f>
        <v>Tubo de polietileno_Low-density polyethylene (LDPE) pipe</v>
      </c>
    </row>
    <row r="196" spans="1:34" x14ac:dyDescent="0.35">
      <c r="A196" s="2" t="str">
        <f>BaseDatos[[#This Row],[Material]]</f>
        <v>Nylon 66</v>
      </c>
      <c r="B196" s="3" t="str">
        <f t="shared" si="11"/>
        <v>EPiC</v>
      </c>
      <c r="C196" s="2" t="str">
        <f t="shared" si="11"/>
        <v>Plastics</v>
      </c>
      <c r="D196" s="2" t="s">
        <v>60</v>
      </c>
      <c r="E196" s="2" t="s">
        <v>1</v>
      </c>
      <c r="F196" s="2" t="s">
        <v>8</v>
      </c>
      <c r="G196" s="6">
        <v>335</v>
      </c>
      <c r="H196" s="6">
        <v>910</v>
      </c>
      <c r="I196" s="6">
        <v>22.2</v>
      </c>
      <c r="J196" s="2" t="s">
        <v>218</v>
      </c>
      <c r="K196" s="16" t="s">
        <v>421</v>
      </c>
      <c r="L196" s="16" t="s">
        <v>422</v>
      </c>
      <c r="M196" s="16"/>
      <c r="N196" s="16"/>
      <c r="O196" s="16"/>
      <c r="P196" s="16"/>
      <c r="Q196" s="16"/>
      <c r="R196" s="16"/>
      <c r="S196" s="16"/>
      <c r="T196" s="16"/>
      <c r="U196" s="16"/>
      <c r="V196" s="11"/>
      <c r="AF196" s="19">
        <f>--ISNUMBER(IFERROR(SEARCH($AH$2,BaseDatos[[#This Row],[Material]],1),""))</f>
        <v>1</v>
      </c>
      <c r="AG196" s="8">
        <f>IF(AF196=1,COUNTIF($AF$6:AF196,1),"")</f>
        <v>191</v>
      </c>
      <c r="AH196" s="9" t="str">
        <f>IFERROR(INDEX(BaseDatos[Material],MATCH(ROWS($AG$6:AG196),BaseDatos[Aux2],0)),"")</f>
        <v>Nylon 66</v>
      </c>
    </row>
    <row r="197" spans="1:34" x14ac:dyDescent="0.35">
      <c r="A197" s="2" t="str">
        <f>BaseDatos[[#This Row],[Material]]</f>
        <v>Nylon 66 sheet - 1.5 mm</v>
      </c>
      <c r="B197" s="3" t="str">
        <f t="shared" si="11"/>
        <v>EPiC</v>
      </c>
      <c r="C197" s="2" t="str">
        <f t="shared" si="11"/>
        <v>Plastics</v>
      </c>
      <c r="D197" s="2" t="str">
        <f t="shared" si="11"/>
        <v>Nylon</v>
      </c>
      <c r="E197" s="2" t="s">
        <v>2</v>
      </c>
      <c r="F197" s="2" t="s">
        <v>10</v>
      </c>
      <c r="G197" s="6">
        <v>572</v>
      </c>
      <c r="H197" s="6" t="s">
        <v>219</v>
      </c>
      <c r="I197" s="6">
        <v>37.9</v>
      </c>
      <c r="J197" s="2" t="s">
        <v>218</v>
      </c>
      <c r="K197" s="16" t="s">
        <v>421</v>
      </c>
      <c r="L197" s="16" t="s">
        <v>422</v>
      </c>
      <c r="M197" s="16"/>
      <c r="N197" s="16"/>
      <c r="O197" s="16"/>
      <c r="P197" s="16"/>
      <c r="Q197" s="16"/>
      <c r="R197" s="16"/>
      <c r="S197" s="16"/>
      <c r="T197" s="16"/>
      <c r="U197" s="16"/>
      <c r="V197" s="11"/>
      <c r="AF197" s="19">
        <f>--ISNUMBER(IFERROR(SEARCH($AH$2,BaseDatos[[#This Row],[Material]],1),""))</f>
        <v>1</v>
      </c>
      <c r="AG197" s="8">
        <f>IF(AF197=1,COUNTIF($AF$6:AF197,1),"")</f>
        <v>192</v>
      </c>
      <c r="AH197" s="9" t="str">
        <f>IFERROR(INDEX(BaseDatos[Material],MATCH(ROWS($AG$6:AG197),BaseDatos[Aux2],0)),"")</f>
        <v>Nylon 66 sheet - 1.5 mm</v>
      </c>
    </row>
    <row r="198" spans="1:34" x14ac:dyDescent="0.35">
      <c r="A198" s="2" t="str">
        <f>BaseDatos[[#This Row],[Material]]</f>
        <v>Nylon 66 sheet - 3 mm</v>
      </c>
      <c r="B198" s="3" t="str">
        <f t="shared" si="11"/>
        <v>EPiC</v>
      </c>
      <c r="C198" s="2" t="str">
        <f t="shared" si="11"/>
        <v>Plastics</v>
      </c>
      <c r="D198" s="2" t="str">
        <f t="shared" si="11"/>
        <v>Nylon</v>
      </c>
      <c r="E198" s="2" t="s">
        <v>3</v>
      </c>
      <c r="F198" s="2" t="s">
        <v>10</v>
      </c>
      <c r="G198" s="6" t="s">
        <v>220</v>
      </c>
      <c r="H198" s="6" t="s">
        <v>221</v>
      </c>
      <c r="I198" s="6">
        <v>75.8</v>
      </c>
      <c r="J198" s="2" t="s">
        <v>218</v>
      </c>
      <c r="K198" s="16" t="s">
        <v>421</v>
      </c>
      <c r="L198" s="16" t="s">
        <v>422</v>
      </c>
      <c r="M198" s="16"/>
      <c r="N198" s="16"/>
      <c r="O198" s="16"/>
      <c r="P198" s="16"/>
      <c r="Q198" s="16"/>
      <c r="R198" s="16"/>
      <c r="S198" s="16"/>
      <c r="T198" s="16"/>
      <c r="U198" s="16"/>
      <c r="V198" s="11"/>
      <c r="AF198" s="19">
        <f>--ISNUMBER(IFERROR(SEARCH($AH$2,BaseDatos[[#This Row],[Material]],1),""))</f>
        <v>1</v>
      </c>
      <c r="AG198" s="8">
        <f>IF(AF198=1,COUNTIF($AF$6:AF198,1),"")</f>
        <v>193</v>
      </c>
      <c r="AH198" s="9" t="str">
        <f>IFERROR(INDEX(BaseDatos[Material],MATCH(ROWS($AG$6:AG198),BaseDatos[Aux2],0)),"")</f>
        <v>Nylon 66 sheet - 3 mm</v>
      </c>
    </row>
    <row r="199" spans="1:34" x14ac:dyDescent="0.35">
      <c r="A199" s="2" t="str">
        <f>BaseDatos[[#This Row],[Material]]</f>
        <v>Nylon 66 sheet - 5 mm</v>
      </c>
      <c r="B199" s="3" t="str">
        <f t="shared" ref="B199:D214" si="12">B198</f>
        <v>EPiC</v>
      </c>
      <c r="C199" s="2" t="str">
        <f t="shared" si="12"/>
        <v>Plastics</v>
      </c>
      <c r="D199" s="2" t="str">
        <f t="shared" si="12"/>
        <v>Nylon</v>
      </c>
      <c r="E199" s="2" t="s">
        <v>4</v>
      </c>
      <c r="F199" s="2" t="s">
        <v>10</v>
      </c>
      <c r="G199" s="6" t="s">
        <v>222</v>
      </c>
      <c r="H199" s="6" t="s">
        <v>223</v>
      </c>
      <c r="I199" s="6">
        <v>126</v>
      </c>
      <c r="J199" s="2" t="s">
        <v>218</v>
      </c>
      <c r="K199" s="16" t="s">
        <v>421</v>
      </c>
      <c r="L199" s="16" t="s">
        <v>422</v>
      </c>
      <c r="M199" s="16"/>
      <c r="N199" s="16"/>
      <c r="O199" s="16"/>
      <c r="P199" s="16"/>
      <c r="Q199" s="16"/>
      <c r="R199" s="16"/>
      <c r="S199" s="16"/>
      <c r="T199" s="16"/>
      <c r="U199" s="16"/>
      <c r="V199" s="11"/>
      <c r="AF199" s="19">
        <f>--ISNUMBER(IFERROR(SEARCH($AH$2,BaseDatos[[#This Row],[Material]],1),""))</f>
        <v>1</v>
      </c>
      <c r="AG199" s="8">
        <f>IF(AF199=1,COUNTIF($AF$6:AF199,1),"")</f>
        <v>194</v>
      </c>
      <c r="AH199" s="9" t="str">
        <f>IFERROR(INDEX(BaseDatos[Material],MATCH(ROWS($AG$6:AG199),BaseDatos[Aux2],0)),"")</f>
        <v>Nylon 66 sheet - 5 mm</v>
      </c>
    </row>
    <row r="200" spans="1:34" x14ac:dyDescent="0.35">
      <c r="A200" s="2" t="str">
        <f>BaseDatos[[#This Row],[Material]]</f>
        <v>Panel plástico_ABS panel - 2mm</v>
      </c>
      <c r="B200" s="3" t="str">
        <f t="shared" si="12"/>
        <v>EPiC</v>
      </c>
      <c r="C200" s="2" t="str">
        <f t="shared" si="12"/>
        <v>Plastics</v>
      </c>
      <c r="D200" s="2" t="s">
        <v>47</v>
      </c>
      <c r="E200" s="2" t="s">
        <v>578</v>
      </c>
      <c r="F200" s="2" t="s">
        <v>10</v>
      </c>
      <c r="G200" s="6">
        <v>577</v>
      </c>
      <c r="H200" s="6">
        <v>767</v>
      </c>
      <c r="I200" s="6">
        <v>34.299999999999997</v>
      </c>
      <c r="J200" s="2" t="s">
        <v>224</v>
      </c>
      <c r="K200" s="16" t="s">
        <v>421</v>
      </c>
      <c r="L200" s="16" t="s">
        <v>422</v>
      </c>
      <c r="M200" s="16"/>
      <c r="N200" s="16"/>
      <c r="O200" s="16"/>
      <c r="P200" s="16"/>
      <c r="Q200" s="16"/>
      <c r="R200" s="16"/>
      <c r="S200" s="16"/>
      <c r="T200" s="16"/>
      <c r="U200" s="16"/>
      <c r="V200" s="11"/>
      <c r="AF200" s="19">
        <f>--ISNUMBER(IFERROR(SEARCH($AH$2,BaseDatos[[#This Row],[Material]],1),""))</f>
        <v>1</v>
      </c>
      <c r="AG200" s="8">
        <f>IF(AF200=1,COUNTIF($AF$6:AF200,1),"")</f>
        <v>195</v>
      </c>
      <c r="AH200" s="9" t="str">
        <f>IFERROR(INDEX(BaseDatos[Material],MATCH(ROWS($AG$6:AG200),BaseDatos[Aux2],0)),"")</f>
        <v>Panel plástico_ABS panel - 2mm</v>
      </c>
    </row>
    <row r="201" spans="1:34" x14ac:dyDescent="0.35">
      <c r="A201" s="2" t="str">
        <f>BaseDatos[[#This Row],[Material]]</f>
        <v>Panel plástico_ABS panel - 3mm</v>
      </c>
      <c r="B201" s="3" t="str">
        <f t="shared" si="12"/>
        <v>EPiC</v>
      </c>
      <c r="C201" s="2" t="str">
        <f t="shared" si="12"/>
        <v>Plastics</v>
      </c>
      <c r="D201" s="2" t="str">
        <f t="shared" si="12"/>
        <v>Other</v>
      </c>
      <c r="E201" s="2" t="s">
        <v>579</v>
      </c>
      <c r="F201" s="2" t="s">
        <v>10</v>
      </c>
      <c r="G201" s="6">
        <v>866</v>
      </c>
      <c r="H201" s="6" t="s">
        <v>225</v>
      </c>
      <c r="I201" s="6">
        <v>51.4</v>
      </c>
      <c r="J201" s="2" t="s">
        <v>224</v>
      </c>
      <c r="K201" s="16" t="s">
        <v>421</v>
      </c>
      <c r="L201" s="16" t="s">
        <v>422</v>
      </c>
      <c r="M201" s="16"/>
      <c r="N201" s="16"/>
      <c r="O201" s="16"/>
      <c r="P201" s="16"/>
      <c r="Q201" s="16"/>
      <c r="R201" s="16"/>
      <c r="S201" s="16"/>
      <c r="T201" s="16"/>
      <c r="U201" s="16"/>
      <c r="V201" s="11"/>
      <c r="AF201" s="19">
        <f>--ISNUMBER(IFERROR(SEARCH($AH$2,BaseDatos[[#This Row],[Material]],1),""))</f>
        <v>1</v>
      </c>
      <c r="AG201" s="8">
        <f>IF(AF201=1,COUNTIF($AF$6:AF201,1),"")</f>
        <v>196</v>
      </c>
      <c r="AH201" s="9" t="str">
        <f>IFERROR(INDEX(BaseDatos[Material],MATCH(ROWS($AG$6:AG201),BaseDatos[Aux2],0)),"")</f>
        <v>Panel plástico_ABS panel - 3mm</v>
      </c>
    </row>
    <row r="202" spans="1:34" x14ac:dyDescent="0.35">
      <c r="A202" s="2" t="str">
        <f>BaseDatos[[#This Row],[Material]]</f>
        <v>Tubo de plástico_ABS pipe - 21.4 mm outer dia.; 2.1 mm thick</v>
      </c>
      <c r="B202" s="3" t="str">
        <f t="shared" si="12"/>
        <v>EPiC</v>
      </c>
      <c r="C202" s="2" t="str">
        <f t="shared" si="12"/>
        <v>Plastics</v>
      </c>
      <c r="D202" s="2" t="str">
        <f t="shared" si="12"/>
        <v>Other</v>
      </c>
      <c r="E202" s="2" t="s">
        <v>701</v>
      </c>
      <c r="F202" s="2" t="s">
        <v>14</v>
      </c>
      <c r="G202" s="6">
        <v>36.799999999999997</v>
      </c>
      <c r="H202" s="6">
        <v>48.9</v>
      </c>
      <c r="I202" s="6">
        <v>2.2000000000000002</v>
      </c>
      <c r="J202" s="2" t="s">
        <v>224</v>
      </c>
      <c r="K202" s="16" t="s">
        <v>421</v>
      </c>
      <c r="L202" s="16" t="s">
        <v>422</v>
      </c>
      <c r="M202" s="16"/>
      <c r="N202" s="16"/>
      <c r="O202" s="16"/>
      <c r="P202" s="16"/>
      <c r="Q202" s="16"/>
      <c r="R202" s="16"/>
      <c r="S202" s="16"/>
      <c r="T202" s="16"/>
      <c r="U202" s="16"/>
      <c r="V202" s="11"/>
      <c r="AF202" s="19">
        <f>--ISNUMBER(IFERROR(SEARCH($AH$2,BaseDatos[[#This Row],[Material]],1),""))</f>
        <v>1</v>
      </c>
      <c r="AG202" s="8">
        <f>IF(AF202=1,COUNTIF($AF$6:AF202,1),"")</f>
        <v>197</v>
      </c>
      <c r="AH202" s="9" t="str">
        <f>IFERROR(INDEX(BaseDatos[Material],MATCH(ROWS($AG$6:AG202),BaseDatos[Aux2],0)),"")</f>
        <v>Tubo de plástico_ABS pipe - 21.4 mm outer dia.; 2.1 mm thick</v>
      </c>
    </row>
    <row r="203" spans="1:34" x14ac:dyDescent="0.35">
      <c r="A203" s="2" t="str">
        <f>BaseDatos[[#This Row],[Material]]</f>
        <v>Tubo de plástico_ABS pipe - 48.3 mm outer dia.; 3.6 mm thick</v>
      </c>
      <c r="B203" s="3" t="str">
        <f t="shared" si="12"/>
        <v>EPiC</v>
      </c>
      <c r="C203" s="2" t="str">
        <f t="shared" si="12"/>
        <v>Plastics</v>
      </c>
      <c r="D203" s="2" t="str">
        <f t="shared" si="12"/>
        <v>Other</v>
      </c>
      <c r="E203" s="2" t="s">
        <v>702</v>
      </c>
      <c r="F203" s="2" t="s">
        <v>14</v>
      </c>
      <c r="G203" s="6">
        <v>146</v>
      </c>
      <c r="H203" s="6">
        <v>194</v>
      </c>
      <c r="I203" s="6">
        <v>8.6999999999999993</v>
      </c>
      <c r="J203" s="2" t="s">
        <v>224</v>
      </c>
      <c r="K203" s="16" t="s">
        <v>421</v>
      </c>
      <c r="L203" s="16" t="s">
        <v>422</v>
      </c>
      <c r="M203" s="16"/>
      <c r="N203" s="16"/>
      <c r="O203" s="16"/>
      <c r="P203" s="16"/>
      <c r="Q203" s="16"/>
      <c r="R203" s="16"/>
      <c r="S203" s="16"/>
      <c r="T203" s="16"/>
      <c r="U203" s="16"/>
      <c r="V203" s="11"/>
      <c r="AF203" s="19">
        <f>--ISNUMBER(IFERROR(SEARCH($AH$2,BaseDatos[[#This Row],[Material]],1),""))</f>
        <v>1</v>
      </c>
      <c r="AG203" s="8">
        <f>IF(AF203=1,COUNTIF($AF$6:AF203,1),"")</f>
        <v>198</v>
      </c>
      <c r="AH203" s="9" t="str">
        <f>IFERROR(INDEX(BaseDatos[Material],MATCH(ROWS($AG$6:AG203),BaseDatos[Aux2],0)),"")</f>
        <v>Tubo de plástico_ABS pipe - 48.3 mm outer dia.; 3.6 mm thick</v>
      </c>
    </row>
    <row r="204" spans="1:34" x14ac:dyDescent="0.35">
      <c r="A204" s="2" t="str">
        <f>BaseDatos[[#This Row],[Material]]</f>
        <v>Tubo de plástico_ABS pipe - 168.3 mm outer dia.; 7.7 mm thick</v>
      </c>
      <c r="B204" s="3" t="str">
        <f t="shared" si="12"/>
        <v>EPiC</v>
      </c>
      <c r="C204" s="2" t="str">
        <f t="shared" si="12"/>
        <v>Plastics</v>
      </c>
      <c r="D204" s="2" t="str">
        <f t="shared" si="12"/>
        <v>Other</v>
      </c>
      <c r="E204" s="2" t="s">
        <v>703</v>
      </c>
      <c r="F204" s="2" t="s">
        <v>14</v>
      </c>
      <c r="G204" s="6" t="s">
        <v>226</v>
      </c>
      <c r="H204" s="6" t="s">
        <v>227</v>
      </c>
      <c r="I204" s="6">
        <v>66.599999999999994</v>
      </c>
      <c r="J204" s="2" t="s">
        <v>224</v>
      </c>
      <c r="K204" s="16" t="s">
        <v>421</v>
      </c>
      <c r="L204" s="16" t="s">
        <v>422</v>
      </c>
      <c r="M204" s="16"/>
      <c r="N204" s="16"/>
      <c r="O204" s="16"/>
      <c r="P204" s="16"/>
      <c r="Q204" s="16"/>
      <c r="R204" s="16"/>
      <c r="S204" s="16"/>
      <c r="T204" s="16"/>
      <c r="U204" s="16"/>
      <c r="V204" s="11"/>
      <c r="AF204" s="19">
        <f>--ISNUMBER(IFERROR(SEARCH($AH$2,BaseDatos[[#This Row],[Material]],1),""))</f>
        <v>1</v>
      </c>
      <c r="AG204" s="8">
        <f>IF(AF204=1,COUNTIF($AF$6:AF204,1),"")</f>
        <v>199</v>
      </c>
      <c r="AH204" s="9" t="str">
        <f>IFERROR(INDEX(BaseDatos[Material],MATCH(ROWS($AG$6:AG204),BaseDatos[Aux2],0)),"")</f>
        <v>Tubo de plástico_ABS pipe - 168.3 mm outer dia.; 7.7 mm thick</v>
      </c>
    </row>
    <row r="205" spans="1:34" x14ac:dyDescent="0.35">
      <c r="A205" s="2" t="str">
        <f>BaseDatos[[#This Row],[Material]]</f>
        <v>Plástico_Acrylonitrile butadiene styrene (ABS)</v>
      </c>
      <c r="B205" s="3" t="str">
        <f t="shared" si="12"/>
        <v>EPiC</v>
      </c>
      <c r="C205" s="2" t="str">
        <f t="shared" si="12"/>
        <v>Plastics</v>
      </c>
      <c r="D205" s="2" t="str">
        <f t="shared" si="12"/>
        <v>Other</v>
      </c>
      <c r="E205" s="2" t="s">
        <v>580</v>
      </c>
      <c r="F205" s="2" t="s">
        <v>8</v>
      </c>
      <c r="G205" s="6">
        <v>270</v>
      </c>
      <c r="H205" s="6">
        <v>359</v>
      </c>
      <c r="I205" s="6">
        <v>16</v>
      </c>
      <c r="J205" s="2" t="s">
        <v>224</v>
      </c>
      <c r="K205" s="16" t="s">
        <v>421</v>
      </c>
      <c r="L205" s="16" t="s">
        <v>422</v>
      </c>
      <c r="M205" s="16"/>
      <c r="N205" s="16"/>
      <c r="O205" s="16"/>
      <c r="P205" s="16"/>
      <c r="Q205" s="16"/>
      <c r="R205" s="16"/>
      <c r="S205" s="16"/>
      <c r="T205" s="16"/>
      <c r="U205" s="16"/>
      <c r="V205" s="11"/>
      <c r="AF205" s="19">
        <f>--ISNUMBER(IFERROR(SEARCH($AH$2,BaseDatos[[#This Row],[Material]],1),""))</f>
        <v>1</v>
      </c>
      <c r="AG205" s="8">
        <f>IF(AF205=1,COUNTIF($AF$6:AF205,1),"")</f>
        <v>200</v>
      </c>
      <c r="AH205" s="9" t="str">
        <f>IFERROR(INDEX(BaseDatos[Material],MATCH(ROWS($AG$6:AG205),BaseDatos[Aux2],0)),"")</f>
        <v>Plástico_Acrylonitrile butadiene styrene (ABS)</v>
      </c>
    </row>
    <row r="206" spans="1:34" x14ac:dyDescent="0.35">
      <c r="A206" s="2" t="str">
        <f>BaseDatos[[#This Row],[Material]]</f>
        <v>Película_ETFE film - 25.4 μm (0.001”)</v>
      </c>
      <c r="B206" s="3" t="str">
        <f t="shared" si="12"/>
        <v>EPiC</v>
      </c>
      <c r="C206" s="2" t="str">
        <f t="shared" si="12"/>
        <v>Plastics</v>
      </c>
      <c r="D206" s="2" t="str">
        <f t="shared" si="12"/>
        <v>Other</v>
      </c>
      <c r="E206" s="2" t="s">
        <v>581</v>
      </c>
      <c r="F206" s="2" t="s">
        <v>10</v>
      </c>
      <c r="G206" s="6">
        <v>306</v>
      </c>
      <c r="H206" s="6">
        <v>574</v>
      </c>
      <c r="I206" s="6">
        <v>20.3</v>
      </c>
      <c r="J206" s="2" t="s">
        <v>228</v>
      </c>
      <c r="K206" s="16" t="s">
        <v>421</v>
      </c>
      <c r="L206" s="16" t="s">
        <v>422</v>
      </c>
      <c r="M206" s="16"/>
      <c r="N206" s="16"/>
      <c r="O206" s="16"/>
      <c r="P206" s="16"/>
      <c r="Q206" s="16"/>
      <c r="R206" s="16"/>
      <c r="S206" s="16"/>
      <c r="T206" s="16"/>
      <c r="U206" s="16"/>
      <c r="V206" s="11"/>
      <c r="AF206" s="19">
        <f>--ISNUMBER(IFERROR(SEARCH($AH$2,BaseDatos[[#This Row],[Material]],1),""))</f>
        <v>1</v>
      </c>
      <c r="AG206" s="8">
        <f>IF(AF206=1,COUNTIF($AF$6:AF206,1),"")</f>
        <v>201</v>
      </c>
      <c r="AH206" s="9" t="str">
        <f>IFERROR(INDEX(BaseDatos[Material],MATCH(ROWS($AG$6:AG206),BaseDatos[Aux2],0)),"")</f>
        <v>Película_ETFE film - 25.4 μm (0.001”)</v>
      </c>
    </row>
    <row r="207" spans="1:34" x14ac:dyDescent="0.35">
      <c r="A207" s="2" t="str">
        <f>BaseDatos[[#This Row],[Material]]</f>
        <v>Película_ETFE film - 50.8 μm (0.002”)</v>
      </c>
      <c r="B207" s="3" t="str">
        <f t="shared" si="12"/>
        <v>EPiC</v>
      </c>
      <c r="C207" s="2" t="str">
        <f t="shared" si="12"/>
        <v>Plastics</v>
      </c>
      <c r="D207" s="2" t="str">
        <f t="shared" si="12"/>
        <v>Other</v>
      </c>
      <c r="E207" s="2" t="s">
        <v>582</v>
      </c>
      <c r="F207" s="2" t="s">
        <v>10</v>
      </c>
      <c r="G207" s="6">
        <v>613</v>
      </c>
      <c r="H207" s="6" t="s">
        <v>229</v>
      </c>
      <c r="I207" s="6">
        <v>40.5</v>
      </c>
      <c r="J207" s="2" t="s">
        <v>228</v>
      </c>
      <c r="K207" s="16" t="s">
        <v>421</v>
      </c>
      <c r="L207" s="16" t="s">
        <v>422</v>
      </c>
      <c r="M207" s="16"/>
      <c r="N207" s="16"/>
      <c r="O207" s="16"/>
      <c r="P207" s="16"/>
      <c r="Q207" s="16"/>
      <c r="R207" s="16"/>
      <c r="S207" s="16"/>
      <c r="T207" s="16"/>
      <c r="U207" s="16"/>
      <c r="V207" s="11"/>
      <c r="AF207" s="19">
        <f>--ISNUMBER(IFERROR(SEARCH($AH$2,BaseDatos[[#This Row],[Material]],1),""))</f>
        <v>1</v>
      </c>
      <c r="AG207" s="8">
        <f>IF(AF207=1,COUNTIF($AF$6:AF207,1),"")</f>
        <v>202</v>
      </c>
      <c r="AH207" s="9" t="str">
        <f>IFERROR(INDEX(BaseDatos[Material],MATCH(ROWS($AG$6:AG207),BaseDatos[Aux2],0)),"")</f>
        <v>Película_ETFE film - 50.8 μm (0.002”)</v>
      </c>
    </row>
    <row r="208" spans="1:34" x14ac:dyDescent="0.35">
      <c r="A208" s="2" t="str">
        <f>BaseDatos[[#This Row],[Material]]</f>
        <v>Película_ETFE film - 127 μm (0.005”)</v>
      </c>
      <c r="B208" s="3" t="str">
        <f t="shared" si="12"/>
        <v>EPiC</v>
      </c>
      <c r="C208" s="2" t="str">
        <f t="shared" si="12"/>
        <v>Plastics</v>
      </c>
      <c r="D208" s="2" t="str">
        <f t="shared" si="12"/>
        <v>Other</v>
      </c>
      <c r="E208" s="2" t="s">
        <v>583</v>
      </c>
      <c r="F208" s="2" t="s">
        <v>10</v>
      </c>
      <c r="G208" s="6" t="s">
        <v>230</v>
      </c>
      <c r="H208" s="6" t="s">
        <v>231</v>
      </c>
      <c r="I208" s="6">
        <v>101</v>
      </c>
      <c r="J208" s="2" t="s">
        <v>228</v>
      </c>
      <c r="K208" s="16" t="s">
        <v>421</v>
      </c>
      <c r="L208" s="16" t="s">
        <v>422</v>
      </c>
      <c r="M208" s="16"/>
      <c r="N208" s="16"/>
      <c r="O208" s="16"/>
      <c r="P208" s="16"/>
      <c r="Q208" s="16"/>
      <c r="R208" s="16"/>
      <c r="S208" s="16"/>
      <c r="T208" s="16"/>
      <c r="U208" s="16"/>
      <c r="V208" s="11"/>
      <c r="AF208" s="19">
        <f>--ISNUMBER(IFERROR(SEARCH($AH$2,BaseDatos[[#This Row],[Material]],1),""))</f>
        <v>1</v>
      </c>
      <c r="AG208" s="8">
        <f>IF(AF208=1,COUNTIF($AF$6:AF208,1),"")</f>
        <v>203</v>
      </c>
      <c r="AH208" s="9" t="str">
        <f>IFERROR(INDEX(BaseDatos[Material],MATCH(ROWS($AG$6:AG208),BaseDatos[Aux2],0)),"")</f>
        <v>Película_ETFE film - 127 μm (0.005”)</v>
      </c>
    </row>
    <row r="209" spans="1:34" x14ac:dyDescent="0.35">
      <c r="A209" s="2" t="str">
        <f>BaseDatos[[#This Row],[Material]]</f>
        <v>Plástico_Ethylene tetrafluoroethylene (ETFE)</v>
      </c>
      <c r="B209" s="3" t="str">
        <f t="shared" si="12"/>
        <v>EPiC</v>
      </c>
      <c r="C209" s="2" t="str">
        <f t="shared" si="12"/>
        <v>Plastics</v>
      </c>
      <c r="D209" s="2" t="str">
        <f t="shared" si="12"/>
        <v>Other</v>
      </c>
      <c r="E209" s="2" t="s">
        <v>584</v>
      </c>
      <c r="F209" s="2" t="s">
        <v>8</v>
      </c>
      <c r="G209" s="6" t="s">
        <v>232</v>
      </c>
      <c r="H209" s="6" t="s">
        <v>233</v>
      </c>
      <c r="I209" s="6">
        <v>798</v>
      </c>
      <c r="J209" s="2" t="s">
        <v>228</v>
      </c>
      <c r="K209" s="16" t="s">
        <v>421</v>
      </c>
      <c r="L209" s="16" t="s">
        <v>422</v>
      </c>
      <c r="M209" s="16"/>
      <c r="N209" s="16"/>
      <c r="O209" s="16"/>
      <c r="P209" s="16"/>
      <c r="Q209" s="16"/>
      <c r="R209" s="16"/>
      <c r="S209" s="16"/>
      <c r="T209" s="16"/>
      <c r="U209" s="16"/>
      <c r="V209" s="11"/>
      <c r="AF209" s="19">
        <f>--ISNUMBER(IFERROR(SEARCH($AH$2,BaseDatos[[#This Row],[Material]],1),""))</f>
        <v>1</v>
      </c>
      <c r="AG209" s="8">
        <f>IF(AF209=1,COUNTIF($AF$6:AF209,1),"")</f>
        <v>204</v>
      </c>
      <c r="AH209" s="9" t="str">
        <f>IFERROR(INDEX(BaseDatos[Material],MATCH(ROWS($AG$6:AG209),BaseDatos[Aux2],0)),"")</f>
        <v>Plástico_Ethylene tetrafluoroethylene (ETFE)</v>
      </c>
    </row>
    <row r="210" spans="1:34" x14ac:dyDescent="0.35">
      <c r="A210" s="2" t="str">
        <f>BaseDatos[[#This Row],[Material]]</f>
        <v>Cristal reforzado con plástico_Glass reinforced plastic (GRP)</v>
      </c>
      <c r="B210" s="3" t="str">
        <f t="shared" si="12"/>
        <v>EPiC</v>
      </c>
      <c r="C210" s="2" t="str">
        <f t="shared" si="12"/>
        <v>Plastics</v>
      </c>
      <c r="D210" s="2" t="str">
        <f t="shared" si="12"/>
        <v>Other</v>
      </c>
      <c r="E210" s="2" t="s">
        <v>585</v>
      </c>
      <c r="F210" s="2" t="s">
        <v>8</v>
      </c>
      <c r="G210" s="6">
        <v>299</v>
      </c>
      <c r="H210" s="6">
        <v>529</v>
      </c>
      <c r="I210" s="6">
        <v>18.8</v>
      </c>
      <c r="J210" s="2" t="s">
        <v>234</v>
      </c>
      <c r="K210" s="16" t="s">
        <v>421</v>
      </c>
      <c r="L210" s="16" t="s">
        <v>422</v>
      </c>
      <c r="M210" s="16"/>
      <c r="N210" s="16"/>
      <c r="O210" s="16"/>
      <c r="P210" s="16"/>
      <c r="Q210" s="16"/>
      <c r="R210" s="16"/>
      <c r="S210" s="16"/>
      <c r="T210" s="16"/>
      <c r="U210" s="16"/>
      <c r="V210" s="11"/>
      <c r="AF210" s="19">
        <f>--ISNUMBER(IFERROR(SEARCH($AH$2,BaseDatos[[#This Row],[Material]],1),""))</f>
        <v>1</v>
      </c>
      <c r="AG210" s="8">
        <f>IF(AF210=1,COUNTIF($AF$6:AF210,1),"")</f>
        <v>205</v>
      </c>
      <c r="AH210" s="9" t="str">
        <f>IFERROR(INDEX(BaseDatos[Material],MATCH(ROWS($AG$6:AG210),BaseDatos[Aux2],0)),"")</f>
        <v>Cristal reforzado con plástico_Glass reinforced plastic (GRP)</v>
      </c>
    </row>
    <row r="211" spans="1:34" x14ac:dyDescent="0.35">
      <c r="A211" s="2" t="str">
        <f>BaseDatos[[#This Row],[Material]]</f>
        <v>Panel de plástico_GRP panel - 10 mm</v>
      </c>
      <c r="B211" s="3" t="str">
        <f t="shared" si="12"/>
        <v>EPiC</v>
      </c>
      <c r="C211" s="2" t="str">
        <f t="shared" si="12"/>
        <v>Plastics</v>
      </c>
      <c r="D211" s="2" t="str">
        <f t="shared" si="12"/>
        <v>Other</v>
      </c>
      <c r="E211" s="2" t="s">
        <v>586</v>
      </c>
      <c r="F211" s="2" t="s">
        <v>10</v>
      </c>
      <c r="G211" s="6" t="s">
        <v>235</v>
      </c>
      <c r="H211" s="6" t="s">
        <v>236</v>
      </c>
      <c r="I211" s="6">
        <v>254</v>
      </c>
      <c r="J211" s="2" t="s">
        <v>234</v>
      </c>
      <c r="K211" s="16" t="s">
        <v>421</v>
      </c>
      <c r="L211" s="16" t="s">
        <v>422</v>
      </c>
      <c r="M211" s="16"/>
      <c r="N211" s="16"/>
      <c r="O211" s="16"/>
      <c r="P211" s="16"/>
      <c r="Q211" s="16"/>
      <c r="R211" s="16"/>
      <c r="S211" s="16"/>
      <c r="T211" s="16"/>
      <c r="U211" s="16"/>
      <c r="V211" s="11"/>
      <c r="AF211" s="19">
        <f>--ISNUMBER(IFERROR(SEARCH($AH$2,BaseDatos[[#This Row],[Material]],1),""))</f>
        <v>1</v>
      </c>
      <c r="AG211" s="8">
        <f>IF(AF211=1,COUNTIF($AF$6:AF211,1),"")</f>
        <v>206</v>
      </c>
      <c r="AH211" s="9" t="str">
        <f>IFERROR(INDEX(BaseDatos[Material],MATCH(ROWS($AG$6:AG211),BaseDatos[Aux2],0)),"")</f>
        <v>Panel de plástico_GRP panel - 10 mm</v>
      </c>
    </row>
    <row r="212" spans="1:34" x14ac:dyDescent="0.35">
      <c r="A212" s="2" t="str">
        <f>BaseDatos[[#This Row],[Material]]</f>
        <v>Panel de plástico_GRP panel - 20 mm</v>
      </c>
      <c r="B212" s="3" t="str">
        <f t="shared" si="12"/>
        <v>EPiC</v>
      </c>
      <c r="C212" s="2" t="str">
        <f t="shared" si="12"/>
        <v>Plastics</v>
      </c>
      <c r="D212" s="2" t="str">
        <f t="shared" si="12"/>
        <v>Other</v>
      </c>
      <c r="E212" s="2" t="s">
        <v>587</v>
      </c>
      <c r="F212" s="2" t="s">
        <v>10</v>
      </c>
      <c r="G212" s="6" t="s">
        <v>237</v>
      </c>
      <c r="H212" s="6" t="s">
        <v>238</v>
      </c>
      <c r="I212" s="6">
        <v>509</v>
      </c>
      <c r="J212" s="2" t="s">
        <v>234</v>
      </c>
      <c r="K212" s="16" t="s">
        <v>421</v>
      </c>
      <c r="L212" s="16" t="s">
        <v>422</v>
      </c>
      <c r="M212" s="16"/>
      <c r="N212" s="16"/>
      <c r="O212" s="16"/>
      <c r="P212" s="16"/>
      <c r="Q212" s="16"/>
      <c r="R212" s="16"/>
      <c r="S212" s="16"/>
      <c r="T212" s="16"/>
      <c r="U212" s="16"/>
      <c r="V212" s="11"/>
      <c r="AF212" s="19">
        <f>--ISNUMBER(IFERROR(SEARCH($AH$2,BaseDatos[[#This Row],[Material]],1),""))</f>
        <v>1</v>
      </c>
      <c r="AG212" s="8">
        <f>IF(AF212=1,COUNTIF($AF$6:AF212,1),"")</f>
        <v>207</v>
      </c>
      <c r="AH212" s="9" t="str">
        <f>IFERROR(INDEX(BaseDatos[Material],MATCH(ROWS($AG$6:AG212),BaseDatos[Aux2],0)),"")</f>
        <v>Panel de plástico_GRP panel - 20 mm</v>
      </c>
    </row>
    <row r="213" spans="1:34" x14ac:dyDescent="0.35">
      <c r="A213" s="2" t="str">
        <f>BaseDatos[[#This Row],[Material]]</f>
        <v>Panel de plástico_GRP panel - 50 mm</v>
      </c>
      <c r="B213" s="3" t="str">
        <f t="shared" si="12"/>
        <v>EPiC</v>
      </c>
      <c r="C213" s="2" t="str">
        <f t="shared" si="12"/>
        <v>Plastics</v>
      </c>
      <c r="D213" s="2" t="str">
        <f t="shared" si="12"/>
        <v>Other</v>
      </c>
      <c r="E213" s="2" t="s">
        <v>588</v>
      </c>
      <c r="F213" s="2" t="s">
        <v>10</v>
      </c>
      <c r="G213" s="6" t="s">
        <v>239</v>
      </c>
      <c r="H213" s="6" t="s">
        <v>240</v>
      </c>
      <c r="I213" s="6" t="s">
        <v>241</v>
      </c>
      <c r="J213" s="2" t="s">
        <v>234</v>
      </c>
      <c r="K213" s="16" t="s">
        <v>421</v>
      </c>
      <c r="L213" s="16" t="s">
        <v>422</v>
      </c>
      <c r="M213" s="16"/>
      <c r="N213" s="16"/>
      <c r="O213" s="16"/>
      <c r="P213" s="16"/>
      <c r="Q213" s="16"/>
      <c r="R213" s="16"/>
      <c r="S213" s="16"/>
      <c r="T213" s="16"/>
      <c r="U213" s="16"/>
      <c r="V213" s="11"/>
      <c r="AF213" s="19">
        <f>--ISNUMBER(IFERROR(SEARCH($AH$2,BaseDatos[[#This Row],[Material]],1),""))</f>
        <v>1</v>
      </c>
      <c r="AG213" s="8">
        <f>IF(AF213=1,COUNTIF($AF$6:AF213,1),"")</f>
        <v>208</v>
      </c>
      <c r="AH213" s="9" t="str">
        <f>IFERROR(INDEX(BaseDatos[Material],MATCH(ROWS($AG$6:AG213),BaseDatos[Aux2],0)),"")</f>
        <v>Panel de plástico_GRP panel - 50 mm</v>
      </c>
    </row>
    <row r="214" spans="1:34" x14ac:dyDescent="0.35">
      <c r="A214" s="2" t="str">
        <f>BaseDatos[[#This Row],[Material]]</f>
        <v>Linóleo_Linoleum</v>
      </c>
      <c r="B214" s="3" t="str">
        <f t="shared" si="12"/>
        <v>EPiC</v>
      </c>
      <c r="C214" s="2" t="str">
        <f t="shared" si="12"/>
        <v>Plastics</v>
      </c>
      <c r="D214" s="2" t="str">
        <f t="shared" si="12"/>
        <v>Other</v>
      </c>
      <c r="E214" s="2" t="s">
        <v>589</v>
      </c>
      <c r="F214" s="2" t="s">
        <v>8</v>
      </c>
      <c r="G214" s="6">
        <v>58.2</v>
      </c>
      <c r="H214" s="6">
        <v>195</v>
      </c>
      <c r="I214" s="6">
        <v>4.4000000000000004</v>
      </c>
      <c r="J214" s="2" t="s">
        <v>242</v>
      </c>
      <c r="K214" s="16" t="s">
        <v>421</v>
      </c>
      <c r="L214" s="16" t="s">
        <v>422</v>
      </c>
      <c r="M214" s="16"/>
      <c r="N214" s="16"/>
      <c r="O214" s="16"/>
      <c r="P214" s="16"/>
      <c r="Q214" s="16"/>
      <c r="R214" s="16"/>
      <c r="S214" s="16"/>
      <c r="T214" s="16"/>
      <c r="U214" s="16"/>
      <c r="V214" s="11"/>
      <c r="AF214" s="19">
        <f>--ISNUMBER(IFERROR(SEARCH($AH$2,BaseDatos[[#This Row],[Material]],1),""))</f>
        <v>1</v>
      </c>
      <c r="AG214" s="8">
        <f>IF(AF214=1,COUNTIF($AF$6:AF214,1),"")</f>
        <v>209</v>
      </c>
      <c r="AH214" s="9" t="str">
        <f>IFERROR(INDEX(BaseDatos[Material],MATCH(ROWS($AG$6:AG214),BaseDatos[Aux2],0)),"")</f>
        <v>Linóleo_Linoleum</v>
      </c>
    </row>
    <row r="215" spans="1:34" x14ac:dyDescent="0.35">
      <c r="A215" s="2" t="str">
        <f>BaseDatos[[#This Row],[Material]]</f>
        <v>Hoja de linóleo_Linoleum sheet - 2 mm</v>
      </c>
      <c r="B215" s="3" t="str">
        <f t="shared" ref="B215:D230" si="13">B214</f>
        <v>EPiC</v>
      </c>
      <c r="C215" s="2" t="str">
        <f t="shared" si="13"/>
        <v>Plastics</v>
      </c>
      <c r="D215" s="2" t="str">
        <f t="shared" si="13"/>
        <v>Other</v>
      </c>
      <c r="E215" s="2" t="s">
        <v>590</v>
      </c>
      <c r="F215" s="2" t="s">
        <v>10</v>
      </c>
      <c r="G215" s="6">
        <v>140</v>
      </c>
      <c r="H215" s="6">
        <v>469</v>
      </c>
      <c r="I215" s="6">
        <v>10.6</v>
      </c>
      <c r="J215" s="2" t="s">
        <v>242</v>
      </c>
      <c r="K215" s="16" t="s">
        <v>421</v>
      </c>
      <c r="L215" s="16" t="s">
        <v>422</v>
      </c>
      <c r="M215" s="16"/>
      <c r="N215" s="16"/>
      <c r="O215" s="16"/>
      <c r="P215" s="16"/>
      <c r="Q215" s="16"/>
      <c r="R215" s="16"/>
      <c r="S215" s="16"/>
      <c r="T215" s="16"/>
      <c r="U215" s="16"/>
      <c r="V215" s="11"/>
      <c r="AF215" s="19">
        <f>--ISNUMBER(IFERROR(SEARCH($AH$2,BaseDatos[[#This Row],[Material]],1),""))</f>
        <v>1</v>
      </c>
      <c r="AG215" s="8">
        <f>IF(AF215=1,COUNTIF($AF$6:AF215,1),"")</f>
        <v>210</v>
      </c>
      <c r="AH215" s="9" t="str">
        <f>IFERROR(INDEX(BaseDatos[Material],MATCH(ROWS($AG$6:AG215),BaseDatos[Aux2],0)),"")</f>
        <v>Hoja de linóleo_Linoleum sheet - 2 mm</v>
      </c>
    </row>
    <row r="216" spans="1:34" x14ac:dyDescent="0.35">
      <c r="A216" s="2" t="str">
        <f>BaseDatos[[#This Row],[Material]]</f>
        <v>Hoja de linóleo_Linoleum sheet - 2.5 mm</v>
      </c>
      <c r="B216" s="3" t="str">
        <f t="shared" si="13"/>
        <v>EPiC</v>
      </c>
      <c r="C216" s="2" t="str">
        <f t="shared" si="13"/>
        <v>Plastics</v>
      </c>
      <c r="D216" s="2" t="str">
        <f t="shared" si="13"/>
        <v>Other</v>
      </c>
      <c r="E216" s="2" t="s">
        <v>591</v>
      </c>
      <c r="F216" s="2" t="s">
        <v>10</v>
      </c>
      <c r="G216" s="6">
        <v>175</v>
      </c>
      <c r="H216" s="6">
        <v>586</v>
      </c>
      <c r="I216" s="6">
        <v>13.3</v>
      </c>
      <c r="J216" s="2" t="s">
        <v>242</v>
      </c>
      <c r="K216" s="16" t="s">
        <v>421</v>
      </c>
      <c r="L216" s="16" t="s">
        <v>422</v>
      </c>
      <c r="M216" s="16"/>
      <c r="N216" s="16"/>
      <c r="O216" s="16"/>
      <c r="P216" s="16"/>
      <c r="Q216" s="16"/>
      <c r="R216" s="16"/>
      <c r="S216" s="16"/>
      <c r="T216" s="16"/>
      <c r="U216" s="16"/>
      <c r="V216" s="11"/>
      <c r="AF216" s="19">
        <f>--ISNUMBER(IFERROR(SEARCH($AH$2,BaseDatos[[#This Row],[Material]],1),""))</f>
        <v>1</v>
      </c>
      <c r="AG216" s="8">
        <f>IF(AF216=1,COUNTIF($AF$6:AF216,1),"")</f>
        <v>211</v>
      </c>
      <c r="AH216" s="9" t="str">
        <f>IFERROR(INDEX(BaseDatos[Material],MATCH(ROWS($AG$6:AG216),BaseDatos[Aux2],0)),"")</f>
        <v>Hoja de linóleo_Linoleum sheet - 2.5 mm</v>
      </c>
    </row>
    <row r="217" spans="1:34" x14ac:dyDescent="0.35">
      <c r="A217" s="2" t="str">
        <f>BaseDatos[[#This Row],[Material]]</f>
        <v>Hoja de linóleo_Linoleum sheet - 3.2 mm</v>
      </c>
      <c r="B217" s="3" t="str">
        <f t="shared" si="13"/>
        <v>EPiC</v>
      </c>
      <c r="C217" s="2" t="str">
        <f t="shared" si="13"/>
        <v>Plastics</v>
      </c>
      <c r="D217" s="2" t="str">
        <f t="shared" si="13"/>
        <v>Other</v>
      </c>
      <c r="E217" s="2" t="s">
        <v>592</v>
      </c>
      <c r="F217" s="2" t="s">
        <v>10</v>
      </c>
      <c r="G217" s="6">
        <v>223</v>
      </c>
      <c r="H217" s="6">
        <v>750</v>
      </c>
      <c r="I217" s="6">
        <v>17</v>
      </c>
      <c r="J217" s="2" t="s">
        <v>242</v>
      </c>
      <c r="K217" s="16" t="s">
        <v>421</v>
      </c>
      <c r="L217" s="16" t="s">
        <v>422</v>
      </c>
      <c r="M217" s="16"/>
      <c r="N217" s="16"/>
      <c r="O217" s="16"/>
      <c r="P217" s="16"/>
      <c r="Q217" s="16"/>
      <c r="R217" s="16"/>
      <c r="S217" s="16"/>
      <c r="T217" s="16"/>
      <c r="U217" s="16"/>
      <c r="V217" s="11"/>
      <c r="AF217" s="19">
        <f>--ISNUMBER(IFERROR(SEARCH($AH$2,BaseDatos[[#This Row],[Material]],1),""))</f>
        <v>1</v>
      </c>
      <c r="AG217" s="8">
        <f>IF(AF217=1,COUNTIF($AF$6:AF217,1),"")</f>
        <v>212</v>
      </c>
      <c r="AH217" s="9" t="str">
        <f>IFERROR(INDEX(BaseDatos[Material],MATCH(ROWS($AG$6:AG217),BaseDatos[Aux2],0)),"")</f>
        <v>Hoja de linóleo_Linoleum sheet - 3.2 mm</v>
      </c>
    </row>
    <row r="218" spans="1:34" x14ac:dyDescent="0.35">
      <c r="A218" s="2" t="str">
        <f>BaseDatos[[#This Row],[Material]]</f>
        <v>Hoja de linóleo_Linoleum sheet - 4 mm</v>
      </c>
      <c r="B218" s="3" t="str">
        <f t="shared" si="13"/>
        <v>EPiC</v>
      </c>
      <c r="C218" s="2" t="str">
        <f t="shared" si="13"/>
        <v>Plastics</v>
      </c>
      <c r="D218" s="2" t="str">
        <f t="shared" si="13"/>
        <v>Other</v>
      </c>
      <c r="E218" s="2" t="s">
        <v>593</v>
      </c>
      <c r="F218" s="2" t="s">
        <v>10</v>
      </c>
      <c r="G218" s="6">
        <v>279</v>
      </c>
      <c r="H218" s="6">
        <v>937</v>
      </c>
      <c r="I218" s="6">
        <v>21.2</v>
      </c>
      <c r="J218" s="2" t="s">
        <v>242</v>
      </c>
      <c r="K218" s="16" t="s">
        <v>421</v>
      </c>
      <c r="L218" s="16" t="s">
        <v>422</v>
      </c>
      <c r="M218" s="16"/>
      <c r="N218" s="16"/>
      <c r="O218" s="16"/>
      <c r="P218" s="16"/>
      <c r="Q218" s="16"/>
      <c r="R218" s="16"/>
      <c r="S218" s="16"/>
      <c r="T218" s="16"/>
      <c r="U218" s="16"/>
      <c r="V218" s="11"/>
      <c r="AF218" s="19">
        <f>--ISNUMBER(IFERROR(SEARCH($AH$2,BaseDatos[[#This Row],[Material]],1),""))</f>
        <v>1</v>
      </c>
      <c r="AG218" s="8">
        <f>IF(AF218=1,COUNTIF($AF$6:AF218,1),"")</f>
        <v>213</v>
      </c>
      <c r="AH218" s="9" t="str">
        <f>IFERROR(INDEX(BaseDatos[Material],MATCH(ROWS($AG$6:AG218),BaseDatos[Aux2],0)),"")</f>
        <v>Hoja de linóleo_Linoleum sheet - 4 mm</v>
      </c>
    </row>
    <row r="219" spans="1:34" x14ac:dyDescent="0.35">
      <c r="A219" s="2" t="str">
        <f>BaseDatos[[#This Row],[Material]]</f>
        <v>Policarbonato_Polycarbonate</v>
      </c>
      <c r="B219" s="3" t="str">
        <f t="shared" si="13"/>
        <v>EPiC</v>
      </c>
      <c r="C219" s="2" t="str">
        <f t="shared" si="13"/>
        <v>Plastics</v>
      </c>
      <c r="D219" s="2" t="str">
        <f t="shared" si="13"/>
        <v>Other</v>
      </c>
      <c r="E219" s="2" t="s">
        <v>594</v>
      </c>
      <c r="F219" s="2" t="s">
        <v>8</v>
      </c>
      <c r="G219" s="6">
        <v>190</v>
      </c>
      <c r="H219" s="6">
        <v>265</v>
      </c>
      <c r="I219" s="6">
        <v>14</v>
      </c>
      <c r="J219" s="2" t="s">
        <v>243</v>
      </c>
      <c r="K219" s="16" t="s">
        <v>421</v>
      </c>
      <c r="L219" s="16" t="s">
        <v>422</v>
      </c>
      <c r="M219" s="16"/>
      <c r="N219" s="16"/>
      <c r="O219" s="16"/>
      <c r="P219" s="16"/>
      <c r="Q219" s="16"/>
      <c r="R219" s="16"/>
      <c r="S219" s="16"/>
      <c r="T219" s="16"/>
      <c r="U219" s="16"/>
      <c r="V219" s="11"/>
      <c r="AF219" s="19">
        <f>--ISNUMBER(IFERROR(SEARCH($AH$2,BaseDatos[[#This Row],[Material]],1),""))</f>
        <v>1</v>
      </c>
      <c r="AG219" s="8">
        <f>IF(AF219=1,COUNTIF($AF$6:AF219,1),"")</f>
        <v>214</v>
      </c>
      <c r="AH219" s="9" t="str">
        <f>IFERROR(INDEX(BaseDatos[Material],MATCH(ROWS($AG$6:AG219),BaseDatos[Aux2],0)),"")</f>
        <v>Policarbonato_Polycarbonate</v>
      </c>
    </row>
    <row r="220" spans="1:34" x14ac:dyDescent="0.35">
      <c r="A220" s="2" t="str">
        <f>BaseDatos[[#This Row],[Material]]</f>
        <v>Hoja de policarbonato_Polycarbonate roofing sheet - 1 mm</v>
      </c>
      <c r="B220" s="3" t="str">
        <f t="shared" si="13"/>
        <v>EPiC</v>
      </c>
      <c r="C220" s="2" t="str">
        <f t="shared" si="13"/>
        <v>Plastics</v>
      </c>
      <c r="D220" s="2" t="str">
        <f t="shared" si="13"/>
        <v>Other</v>
      </c>
      <c r="E220" s="2" t="s">
        <v>595</v>
      </c>
      <c r="F220" s="2" t="s">
        <v>10</v>
      </c>
      <c r="G220" s="6">
        <v>228</v>
      </c>
      <c r="H220" s="6">
        <v>318</v>
      </c>
      <c r="I220" s="6">
        <v>16.7</v>
      </c>
      <c r="J220" s="2" t="s">
        <v>243</v>
      </c>
      <c r="K220" s="16" t="s">
        <v>421</v>
      </c>
      <c r="L220" s="16" t="s">
        <v>422</v>
      </c>
      <c r="M220" s="16"/>
      <c r="N220" s="16"/>
      <c r="O220" s="16"/>
      <c r="P220" s="16"/>
      <c r="Q220" s="16"/>
      <c r="R220" s="16"/>
      <c r="S220" s="16"/>
      <c r="T220" s="16"/>
      <c r="U220" s="16"/>
      <c r="V220" s="11"/>
      <c r="AF220" s="19">
        <f>--ISNUMBER(IFERROR(SEARCH($AH$2,BaseDatos[[#This Row],[Material]],1),""))</f>
        <v>1</v>
      </c>
      <c r="AG220" s="8">
        <f>IF(AF220=1,COUNTIF($AF$6:AF220,1),"")</f>
        <v>215</v>
      </c>
      <c r="AH220" s="9" t="str">
        <f>IFERROR(INDEX(BaseDatos[Material],MATCH(ROWS($AG$6:AG220),BaseDatos[Aux2],0)),"")</f>
        <v>Hoja de policarbonato_Polycarbonate roofing sheet - 1 mm</v>
      </c>
    </row>
    <row r="221" spans="1:34" x14ac:dyDescent="0.35">
      <c r="A221" s="2" t="str">
        <f>BaseDatos[[#This Row],[Material]]</f>
        <v>Hoja de policarbonato_Polycarbonate roofing sheet - 2 mm</v>
      </c>
      <c r="B221" s="3" t="str">
        <f t="shared" si="13"/>
        <v>EPiC</v>
      </c>
      <c r="C221" s="2" t="str">
        <f t="shared" si="13"/>
        <v>Plastics</v>
      </c>
      <c r="D221" s="2" t="str">
        <f t="shared" si="13"/>
        <v>Other</v>
      </c>
      <c r="E221" s="2" t="s">
        <v>596</v>
      </c>
      <c r="F221" s="2" t="s">
        <v>10</v>
      </c>
      <c r="G221" s="6">
        <v>457</v>
      </c>
      <c r="H221" s="6">
        <v>635</v>
      </c>
      <c r="I221" s="6">
        <v>33.5</v>
      </c>
      <c r="J221" s="2" t="s">
        <v>243</v>
      </c>
      <c r="K221" s="16" t="s">
        <v>421</v>
      </c>
      <c r="L221" s="16" t="s">
        <v>422</v>
      </c>
      <c r="M221" s="16"/>
      <c r="N221" s="16"/>
      <c r="O221" s="16"/>
      <c r="P221" s="16"/>
      <c r="Q221" s="16"/>
      <c r="R221" s="16"/>
      <c r="S221" s="16"/>
      <c r="T221" s="16"/>
      <c r="U221" s="16"/>
      <c r="V221" s="11"/>
      <c r="AF221" s="19">
        <f>--ISNUMBER(IFERROR(SEARCH($AH$2,BaseDatos[[#This Row],[Material]],1),""))</f>
        <v>1</v>
      </c>
      <c r="AG221" s="8">
        <f>IF(AF221=1,COUNTIF($AF$6:AF221,1),"")</f>
        <v>216</v>
      </c>
      <c r="AH221" s="9" t="str">
        <f>IFERROR(INDEX(BaseDatos[Material],MATCH(ROWS($AG$6:AG221),BaseDatos[Aux2],0)),"")</f>
        <v>Hoja de policarbonato_Polycarbonate roofing sheet - 2 mm</v>
      </c>
    </row>
    <row r="222" spans="1:34" x14ac:dyDescent="0.35">
      <c r="A222" s="2" t="str">
        <f>BaseDatos[[#This Row],[Material]]</f>
        <v>Hoja de policarbonato_Polycarbonate roofing sheet - 3 mm</v>
      </c>
      <c r="B222" s="3" t="str">
        <f t="shared" si="13"/>
        <v>EPiC</v>
      </c>
      <c r="C222" s="2" t="str">
        <f t="shared" si="13"/>
        <v>Plastics</v>
      </c>
      <c r="D222" s="2" t="str">
        <f t="shared" si="13"/>
        <v>Other</v>
      </c>
      <c r="E222" s="2" t="s">
        <v>597</v>
      </c>
      <c r="F222" s="2" t="s">
        <v>10</v>
      </c>
      <c r="G222" s="6">
        <v>685</v>
      </c>
      <c r="H222" s="6">
        <v>953</v>
      </c>
      <c r="I222" s="6">
        <v>50.2</v>
      </c>
      <c r="J222" s="2" t="s">
        <v>243</v>
      </c>
      <c r="K222" s="16" t="s">
        <v>421</v>
      </c>
      <c r="L222" s="16" t="s">
        <v>422</v>
      </c>
      <c r="M222" s="16"/>
      <c r="N222" s="16"/>
      <c r="O222" s="16"/>
      <c r="P222" s="16"/>
      <c r="Q222" s="16"/>
      <c r="R222" s="16"/>
      <c r="S222" s="16"/>
      <c r="T222" s="16"/>
      <c r="U222" s="16"/>
      <c r="V222" s="11"/>
      <c r="AF222" s="19">
        <f>--ISNUMBER(IFERROR(SEARCH($AH$2,BaseDatos[[#This Row],[Material]],1),""))</f>
        <v>1</v>
      </c>
      <c r="AG222" s="8">
        <f>IF(AF222=1,COUNTIF($AF$6:AF222,1),"")</f>
        <v>217</v>
      </c>
      <c r="AH222" s="9" t="str">
        <f>IFERROR(INDEX(BaseDatos[Material],MATCH(ROWS($AG$6:AG222),BaseDatos[Aux2],0)),"")</f>
        <v>Hoja de policarbonato_Polycarbonate roofing sheet - 3 mm</v>
      </c>
    </row>
    <row r="223" spans="1:34" x14ac:dyDescent="0.35">
      <c r="A223" s="2" t="str">
        <f>BaseDatos[[#This Row],[Material]]</f>
        <v>Hoja de policarbonato_Polycarbonate roofing sheet - 6 mm</v>
      </c>
      <c r="B223" s="3" t="str">
        <f t="shared" si="13"/>
        <v>EPiC</v>
      </c>
      <c r="C223" s="2" t="str">
        <f t="shared" si="13"/>
        <v>Plastics</v>
      </c>
      <c r="D223" s="2" t="str">
        <f t="shared" si="13"/>
        <v>Other</v>
      </c>
      <c r="E223" s="2" t="s">
        <v>598</v>
      </c>
      <c r="F223" s="2" t="s">
        <v>10</v>
      </c>
      <c r="G223" s="6" t="s">
        <v>244</v>
      </c>
      <c r="H223" s="6" t="s">
        <v>245</v>
      </c>
      <c r="I223" s="6">
        <v>100</v>
      </c>
      <c r="J223" s="2" t="s">
        <v>243</v>
      </c>
      <c r="K223" s="16" t="s">
        <v>421</v>
      </c>
      <c r="L223" s="16" t="s">
        <v>422</v>
      </c>
      <c r="M223" s="16"/>
      <c r="N223" s="16"/>
      <c r="O223" s="16"/>
      <c r="P223" s="16"/>
      <c r="Q223" s="16"/>
      <c r="R223" s="16"/>
      <c r="S223" s="16"/>
      <c r="T223" s="16"/>
      <c r="U223" s="16"/>
      <c r="V223" s="11"/>
      <c r="AF223" s="19">
        <f>--ISNUMBER(IFERROR(SEARCH($AH$2,BaseDatos[[#This Row],[Material]],1),""))</f>
        <v>1</v>
      </c>
      <c r="AG223" s="8">
        <f>IF(AF223=1,COUNTIF($AF$6:AF223,1),"")</f>
        <v>218</v>
      </c>
      <c r="AH223" s="9" t="str">
        <f>IFERROR(INDEX(BaseDatos[Material],MATCH(ROWS($AG$6:AG223),BaseDatos[Aux2],0)),"")</f>
        <v>Hoja de policarbonato_Polycarbonate roofing sheet - 6 mm</v>
      </c>
    </row>
    <row r="224" spans="1:34" x14ac:dyDescent="0.35">
      <c r="A224" s="2" t="str">
        <f>BaseDatos[[#This Row],[Material]]</f>
        <v>Polimetilmetacrilato_Polymethyl methacrylate (PMMA)</v>
      </c>
      <c r="B224" s="3" t="str">
        <f t="shared" si="13"/>
        <v>EPiC</v>
      </c>
      <c r="C224" s="2" t="str">
        <f t="shared" si="13"/>
        <v>Plastics</v>
      </c>
      <c r="D224" s="2" t="str">
        <f t="shared" si="13"/>
        <v>Other</v>
      </c>
      <c r="E224" s="2" t="s">
        <v>599</v>
      </c>
      <c r="F224" s="2" t="s">
        <v>8</v>
      </c>
      <c r="G224" s="6">
        <v>230</v>
      </c>
      <c r="H224" s="6">
        <v>215</v>
      </c>
      <c r="I224" s="6">
        <v>15.4</v>
      </c>
      <c r="J224" s="2" t="s">
        <v>246</v>
      </c>
      <c r="K224" s="16" t="s">
        <v>421</v>
      </c>
      <c r="L224" s="16" t="s">
        <v>422</v>
      </c>
      <c r="M224" s="16"/>
      <c r="N224" s="16"/>
      <c r="O224" s="16"/>
      <c r="P224" s="16"/>
      <c r="Q224" s="16"/>
      <c r="R224" s="16"/>
      <c r="S224" s="16"/>
      <c r="T224" s="16"/>
      <c r="U224" s="16"/>
      <c r="V224" s="11"/>
      <c r="AF224" s="19">
        <f>--ISNUMBER(IFERROR(SEARCH($AH$2,BaseDatos[[#This Row],[Material]],1),""))</f>
        <v>1</v>
      </c>
      <c r="AG224" s="8">
        <f>IF(AF224=1,COUNTIF($AF$6:AF224,1),"")</f>
        <v>219</v>
      </c>
      <c r="AH224" s="9" t="str">
        <f>IFERROR(INDEX(BaseDatos[Material],MATCH(ROWS($AG$6:AG224),BaseDatos[Aux2],0)),"")</f>
        <v>Polimetilmetacrilato_Polymethyl methacrylate (PMMA)</v>
      </c>
    </row>
    <row r="225" spans="1:34" x14ac:dyDescent="0.35">
      <c r="A225" s="2" t="str">
        <f>BaseDatos[[#This Row],[Material]]</f>
        <v>Hoja de polimetilmetacrilato_PMMA sheet - 3 mm</v>
      </c>
      <c r="B225" s="3" t="str">
        <f t="shared" si="13"/>
        <v>EPiC</v>
      </c>
      <c r="C225" s="2" t="str">
        <f t="shared" si="13"/>
        <v>Plastics</v>
      </c>
      <c r="D225" s="2" t="str">
        <f t="shared" si="13"/>
        <v>Other</v>
      </c>
      <c r="E225" s="2" t="s">
        <v>600</v>
      </c>
      <c r="F225" s="2" t="s">
        <v>10</v>
      </c>
      <c r="G225" s="6">
        <v>822</v>
      </c>
      <c r="H225" s="6">
        <v>768</v>
      </c>
      <c r="I225" s="6">
        <v>54.9</v>
      </c>
      <c r="J225" s="2" t="s">
        <v>246</v>
      </c>
      <c r="K225" s="16" t="s">
        <v>421</v>
      </c>
      <c r="L225" s="16" t="s">
        <v>422</v>
      </c>
      <c r="M225" s="16"/>
      <c r="N225" s="16"/>
      <c r="O225" s="16"/>
      <c r="P225" s="16"/>
      <c r="Q225" s="16"/>
      <c r="R225" s="16"/>
      <c r="S225" s="16"/>
      <c r="T225" s="16"/>
      <c r="U225" s="16"/>
      <c r="V225" s="11"/>
      <c r="AF225" s="19">
        <f>--ISNUMBER(IFERROR(SEARCH($AH$2,BaseDatos[[#This Row],[Material]],1),""))</f>
        <v>1</v>
      </c>
      <c r="AG225" s="8">
        <f>IF(AF225=1,COUNTIF($AF$6:AF225,1),"")</f>
        <v>220</v>
      </c>
      <c r="AH225" s="9" t="str">
        <f>IFERROR(INDEX(BaseDatos[Material],MATCH(ROWS($AG$6:AG225),BaseDatos[Aux2],0)),"")</f>
        <v>Hoja de polimetilmetacrilato_PMMA sheet - 3 mm</v>
      </c>
    </row>
    <row r="226" spans="1:34" x14ac:dyDescent="0.35">
      <c r="A226" s="2" t="str">
        <f>BaseDatos[[#This Row],[Material]]</f>
        <v>Hoja de polimetilmetacrilato_PMMA sheet - 4 mm</v>
      </c>
      <c r="B226" s="3" t="str">
        <f t="shared" si="13"/>
        <v>EPiC</v>
      </c>
      <c r="C226" s="2" t="str">
        <f t="shared" si="13"/>
        <v>Plastics</v>
      </c>
      <c r="D226" s="2" t="str">
        <f t="shared" si="13"/>
        <v>Other</v>
      </c>
      <c r="E226" s="2" t="s">
        <v>601</v>
      </c>
      <c r="F226" s="2" t="s">
        <v>10</v>
      </c>
      <c r="G226" s="6" t="s">
        <v>247</v>
      </c>
      <c r="H226" s="6" t="s">
        <v>248</v>
      </c>
      <c r="I226" s="6">
        <v>73.2</v>
      </c>
      <c r="J226" s="2" t="s">
        <v>246</v>
      </c>
      <c r="K226" s="16" t="s">
        <v>421</v>
      </c>
      <c r="L226" s="16" t="s">
        <v>422</v>
      </c>
      <c r="M226" s="16"/>
      <c r="N226" s="16"/>
      <c r="O226" s="16"/>
      <c r="P226" s="16"/>
      <c r="Q226" s="16"/>
      <c r="R226" s="16"/>
      <c r="S226" s="16"/>
      <c r="T226" s="16"/>
      <c r="U226" s="16"/>
      <c r="V226" s="11"/>
      <c r="AF226" s="19">
        <f>--ISNUMBER(IFERROR(SEARCH($AH$2,BaseDatos[[#This Row],[Material]],1),""))</f>
        <v>1</v>
      </c>
      <c r="AG226" s="8">
        <f>IF(AF226=1,COUNTIF($AF$6:AF226,1),"")</f>
        <v>221</v>
      </c>
      <c r="AH226" s="9" t="str">
        <f>IFERROR(INDEX(BaseDatos[Material],MATCH(ROWS($AG$6:AG226),BaseDatos[Aux2],0)),"")</f>
        <v>Hoja de polimetilmetacrilato_PMMA sheet - 4 mm</v>
      </c>
    </row>
    <row r="227" spans="1:34" x14ac:dyDescent="0.35">
      <c r="A227" s="2" t="str">
        <f>BaseDatos[[#This Row],[Material]]</f>
        <v>Hoja de polimetilmetacrilato_PMMA sheet - 5 mm</v>
      </c>
      <c r="B227" s="3" t="str">
        <f t="shared" si="13"/>
        <v>EPiC</v>
      </c>
      <c r="C227" s="2" t="str">
        <f t="shared" si="13"/>
        <v>Plastics</v>
      </c>
      <c r="D227" s="2" t="str">
        <f t="shared" si="13"/>
        <v>Other</v>
      </c>
      <c r="E227" s="2" t="s">
        <v>602</v>
      </c>
      <c r="F227" s="2" t="s">
        <v>10</v>
      </c>
      <c r="G227" s="6" t="s">
        <v>249</v>
      </c>
      <c r="H227" s="6" t="s">
        <v>250</v>
      </c>
      <c r="I227" s="6">
        <v>91.4</v>
      </c>
      <c r="J227" s="2" t="s">
        <v>246</v>
      </c>
      <c r="K227" s="16" t="s">
        <v>421</v>
      </c>
      <c r="L227" s="16" t="s">
        <v>422</v>
      </c>
      <c r="M227" s="16"/>
      <c r="N227" s="16"/>
      <c r="O227" s="16"/>
      <c r="P227" s="16"/>
      <c r="Q227" s="16"/>
      <c r="R227" s="16"/>
      <c r="S227" s="16"/>
      <c r="T227" s="16"/>
      <c r="U227" s="16"/>
      <c r="V227" s="11"/>
      <c r="AF227" s="19">
        <f>--ISNUMBER(IFERROR(SEARCH($AH$2,BaseDatos[[#This Row],[Material]],1),""))</f>
        <v>1</v>
      </c>
      <c r="AG227" s="8">
        <f>IF(AF227=1,COUNTIF($AF$6:AF227,1),"")</f>
        <v>222</v>
      </c>
      <c r="AH227" s="9" t="str">
        <f>IFERROR(INDEX(BaseDatos[Material],MATCH(ROWS($AG$6:AG227),BaseDatos[Aux2],0)),"")</f>
        <v>Hoja de polimetilmetacrilato_PMMA sheet - 5 mm</v>
      </c>
    </row>
    <row r="228" spans="1:34" x14ac:dyDescent="0.35">
      <c r="A228" s="2" t="str">
        <f>BaseDatos[[#This Row],[Material]]</f>
        <v>Hoja de polimetilmetacrilato_PMMA sheet - 6 mm</v>
      </c>
      <c r="B228" s="3" t="str">
        <f t="shared" si="13"/>
        <v>EPiC</v>
      </c>
      <c r="C228" s="2" t="str">
        <f t="shared" si="13"/>
        <v>Plastics</v>
      </c>
      <c r="D228" s="2" t="str">
        <f t="shared" si="13"/>
        <v>Other</v>
      </c>
      <c r="E228" s="2" t="s">
        <v>603</v>
      </c>
      <c r="F228" s="2" t="s">
        <v>10</v>
      </c>
      <c r="G228" s="6" t="s">
        <v>251</v>
      </c>
      <c r="H228" s="6" t="s">
        <v>252</v>
      </c>
      <c r="I228" s="6">
        <v>110</v>
      </c>
      <c r="J228" s="2" t="s">
        <v>246</v>
      </c>
      <c r="K228" s="16" t="s">
        <v>421</v>
      </c>
      <c r="L228" s="16" t="s">
        <v>422</v>
      </c>
      <c r="M228" s="16"/>
      <c r="N228" s="16"/>
      <c r="O228" s="16"/>
      <c r="P228" s="16"/>
      <c r="Q228" s="16"/>
      <c r="R228" s="16"/>
      <c r="S228" s="16"/>
      <c r="T228" s="16"/>
      <c r="U228" s="16"/>
      <c r="V228" s="11"/>
      <c r="AF228" s="19">
        <f>--ISNUMBER(IFERROR(SEARCH($AH$2,BaseDatos[[#This Row],[Material]],1),""))</f>
        <v>1</v>
      </c>
      <c r="AG228" s="8">
        <f>IF(AF228=1,COUNTIF($AF$6:AF228,1),"")</f>
        <v>223</v>
      </c>
      <c r="AH228" s="9" t="str">
        <f>IFERROR(INDEX(BaseDatos[Material],MATCH(ROWS($AG$6:AG228),BaseDatos[Aux2],0)),"")</f>
        <v>Hoja de polimetilmetacrilato_PMMA sheet - 6 mm</v>
      </c>
    </row>
    <row r="229" spans="1:34" x14ac:dyDescent="0.35">
      <c r="A229" s="2" t="str">
        <f>BaseDatos[[#This Row],[Material]]</f>
        <v>Hoja de polimetilmetacrilato_PMMA sheet - 8 mm</v>
      </c>
      <c r="B229" s="3" t="str">
        <f t="shared" si="13"/>
        <v>EPiC</v>
      </c>
      <c r="C229" s="2" t="str">
        <f t="shared" si="13"/>
        <v>Plastics</v>
      </c>
      <c r="D229" s="2" t="str">
        <f t="shared" si="13"/>
        <v>Other</v>
      </c>
      <c r="E229" s="2" t="s">
        <v>604</v>
      </c>
      <c r="F229" s="2" t="s">
        <v>10</v>
      </c>
      <c r="G229" s="6" t="s">
        <v>253</v>
      </c>
      <c r="H229" s="6" t="s">
        <v>254</v>
      </c>
      <c r="I229" s="6">
        <v>146</v>
      </c>
      <c r="J229" s="2" t="s">
        <v>246</v>
      </c>
      <c r="K229" s="16" t="s">
        <v>421</v>
      </c>
      <c r="L229" s="16" t="s">
        <v>422</v>
      </c>
      <c r="M229" s="16"/>
      <c r="N229" s="16"/>
      <c r="O229" s="16"/>
      <c r="P229" s="16"/>
      <c r="Q229" s="16"/>
      <c r="R229" s="16"/>
      <c r="S229" s="16"/>
      <c r="T229" s="16"/>
      <c r="U229" s="16"/>
      <c r="V229" s="11"/>
      <c r="AF229" s="19">
        <f>--ISNUMBER(IFERROR(SEARCH($AH$2,BaseDatos[[#This Row],[Material]],1),""))</f>
        <v>1</v>
      </c>
      <c r="AG229" s="8">
        <f>IF(AF229=1,COUNTIF($AF$6:AF229,1),"")</f>
        <v>224</v>
      </c>
      <c r="AH229" s="9" t="str">
        <f>IFERROR(INDEX(BaseDatos[Material],MATCH(ROWS($AG$6:AG229),BaseDatos[Aux2],0)),"")</f>
        <v>Hoja de polimetilmetacrilato_PMMA sheet - 8 mm</v>
      </c>
    </row>
    <row r="230" spans="1:34" x14ac:dyDescent="0.35">
      <c r="A230" s="2" t="str">
        <f>BaseDatos[[#This Row],[Material]]</f>
        <v>Hoja de polimetilmetacrilato_PMMA sheet - 10 mm</v>
      </c>
      <c r="B230" s="3" t="str">
        <f t="shared" si="13"/>
        <v>EPiC</v>
      </c>
      <c r="C230" s="2" t="str">
        <f t="shared" si="13"/>
        <v>Plastics</v>
      </c>
      <c r="D230" s="2" t="str">
        <f t="shared" si="13"/>
        <v>Other</v>
      </c>
      <c r="E230" s="2" t="s">
        <v>605</v>
      </c>
      <c r="F230" s="2" t="s">
        <v>10</v>
      </c>
      <c r="G230" s="6" t="s">
        <v>255</v>
      </c>
      <c r="H230" s="6" t="s">
        <v>256</v>
      </c>
      <c r="I230" s="6">
        <v>183</v>
      </c>
      <c r="J230" s="2" t="s">
        <v>246</v>
      </c>
      <c r="K230" s="16" t="s">
        <v>421</v>
      </c>
      <c r="L230" s="16" t="s">
        <v>422</v>
      </c>
      <c r="M230" s="16"/>
      <c r="N230" s="16"/>
      <c r="O230" s="16"/>
      <c r="P230" s="16"/>
      <c r="Q230" s="16"/>
      <c r="R230" s="16"/>
      <c r="S230" s="16"/>
      <c r="T230" s="16"/>
      <c r="U230" s="16"/>
      <c r="V230" s="11"/>
      <c r="AF230" s="19">
        <f>--ISNUMBER(IFERROR(SEARCH($AH$2,BaseDatos[[#This Row],[Material]],1),""))</f>
        <v>1</v>
      </c>
      <c r="AG230" s="8">
        <f>IF(AF230=1,COUNTIF($AF$6:AF230,1),"")</f>
        <v>225</v>
      </c>
      <c r="AH230" s="9" t="str">
        <f>IFERROR(INDEX(BaseDatos[Material],MATCH(ROWS($AG$6:AG230),BaseDatos[Aux2],0)),"")</f>
        <v>Hoja de polimetilmetacrilato_PMMA sheet - 10 mm</v>
      </c>
    </row>
    <row r="231" spans="1:34" x14ac:dyDescent="0.35">
      <c r="A231" s="2" t="str">
        <f>BaseDatos[[#This Row],[Material]]</f>
        <v>Hoja de polipropileno_Polypropylene (PP) sheet</v>
      </c>
      <c r="B231" s="3" t="str">
        <f t="shared" ref="B231:D246" si="14">B230</f>
        <v>EPiC</v>
      </c>
      <c r="C231" s="2" t="str">
        <f t="shared" si="14"/>
        <v>Plastics</v>
      </c>
      <c r="D231" s="2" t="s">
        <v>61</v>
      </c>
      <c r="E231" s="2" t="s">
        <v>606</v>
      </c>
      <c r="F231" s="2" t="s">
        <v>8</v>
      </c>
      <c r="G231" s="6">
        <v>159</v>
      </c>
      <c r="H231" s="6">
        <v>186</v>
      </c>
      <c r="I231" s="6">
        <v>7.4</v>
      </c>
      <c r="J231" s="2" t="s">
        <v>257</v>
      </c>
      <c r="K231" s="16" t="s">
        <v>421</v>
      </c>
      <c r="L231" s="16" t="s">
        <v>422</v>
      </c>
      <c r="M231" s="16"/>
      <c r="N231" s="16"/>
      <c r="O231" s="16"/>
      <c r="P231" s="16"/>
      <c r="Q231" s="16"/>
      <c r="R231" s="16"/>
      <c r="S231" s="16"/>
      <c r="T231" s="16"/>
      <c r="U231" s="16"/>
      <c r="V231" s="11"/>
      <c r="AF231" s="19">
        <f>--ISNUMBER(IFERROR(SEARCH($AH$2,BaseDatos[[#This Row],[Material]],1),""))</f>
        <v>1</v>
      </c>
      <c r="AG231" s="8">
        <f>IF(AF231=1,COUNTIF($AF$6:AF231,1),"")</f>
        <v>226</v>
      </c>
      <c r="AH231" s="9" t="str">
        <f>IFERROR(INDEX(BaseDatos[Material],MATCH(ROWS($AG$6:AG231),BaseDatos[Aux2],0)),"")</f>
        <v>Hoja de polipropileno_Polypropylene (PP) sheet</v>
      </c>
    </row>
    <row r="232" spans="1:34" x14ac:dyDescent="0.35">
      <c r="A232" s="2" t="str">
        <f>BaseDatos[[#This Row],[Material]]</f>
        <v>Hoja de polipropileno_PP sheet - 2 mm</v>
      </c>
      <c r="B232" s="3" t="str">
        <f t="shared" si="14"/>
        <v>EPiC</v>
      </c>
      <c r="C232" s="2" t="str">
        <f t="shared" si="14"/>
        <v>Plastics</v>
      </c>
      <c r="D232" s="2" t="str">
        <f t="shared" si="14"/>
        <v>Polypropylene</v>
      </c>
      <c r="E232" s="2" t="s">
        <v>607</v>
      </c>
      <c r="F232" s="2" t="s">
        <v>10</v>
      </c>
      <c r="G232" s="6">
        <v>287</v>
      </c>
      <c r="H232" s="6">
        <v>335</v>
      </c>
      <c r="I232" s="6">
        <v>13.4</v>
      </c>
      <c r="J232" s="2" t="s">
        <v>257</v>
      </c>
      <c r="K232" s="16" t="s">
        <v>421</v>
      </c>
      <c r="L232" s="16" t="s">
        <v>422</v>
      </c>
      <c r="M232" s="16"/>
      <c r="N232" s="16"/>
      <c r="O232" s="16"/>
      <c r="P232" s="16"/>
      <c r="Q232" s="16"/>
      <c r="R232" s="16"/>
      <c r="S232" s="16"/>
      <c r="T232" s="16"/>
      <c r="U232" s="16"/>
      <c r="V232" s="11"/>
      <c r="AF232" s="19">
        <f>--ISNUMBER(IFERROR(SEARCH($AH$2,BaseDatos[[#This Row],[Material]],1),""))</f>
        <v>1</v>
      </c>
      <c r="AG232" s="8">
        <f>IF(AF232=1,COUNTIF($AF$6:AF232,1),"")</f>
        <v>227</v>
      </c>
      <c r="AH232" s="9" t="str">
        <f>IFERROR(INDEX(BaseDatos[Material],MATCH(ROWS($AG$6:AG232),BaseDatos[Aux2],0)),"")</f>
        <v>Hoja de polipropileno_PP sheet - 2 mm</v>
      </c>
    </row>
    <row r="233" spans="1:34" x14ac:dyDescent="0.35">
      <c r="A233" s="2" t="str">
        <f>BaseDatos[[#This Row],[Material]]</f>
        <v>Hoja de polipropileno_PP sheet - 3 mm</v>
      </c>
      <c r="B233" s="3" t="str">
        <f t="shared" si="14"/>
        <v>EPiC</v>
      </c>
      <c r="C233" s="2" t="str">
        <f t="shared" si="14"/>
        <v>Plastics</v>
      </c>
      <c r="D233" s="2" t="str">
        <f t="shared" si="14"/>
        <v>Polypropylene</v>
      </c>
      <c r="E233" s="2" t="s">
        <v>608</v>
      </c>
      <c r="F233" s="2" t="s">
        <v>10</v>
      </c>
      <c r="G233" s="6">
        <v>431</v>
      </c>
      <c r="H233" s="6">
        <v>502</v>
      </c>
      <c r="I233" s="6">
        <v>20</v>
      </c>
      <c r="J233" s="2" t="s">
        <v>257</v>
      </c>
      <c r="K233" s="16" t="s">
        <v>421</v>
      </c>
      <c r="L233" s="16" t="s">
        <v>422</v>
      </c>
      <c r="M233" s="16"/>
      <c r="N233" s="16"/>
      <c r="O233" s="16"/>
      <c r="P233" s="16"/>
      <c r="Q233" s="16"/>
      <c r="R233" s="16"/>
      <c r="S233" s="16"/>
      <c r="T233" s="16"/>
      <c r="U233" s="16"/>
      <c r="V233" s="11"/>
      <c r="AF233" s="19">
        <f>--ISNUMBER(IFERROR(SEARCH($AH$2,BaseDatos[[#This Row],[Material]],1),""))</f>
        <v>1</v>
      </c>
      <c r="AG233" s="8">
        <f>IF(AF233=1,COUNTIF($AF$6:AF233,1),"")</f>
        <v>228</v>
      </c>
      <c r="AH233" s="9" t="str">
        <f>IFERROR(INDEX(BaseDatos[Material],MATCH(ROWS($AG$6:AG233),BaseDatos[Aux2],0)),"")</f>
        <v>Hoja de polipropileno_PP sheet - 3 mm</v>
      </c>
    </row>
    <row r="234" spans="1:34" x14ac:dyDescent="0.35">
      <c r="A234" s="2" t="str">
        <f>BaseDatos[[#This Row],[Material]]</f>
        <v>Hoja de polipropileno_PP sheet - 4 mm</v>
      </c>
      <c r="B234" s="3" t="str">
        <f t="shared" si="14"/>
        <v>EPiC</v>
      </c>
      <c r="C234" s="2" t="str">
        <f t="shared" si="14"/>
        <v>Plastics</v>
      </c>
      <c r="D234" s="2" t="str">
        <f t="shared" si="14"/>
        <v>Polypropylene</v>
      </c>
      <c r="E234" s="2" t="s">
        <v>609</v>
      </c>
      <c r="F234" s="2" t="s">
        <v>10</v>
      </c>
      <c r="G234" s="6">
        <v>574</v>
      </c>
      <c r="H234" s="6">
        <v>670</v>
      </c>
      <c r="I234" s="6">
        <v>26.7</v>
      </c>
      <c r="J234" s="2" t="s">
        <v>257</v>
      </c>
      <c r="K234" s="16" t="s">
        <v>421</v>
      </c>
      <c r="L234" s="16" t="s">
        <v>422</v>
      </c>
      <c r="M234" s="16"/>
      <c r="N234" s="16"/>
      <c r="O234" s="16"/>
      <c r="P234" s="16"/>
      <c r="Q234" s="16"/>
      <c r="R234" s="16"/>
      <c r="S234" s="16"/>
      <c r="T234" s="16"/>
      <c r="U234" s="16"/>
      <c r="V234" s="11"/>
      <c r="AF234" s="19">
        <f>--ISNUMBER(IFERROR(SEARCH($AH$2,BaseDatos[[#This Row],[Material]],1),""))</f>
        <v>1</v>
      </c>
      <c r="AG234" s="8">
        <f>IF(AF234=1,COUNTIF($AF$6:AF234,1),"")</f>
        <v>229</v>
      </c>
      <c r="AH234" s="9" t="str">
        <f>IFERROR(INDEX(BaseDatos[Material],MATCH(ROWS($AG$6:AG234),BaseDatos[Aux2],0)),"")</f>
        <v>Hoja de polipropileno_PP sheet - 4 mm</v>
      </c>
    </row>
    <row r="235" spans="1:34" x14ac:dyDescent="0.35">
      <c r="A235" s="2" t="str">
        <f>BaseDatos[[#This Row],[Material]]</f>
        <v>Hoja de polipropileno_PP sheet - 6 mm</v>
      </c>
      <c r="B235" s="3" t="str">
        <f t="shared" si="14"/>
        <v>EPiC</v>
      </c>
      <c r="C235" s="2" t="str">
        <f t="shared" si="14"/>
        <v>Plastics</v>
      </c>
      <c r="D235" s="2" t="str">
        <f t="shared" si="14"/>
        <v>Polypropylene</v>
      </c>
      <c r="E235" s="2" t="s">
        <v>610</v>
      </c>
      <c r="F235" s="2" t="s">
        <v>10</v>
      </c>
      <c r="G235" s="6">
        <v>861</v>
      </c>
      <c r="H235" s="6" t="s">
        <v>258</v>
      </c>
      <c r="I235" s="6">
        <v>40.1</v>
      </c>
      <c r="J235" s="2" t="s">
        <v>257</v>
      </c>
      <c r="K235" s="16" t="s">
        <v>421</v>
      </c>
      <c r="L235" s="16" t="s">
        <v>422</v>
      </c>
      <c r="M235" s="16"/>
      <c r="N235" s="16"/>
      <c r="O235" s="16"/>
      <c r="P235" s="16"/>
      <c r="Q235" s="16"/>
      <c r="R235" s="16"/>
      <c r="S235" s="16"/>
      <c r="T235" s="16"/>
      <c r="U235" s="16"/>
      <c r="V235" s="11"/>
      <c r="AF235" s="19">
        <f>--ISNUMBER(IFERROR(SEARCH($AH$2,BaseDatos[[#This Row],[Material]],1),""))</f>
        <v>1</v>
      </c>
      <c r="AG235" s="8">
        <f>IF(AF235=1,COUNTIF($AF$6:AF235,1),"")</f>
        <v>230</v>
      </c>
      <c r="AH235" s="9" t="str">
        <f>IFERROR(INDEX(BaseDatos[Material],MATCH(ROWS($AG$6:AG235),BaseDatos[Aux2],0)),"")</f>
        <v>Hoja de polipropileno_PP sheet - 6 mm</v>
      </c>
    </row>
    <row r="236" spans="1:34" x14ac:dyDescent="0.35">
      <c r="A236" s="2" t="str">
        <f>BaseDatos[[#This Row],[Material]]</f>
        <v>Hoja de polipropileno_PP sheet - 10 mm</v>
      </c>
      <c r="B236" s="3" t="str">
        <f t="shared" si="14"/>
        <v>EPiC</v>
      </c>
      <c r="C236" s="2" t="str">
        <f t="shared" si="14"/>
        <v>Plastics</v>
      </c>
      <c r="D236" s="2" t="str">
        <f t="shared" si="14"/>
        <v>Polypropylene</v>
      </c>
      <c r="E236" s="2" t="s">
        <v>611</v>
      </c>
      <c r="F236" s="2" t="s">
        <v>10</v>
      </c>
      <c r="G236" s="6" t="s">
        <v>259</v>
      </c>
      <c r="H236" s="6" t="s">
        <v>260</v>
      </c>
      <c r="I236" s="6">
        <v>66.8</v>
      </c>
      <c r="J236" s="2" t="s">
        <v>257</v>
      </c>
      <c r="K236" s="16" t="s">
        <v>421</v>
      </c>
      <c r="L236" s="16" t="s">
        <v>422</v>
      </c>
      <c r="M236" s="16"/>
      <c r="N236" s="16"/>
      <c r="O236" s="16"/>
      <c r="P236" s="16"/>
      <c r="Q236" s="16"/>
      <c r="R236" s="16"/>
      <c r="S236" s="16"/>
      <c r="T236" s="16"/>
      <c r="U236" s="16"/>
      <c r="V236" s="11"/>
      <c r="AF236" s="19">
        <f>--ISNUMBER(IFERROR(SEARCH($AH$2,BaseDatos[[#This Row],[Material]],1),""))</f>
        <v>1</v>
      </c>
      <c r="AG236" s="8">
        <f>IF(AF236=1,COUNTIF($AF$6:AF236,1),"")</f>
        <v>231</v>
      </c>
      <c r="AH236" s="9" t="str">
        <f>IFERROR(INDEX(BaseDatos[Material],MATCH(ROWS($AG$6:AG236),BaseDatos[Aux2],0)),"")</f>
        <v>Hoja de polipropileno_PP sheet - 10 mm</v>
      </c>
    </row>
    <row r="237" spans="1:34" x14ac:dyDescent="0.35">
      <c r="A237" s="2" t="str">
        <f>BaseDatos[[#This Row],[Material]]</f>
        <v>Hoja de polipropileno_PP sheet - 12 mm</v>
      </c>
      <c r="B237" s="3" t="str">
        <f t="shared" si="14"/>
        <v>EPiC</v>
      </c>
      <c r="C237" s="2" t="str">
        <f t="shared" si="14"/>
        <v>Plastics</v>
      </c>
      <c r="D237" s="2" t="str">
        <f t="shared" si="14"/>
        <v>Polypropylene</v>
      </c>
      <c r="E237" s="2" t="s">
        <v>612</v>
      </c>
      <c r="F237" s="2" t="s">
        <v>10</v>
      </c>
      <c r="G237" s="6" t="s">
        <v>261</v>
      </c>
      <c r="H237" s="6" t="s">
        <v>262</v>
      </c>
      <c r="I237" s="6">
        <v>80.2</v>
      </c>
      <c r="J237" s="2" t="s">
        <v>257</v>
      </c>
      <c r="K237" s="16" t="s">
        <v>421</v>
      </c>
      <c r="L237" s="16" t="s">
        <v>422</v>
      </c>
      <c r="M237" s="16"/>
      <c r="N237" s="16"/>
      <c r="O237" s="16"/>
      <c r="P237" s="16"/>
      <c r="Q237" s="16"/>
      <c r="R237" s="16"/>
      <c r="S237" s="16"/>
      <c r="T237" s="16"/>
      <c r="U237" s="16"/>
      <c r="V237" s="11"/>
      <c r="AF237" s="19">
        <f>--ISNUMBER(IFERROR(SEARCH($AH$2,BaseDatos[[#This Row],[Material]],1),""))</f>
        <v>1</v>
      </c>
      <c r="AG237" s="8">
        <f>IF(AF237=1,COUNTIF($AF$6:AF237,1),"")</f>
        <v>232</v>
      </c>
      <c r="AH237" s="9" t="str">
        <f>IFERROR(INDEX(BaseDatos[Material],MATCH(ROWS($AG$6:AG237),BaseDatos[Aux2],0)),"")</f>
        <v>Hoja de polipropileno_PP sheet - 12 mm</v>
      </c>
    </row>
    <row r="238" spans="1:34" x14ac:dyDescent="0.35">
      <c r="A238" s="2" t="str">
        <f>BaseDatos[[#This Row],[Material]]</f>
        <v>Hoja de polipropileno_PP sheet - 15 mm</v>
      </c>
      <c r="B238" s="3" t="str">
        <f t="shared" si="14"/>
        <v>EPiC</v>
      </c>
      <c r="C238" s="2" t="str">
        <f t="shared" si="14"/>
        <v>Plastics</v>
      </c>
      <c r="D238" s="2" t="str">
        <f t="shared" si="14"/>
        <v>Polypropylene</v>
      </c>
      <c r="E238" s="2" t="s">
        <v>613</v>
      </c>
      <c r="F238" s="2" t="s">
        <v>10</v>
      </c>
      <c r="G238" s="6" t="s">
        <v>263</v>
      </c>
      <c r="H238" s="6" t="s">
        <v>264</v>
      </c>
      <c r="I238" s="6">
        <v>100</v>
      </c>
      <c r="J238" s="2" t="s">
        <v>257</v>
      </c>
      <c r="K238" s="16" t="s">
        <v>421</v>
      </c>
      <c r="L238" s="16" t="s">
        <v>422</v>
      </c>
      <c r="M238" s="16"/>
      <c r="N238" s="16"/>
      <c r="O238" s="16"/>
      <c r="P238" s="16"/>
      <c r="Q238" s="16"/>
      <c r="R238" s="16"/>
      <c r="S238" s="16"/>
      <c r="T238" s="16"/>
      <c r="U238" s="16"/>
      <c r="V238" s="11"/>
      <c r="AF238" s="19">
        <f>--ISNUMBER(IFERROR(SEARCH($AH$2,BaseDatos[[#This Row],[Material]],1),""))</f>
        <v>1</v>
      </c>
      <c r="AG238" s="8">
        <f>IF(AF238=1,COUNTIF($AF$6:AF238,1),"")</f>
        <v>233</v>
      </c>
      <c r="AH238" s="9" t="str">
        <f>IFERROR(INDEX(BaseDatos[Material],MATCH(ROWS($AG$6:AG238),BaseDatos[Aux2],0)),"")</f>
        <v>Hoja de polipropileno_PP sheet - 15 mm</v>
      </c>
    </row>
    <row r="239" spans="1:34" x14ac:dyDescent="0.35">
      <c r="A239" s="2" t="str">
        <f>BaseDatos[[#This Row],[Material]]</f>
        <v>Espuma de poliuretano_Polyurethane (PU) flexible foam</v>
      </c>
      <c r="B239" s="3" t="str">
        <f t="shared" si="14"/>
        <v>EPiC</v>
      </c>
      <c r="C239" s="2" t="str">
        <f t="shared" si="14"/>
        <v>Plastics</v>
      </c>
      <c r="D239" s="2" t="s">
        <v>49</v>
      </c>
      <c r="E239" s="2" t="s">
        <v>614</v>
      </c>
      <c r="F239" s="2" t="s">
        <v>8</v>
      </c>
      <c r="G239" s="6">
        <v>127</v>
      </c>
      <c r="H239" s="6">
        <v>443</v>
      </c>
      <c r="I239" s="6">
        <v>7.7</v>
      </c>
      <c r="J239" s="2" t="s">
        <v>265</v>
      </c>
      <c r="K239" s="16" t="s">
        <v>421</v>
      </c>
      <c r="L239" s="16" t="s">
        <v>422</v>
      </c>
      <c r="M239" s="16"/>
      <c r="N239" s="16"/>
      <c r="O239" s="16"/>
      <c r="P239" s="16"/>
      <c r="Q239" s="16"/>
      <c r="R239" s="16"/>
      <c r="S239" s="16"/>
      <c r="T239" s="16"/>
      <c r="U239" s="16"/>
      <c r="V239" s="11"/>
      <c r="AF239" s="19">
        <f>--ISNUMBER(IFERROR(SEARCH($AH$2,BaseDatos[[#This Row],[Material]],1),""))</f>
        <v>1</v>
      </c>
      <c r="AG239" s="8">
        <f>IF(AF239=1,COUNTIF($AF$6:AF239,1),"")</f>
        <v>234</v>
      </c>
      <c r="AH239" s="9" t="str">
        <f>IFERROR(INDEX(BaseDatos[Material],MATCH(ROWS($AG$6:AG239),BaseDatos[Aux2],0)),"")</f>
        <v>Espuma de poliuretano_Polyurethane (PU) flexible foam</v>
      </c>
    </row>
    <row r="240" spans="1:34" x14ac:dyDescent="0.35">
      <c r="A240" s="2" t="str">
        <f>BaseDatos[[#This Row],[Material]]</f>
        <v>Espuma de poliuretano_PU foam underlay - 7 mm; 64 kg/m³</v>
      </c>
      <c r="B240" s="3" t="str">
        <f t="shared" si="14"/>
        <v>EPiC</v>
      </c>
      <c r="C240" s="2" t="str">
        <f t="shared" si="14"/>
        <v>Plastics</v>
      </c>
      <c r="D240" s="2" t="str">
        <f t="shared" si="14"/>
        <v>Polyurethane</v>
      </c>
      <c r="E240" s="2" t="s">
        <v>704</v>
      </c>
      <c r="F240" s="2" t="s">
        <v>10</v>
      </c>
      <c r="G240" s="6">
        <v>56.8</v>
      </c>
      <c r="H240" s="6">
        <v>198</v>
      </c>
      <c r="I240" s="6">
        <v>3.4</v>
      </c>
      <c r="J240" s="2" t="s">
        <v>265</v>
      </c>
      <c r="K240" s="16" t="s">
        <v>421</v>
      </c>
      <c r="L240" s="16" t="s">
        <v>422</v>
      </c>
      <c r="M240" s="16"/>
      <c r="N240" s="16"/>
      <c r="O240" s="16"/>
      <c r="P240" s="16"/>
      <c r="Q240" s="16"/>
      <c r="R240" s="16"/>
      <c r="S240" s="16"/>
      <c r="T240" s="16"/>
      <c r="U240" s="16"/>
      <c r="V240" s="11"/>
      <c r="AF240" s="19">
        <f>--ISNUMBER(IFERROR(SEARCH($AH$2,BaseDatos[[#This Row],[Material]],1),""))</f>
        <v>1</v>
      </c>
      <c r="AG240" s="8">
        <f>IF(AF240=1,COUNTIF($AF$6:AF240,1),"")</f>
        <v>235</v>
      </c>
      <c r="AH240" s="9" t="str">
        <f>IFERROR(INDEX(BaseDatos[Material],MATCH(ROWS($AG$6:AG240),BaseDatos[Aux2],0)),"")</f>
        <v>Espuma de poliuretano_PU foam underlay - 7 mm; 64 kg/m³</v>
      </c>
    </row>
    <row r="241" spans="1:34" x14ac:dyDescent="0.35">
      <c r="A241" s="2" t="str">
        <f>BaseDatos[[#This Row],[Material]]</f>
        <v>Espuma de poliuretano_PU foam underlay - 7 mm; 69 kg/m³</v>
      </c>
      <c r="B241" s="3" t="str">
        <f t="shared" si="14"/>
        <v>EPiC</v>
      </c>
      <c r="C241" s="2" t="str">
        <f t="shared" si="14"/>
        <v>Plastics</v>
      </c>
      <c r="D241" s="2" t="str">
        <f t="shared" si="14"/>
        <v>Polyurethane</v>
      </c>
      <c r="E241" s="2" t="s">
        <v>705</v>
      </c>
      <c r="F241" s="2" t="s">
        <v>10</v>
      </c>
      <c r="G241" s="6">
        <v>61.4</v>
      </c>
      <c r="H241" s="6">
        <v>214</v>
      </c>
      <c r="I241" s="6">
        <v>3.7</v>
      </c>
      <c r="J241" s="2" t="s">
        <v>265</v>
      </c>
      <c r="K241" s="16" t="s">
        <v>421</v>
      </c>
      <c r="L241" s="16" t="s">
        <v>422</v>
      </c>
      <c r="M241" s="16"/>
      <c r="N241" s="16"/>
      <c r="O241" s="16"/>
      <c r="P241" s="16"/>
      <c r="Q241" s="16"/>
      <c r="R241" s="16"/>
      <c r="S241" s="16"/>
      <c r="T241" s="16"/>
      <c r="U241" s="16"/>
      <c r="V241" s="11"/>
      <c r="AF241" s="19">
        <f>--ISNUMBER(IFERROR(SEARCH($AH$2,BaseDatos[[#This Row],[Material]],1),""))</f>
        <v>1</v>
      </c>
      <c r="AG241" s="8">
        <f>IF(AF241=1,COUNTIF($AF$6:AF241,1),"")</f>
        <v>236</v>
      </c>
      <c r="AH241" s="9" t="str">
        <f>IFERROR(INDEX(BaseDatos[Material],MATCH(ROWS($AG$6:AG241),BaseDatos[Aux2],0)),"")</f>
        <v>Espuma de poliuretano_PU foam underlay - 7 mm; 69 kg/m³</v>
      </c>
    </row>
    <row r="242" spans="1:34" x14ac:dyDescent="0.35">
      <c r="A242" s="2" t="str">
        <f>BaseDatos[[#This Row],[Material]]</f>
        <v>Espuma de poliuretano_PU foam underlay - 10 mm; 73 kg/m³</v>
      </c>
      <c r="B242" s="3" t="str">
        <f t="shared" si="14"/>
        <v>EPiC</v>
      </c>
      <c r="C242" s="2" t="str">
        <f t="shared" si="14"/>
        <v>Plastics</v>
      </c>
      <c r="D242" s="2" t="str">
        <f t="shared" si="14"/>
        <v>Polyurethane</v>
      </c>
      <c r="E242" s="2" t="s">
        <v>706</v>
      </c>
      <c r="F242" s="2" t="s">
        <v>10</v>
      </c>
      <c r="G242" s="6">
        <v>92.5</v>
      </c>
      <c r="H242" s="6">
        <v>323</v>
      </c>
      <c r="I242" s="6">
        <v>5.6</v>
      </c>
      <c r="J242" s="2" t="s">
        <v>265</v>
      </c>
      <c r="K242" s="16" t="s">
        <v>421</v>
      </c>
      <c r="L242" s="16" t="s">
        <v>422</v>
      </c>
      <c r="M242" s="16"/>
      <c r="N242" s="16"/>
      <c r="O242" s="16"/>
      <c r="P242" s="16"/>
      <c r="Q242" s="16"/>
      <c r="R242" s="16"/>
      <c r="S242" s="16"/>
      <c r="T242" s="16"/>
      <c r="U242" s="16"/>
      <c r="V242" s="11"/>
      <c r="AF242" s="19">
        <f>--ISNUMBER(IFERROR(SEARCH($AH$2,BaseDatos[[#This Row],[Material]],1),""))</f>
        <v>1</v>
      </c>
      <c r="AG242" s="8">
        <f>IF(AF242=1,COUNTIF($AF$6:AF242,1),"")</f>
        <v>237</v>
      </c>
      <c r="AH242" s="9" t="str">
        <f>IFERROR(INDEX(BaseDatos[Material],MATCH(ROWS($AG$6:AG242),BaseDatos[Aux2],0)),"")</f>
        <v>Espuma de poliuretano_PU foam underlay - 10 mm; 73 kg/m³</v>
      </c>
    </row>
    <row r="243" spans="1:34" x14ac:dyDescent="0.35">
      <c r="A243" s="2" t="str">
        <f>BaseDatos[[#This Row],[Material]]</f>
        <v>Espuma de poliuretano_PU foam underlay - 10 mm; 123 kg/m³</v>
      </c>
      <c r="B243" s="3" t="str">
        <f t="shared" si="14"/>
        <v>EPiC</v>
      </c>
      <c r="C243" s="2" t="str">
        <f t="shared" si="14"/>
        <v>Plastics</v>
      </c>
      <c r="D243" s="2" t="str">
        <f t="shared" si="14"/>
        <v>Polyurethane</v>
      </c>
      <c r="E243" s="2" t="s">
        <v>707</v>
      </c>
      <c r="F243" s="2" t="s">
        <v>10</v>
      </c>
      <c r="G243" s="6">
        <v>156</v>
      </c>
      <c r="H243" s="6">
        <v>543</v>
      </c>
      <c r="I243" s="6">
        <v>9.4</v>
      </c>
      <c r="J243" s="2" t="s">
        <v>265</v>
      </c>
      <c r="K243" s="16" t="s">
        <v>421</v>
      </c>
      <c r="L243" s="16" t="s">
        <v>422</v>
      </c>
      <c r="M243" s="16"/>
      <c r="N243" s="16"/>
      <c r="O243" s="16"/>
      <c r="P243" s="16"/>
      <c r="Q243" s="16"/>
      <c r="R243" s="16"/>
      <c r="S243" s="16"/>
      <c r="T243" s="16"/>
      <c r="U243" s="16"/>
      <c r="V243" s="11"/>
      <c r="AF243" s="19">
        <f>--ISNUMBER(IFERROR(SEARCH($AH$2,BaseDatos[[#This Row],[Material]],1),""))</f>
        <v>1</v>
      </c>
      <c r="AG243" s="8">
        <f>IF(AF243=1,COUNTIF($AF$6:AF243,1),"")</f>
        <v>238</v>
      </c>
      <c r="AH243" s="9" t="str">
        <f>IFERROR(INDEX(BaseDatos[Material],MATCH(ROWS($AG$6:AG243),BaseDatos[Aux2],0)),"")</f>
        <v>Espuma de poliuretano_PU foam underlay - 10 mm; 123 kg/m³</v>
      </c>
    </row>
    <row r="244" spans="1:34" x14ac:dyDescent="0.35">
      <c r="A244" s="2" t="str">
        <f>BaseDatos[[#This Row],[Material]]</f>
        <v>Película de PVC_Polyvinyl chloride (PVC) film</v>
      </c>
      <c r="B244" s="3" t="str">
        <f t="shared" si="14"/>
        <v>EPiC</v>
      </c>
      <c r="C244" s="2" t="str">
        <f t="shared" si="14"/>
        <v>Plastics</v>
      </c>
      <c r="D244" s="2" t="s">
        <v>62</v>
      </c>
      <c r="E244" s="2" t="s">
        <v>615</v>
      </c>
      <c r="F244" s="2" t="s">
        <v>8</v>
      </c>
      <c r="G244" s="6">
        <v>190</v>
      </c>
      <c r="H244" s="6">
        <v>758</v>
      </c>
      <c r="I244" s="6">
        <v>11.2</v>
      </c>
      <c r="J244" s="2" t="s">
        <v>266</v>
      </c>
      <c r="K244" s="16" t="s">
        <v>421</v>
      </c>
      <c r="L244" s="16" t="s">
        <v>422</v>
      </c>
      <c r="M244" s="16"/>
      <c r="N244" s="16"/>
      <c r="O244" s="16"/>
      <c r="P244" s="16"/>
      <c r="Q244" s="16"/>
      <c r="R244" s="16"/>
      <c r="S244" s="16"/>
      <c r="T244" s="16"/>
      <c r="U244" s="16"/>
      <c r="V244" s="11"/>
      <c r="AF244" s="19">
        <f>--ISNUMBER(IFERROR(SEARCH($AH$2,BaseDatos[[#This Row],[Material]],1),""))</f>
        <v>1</v>
      </c>
      <c r="AG244" s="8">
        <f>IF(AF244=1,COUNTIF($AF$6:AF244,1),"")</f>
        <v>239</v>
      </c>
      <c r="AH244" s="9" t="str">
        <f>IFERROR(INDEX(BaseDatos[Material],MATCH(ROWS($AG$6:AG244),BaseDatos[Aux2],0)),"")</f>
        <v>Película de PVC_Polyvinyl chloride (PVC) film</v>
      </c>
    </row>
    <row r="245" spans="1:34" x14ac:dyDescent="0.35">
      <c r="A245" s="2" t="str">
        <f>BaseDatos[[#This Row],[Material]]</f>
        <v>Película de PVC_PVC film - 19 μm</v>
      </c>
      <c r="B245" s="3" t="str">
        <f t="shared" si="14"/>
        <v>EPiC</v>
      </c>
      <c r="C245" s="2" t="str">
        <f t="shared" si="14"/>
        <v>Plastics</v>
      </c>
      <c r="D245" s="2" t="str">
        <f t="shared" si="14"/>
        <v>Polyvinyl chloride (PVC)</v>
      </c>
      <c r="E245" s="2" t="s">
        <v>616</v>
      </c>
      <c r="F245" s="2" t="s">
        <v>10</v>
      </c>
      <c r="G245" s="6">
        <v>5</v>
      </c>
      <c r="H245" s="6">
        <v>20</v>
      </c>
      <c r="I245" s="6">
        <v>0.3</v>
      </c>
      <c r="J245" s="2" t="s">
        <v>266</v>
      </c>
      <c r="K245" s="16" t="s">
        <v>421</v>
      </c>
      <c r="L245" s="16" t="s">
        <v>422</v>
      </c>
      <c r="M245" s="16"/>
      <c r="N245" s="16"/>
      <c r="O245" s="16"/>
      <c r="P245" s="16"/>
      <c r="Q245" s="16"/>
      <c r="R245" s="16"/>
      <c r="S245" s="16"/>
      <c r="T245" s="16"/>
      <c r="U245" s="16"/>
      <c r="V245" s="11"/>
      <c r="AF245" s="19">
        <f>--ISNUMBER(IFERROR(SEARCH($AH$2,BaseDatos[[#This Row],[Material]],1),""))</f>
        <v>1</v>
      </c>
      <c r="AG245" s="8">
        <f>IF(AF245=1,COUNTIF($AF$6:AF245,1),"")</f>
        <v>240</v>
      </c>
      <c r="AH245" s="9" t="str">
        <f>IFERROR(INDEX(BaseDatos[Material],MATCH(ROWS($AG$6:AG245),BaseDatos[Aux2],0)),"")</f>
        <v>Película de PVC_PVC film - 19 μm</v>
      </c>
    </row>
    <row r="246" spans="1:34" x14ac:dyDescent="0.35">
      <c r="A246" s="2" t="str">
        <f>BaseDatos[[#This Row],[Material]]</f>
        <v>Película de PVC_PVC film - 25 μm</v>
      </c>
      <c r="B246" s="3" t="str">
        <f t="shared" si="14"/>
        <v>EPiC</v>
      </c>
      <c r="C246" s="2" t="str">
        <f t="shared" si="14"/>
        <v>Plastics</v>
      </c>
      <c r="D246" s="2" t="str">
        <f t="shared" si="14"/>
        <v>Polyvinyl chloride (PVC)</v>
      </c>
      <c r="E246" s="2" t="s">
        <v>617</v>
      </c>
      <c r="F246" s="2" t="s">
        <v>10</v>
      </c>
      <c r="G246" s="6">
        <v>6.6</v>
      </c>
      <c r="H246" s="6">
        <v>26.3</v>
      </c>
      <c r="I246" s="6">
        <v>0.39</v>
      </c>
      <c r="J246" s="2" t="s">
        <v>266</v>
      </c>
      <c r="K246" s="16" t="s">
        <v>421</v>
      </c>
      <c r="L246" s="16" t="s">
        <v>422</v>
      </c>
      <c r="M246" s="16"/>
      <c r="N246" s="16"/>
      <c r="O246" s="16"/>
      <c r="P246" s="16"/>
      <c r="Q246" s="16"/>
      <c r="R246" s="16"/>
      <c r="S246" s="16"/>
      <c r="T246" s="16"/>
      <c r="U246" s="16"/>
      <c r="V246" s="11"/>
      <c r="AF246" s="19">
        <f>--ISNUMBER(IFERROR(SEARCH($AH$2,BaseDatos[[#This Row],[Material]],1),""))</f>
        <v>1</v>
      </c>
      <c r="AG246" s="8">
        <f>IF(AF246=1,COUNTIF($AF$6:AF246,1),"")</f>
        <v>241</v>
      </c>
      <c r="AH246" s="9" t="str">
        <f>IFERROR(INDEX(BaseDatos[Material],MATCH(ROWS($AG$6:AG246),BaseDatos[Aux2],0)),"")</f>
        <v>Película de PVC_PVC film - 25 μm</v>
      </c>
    </row>
    <row r="247" spans="1:34" x14ac:dyDescent="0.35">
      <c r="A247" s="2" t="str">
        <f>BaseDatos[[#This Row],[Material]]</f>
        <v>Polivinilo no plastificado_Unplasticised polyvinyl chloride (uPVC)</v>
      </c>
      <c r="B247" s="3" t="str">
        <f t="shared" ref="B247:D262" si="15">B246</f>
        <v>EPiC</v>
      </c>
      <c r="C247" s="2" t="str">
        <f t="shared" si="15"/>
        <v>Plastics</v>
      </c>
      <c r="D247" s="2" t="str">
        <f t="shared" si="15"/>
        <v>Polyvinyl chloride (PVC)</v>
      </c>
      <c r="E247" s="2" t="s">
        <v>618</v>
      </c>
      <c r="F247" s="2" t="s">
        <v>8</v>
      </c>
      <c r="G247" s="6">
        <v>76.3</v>
      </c>
      <c r="H247" s="6">
        <v>561</v>
      </c>
      <c r="I247" s="6">
        <v>4.2</v>
      </c>
      <c r="J247" s="2" t="s">
        <v>267</v>
      </c>
      <c r="K247" s="16" t="s">
        <v>421</v>
      </c>
      <c r="L247" s="16" t="s">
        <v>422</v>
      </c>
      <c r="M247" s="16"/>
      <c r="N247" s="16"/>
      <c r="O247" s="16"/>
      <c r="P247" s="16"/>
      <c r="Q247" s="16"/>
      <c r="R247" s="16"/>
      <c r="S247" s="16"/>
      <c r="T247" s="16"/>
      <c r="U247" s="16"/>
      <c r="V247" s="11"/>
      <c r="AF247" s="19">
        <f>--ISNUMBER(IFERROR(SEARCH($AH$2,BaseDatos[[#This Row],[Material]],1),""))</f>
        <v>1</v>
      </c>
      <c r="AG247" s="8">
        <f>IF(AF247=1,COUNTIF($AF$6:AF247,1),"")</f>
        <v>242</v>
      </c>
      <c r="AH247" s="9" t="str">
        <f>IFERROR(INDEX(BaseDatos[Material],MATCH(ROWS($AG$6:AG247),BaseDatos[Aux2],0)),"")</f>
        <v>Polivinilo no plastificado_Unplasticised polyvinyl chloride (uPVC)</v>
      </c>
    </row>
    <row r="248" spans="1:34" x14ac:dyDescent="0.35">
      <c r="A248" s="2" t="str">
        <f>BaseDatos[[#This Row],[Material]]</f>
        <v>Tubo de polivinilo_uPVC pipe - 21.35 mm outer dia.; 1.8 mm thick</v>
      </c>
      <c r="B248" s="3" t="str">
        <f t="shared" si="15"/>
        <v>EPiC</v>
      </c>
      <c r="C248" s="2" t="str">
        <f t="shared" si="15"/>
        <v>Plastics</v>
      </c>
      <c r="D248" s="2" t="str">
        <f t="shared" si="15"/>
        <v>Polyvinyl chloride (PVC)</v>
      </c>
      <c r="E248" s="2" t="s">
        <v>708</v>
      </c>
      <c r="F248" s="2" t="s">
        <v>14</v>
      </c>
      <c r="G248" s="6">
        <v>11.7</v>
      </c>
      <c r="H248" s="6">
        <v>86.2</v>
      </c>
      <c r="I248" s="6">
        <v>0.64</v>
      </c>
      <c r="J248" s="2" t="s">
        <v>267</v>
      </c>
      <c r="K248" s="16" t="s">
        <v>421</v>
      </c>
      <c r="L248" s="16" t="s">
        <v>422</v>
      </c>
      <c r="M248" s="16"/>
      <c r="N248" s="16"/>
      <c r="O248" s="16"/>
      <c r="P248" s="16"/>
      <c r="Q248" s="16"/>
      <c r="R248" s="16"/>
      <c r="S248" s="16"/>
      <c r="T248" s="16"/>
      <c r="U248" s="16"/>
      <c r="V248" s="11"/>
      <c r="AF248" s="19">
        <f>--ISNUMBER(IFERROR(SEARCH($AH$2,BaseDatos[[#This Row],[Material]],1),""))</f>
        <v>1</v>
      </c>
      <c r="AG248" s="8">
        <f>IF(AF248=1,COUNTIF($AF$6:AF248,1),"")</f>
        <v>243</v>
      </c>
      <c r="AH248" s="9" t="str">
        <f>IFERROR(INDEX(BaseDatos[Material],MATCH(ROWS($AG$6:AG248),BaseDatos[Aux2],0)),"")</f>
        <v>Tubo de polivinilo_uPVC pipe - 21.35 mm outer dia.; 1.8 mm thick</v>
      </c>
    </row>
    <row r="249" spans="1:34" x14ac:dyDescent="0.35">
      <c r="A249" s="2" t="str">
        <f>BaseDatos[[#This Row],[Material]]</f>
        <v>Tubo de polivinilo_uPVC pipe - 60.25 mm outer dia.; 2.6 mm thick</v>
      </c>
      <c r="B249" s="3" t="str">
        <f t="shared" si="15"/>
        <v>EPiC</v>
      </c>
      <c r="C249" s="2" t="str">
        <f t="shared" si="15"/>
        <v>Plastics</v>
      </c>
      <c r="D249" s="2" t="str">
        <f t="shared" si="15"/>
        <v>Polyvinyl chloride (PVC)</v>
      </c>
      <c r="E249" s="2" t="s">
        <v>709</v>
      </c>
      <c r="F249" s="2" t="s">
        <v>14</v>
      </c>
      <c r="G249" s="6">
        <v>50</v>
      </c>
      <c r="H249" s="6">
        <v>367</v>
      </c>
      <c r="I249" s="6">
        <v>2.7</v>
      </c>
      <c r="J249" s="2" t="s">
        <v>267</v>
      </c>
      <c r="K249" s="16" t="s">
        <v>421</v>
      </c>
      <c r="L249" s="16" t="s">
        <v>422</v>
      </c>
      <c r="M249" s="16"/>
      <c r="N249" s="16"/>
      <c r="O249" s="16"/>
      <c r="P249" s="16"/>
      <c r="Q249" s="16"/>
      <c r="R249" s="16"/>
      <c r="S249" s="16"/>
      <c r="T249" s="16"/>
      <c r="U249" s="16"/>
      <c r="V249" s="11"/>
      <c r="AF249" s="19">
        <f>--ISNUMBER(IFERROR(SEARCH($AH$2,BaseDatos[[#This Row],[Material]],1),""))</f>
        <v>1</v>
      </c>
      <c r="AG249" s="8">
        <f>IF(AF249=1,COUNTIF($AF$6:AF249,1),"")</f>
        <v>244</v>
      </c>
      <c r="AH249" s="9" t="str">
        <f>IFERROR(INDEX(BaseDatos[Material],MATCH(ROWS($AG$6:AG249),BaseDatos[Aux2],0)),"")</f>
        <v>Tubo de polivinilo_uPVC pipe - 60.25 mm outer dia.; 2.6 mm thick</v>
      </c>
    </row>
    <row r="250" spans="1:34" x14ac:dyDescent="0.35">
      <c r="A250" s="2" t="str">
        <f>BaseDatos[[#This Row],[Material]]</f>
        <v>Tubo de polivinilo_uPVC pipe - 114.3 mm outer dia.; 4.85 mm thick</v>
      </c>
      <c r="B250" s="3" t="str">
        <f t="shared" si="15"/>
        <v>EPiC</v>
      </c>
      <c r="C250" s="2" t="str">
        <f t="shared" si="15"/>
        <v>Plastics</v>
      </c>
      <c r="D250" s="2" t="str">
        <f t="shared" si="15"/>
        <v>Polyvinyl chloride (PVC)</v>
      </c>
      <c r="E250" s="2" t="s">
        <v>710</v>
      </c>
      <c r="F250" s="2" t="s">
        <v>14</v>
      </c>
      <c r="G250" s="6">
        <v>177</v>
      </c>
      <c r="H250" s="6" t="s">
        <v>268</v>
      </c>
      <c r="I250" s="6">
        <v>9.6999999999999993</v>
      </c>
      <c r="J250" s="2" t="s">
        <v>267</v>
      </c>
      <c r="K250" s="16" t="s">
        <v>421</v>
      </c>
      <c r="L250" s="16" t="s">
        <v>422</v>
      </c>
      <c r="M250" s="16"/>
      <c r="N250" s="16"/>
      <c r="O250" s="16"/>
      <c r="P250" s="16"/>
      <c r="Q250" s="16"/>
      <c r="R250" s="16"/>
      <c r="S250" s="16"/>
      <c r="T250" s="16"/>
      <c r="U250" s="16"/>
      <c r="V250" s="11"/>
      <c r="AF250" s="19">
        <f>--ISNUMBER(IFERROR(SEARCH($AH$2,BaseDatos[[#This Row],[Material]],1),""))</f>
        <v>1</v>
      </c>
      <c r="AG250" s="8">
        <f>IF(AF250=1,COUNTIF($AF$6:AF250,1),"")</f>
        <v>245</v>
      </c>
      <c r="AH250" s="9" t="str">
        <f>IFERROR(INDEX(BaseDatos[Material],MATCH(ROWS($AG$6:AG250),BaseDatos[Aux2],0)),"")</f>
        <v>Tubo de polivinilo_uPVC pipe - 114.3 mm outer dia.; 4.85 mm thick</v>
      </c>
    </row>
    <row r="251" spans="1:34" x14ac:dyDescent="0.35">
      <c r="A251" s="2" t="str">
        <f>BaseDatos[[#This Row],[Material]]</f>
        <v>Tubo de polivinilo_uPVC pipe - 225.3 mm outer dia.; 11.1 mm thick</v>
      </c>
      <c r="B251" s="3" t="str">
        <f t="shared" si="15"/>
        <v>EPiC</v>
      </c>
      <c r="C251" s="2" t="str">
        <f t="shared" si="15"/>
        <v>Plastics</v>
      </c>
      <c r="D251" s="2" t="str">
        <f t="shared" si="15"/>
        <v>Polyvinyl chloride (PVC)</v>
      </c>
      <c r="E251" s="2" t="s">
        <v>711</v>
      </c>
      <c r="F251" s="2" t="s">
        <v>14</v>
      </c>
      <c r="G251" s="6">
        <v>792</v>
      </c>
      <c r="H251" s="6" t="s">
        <v>269</v>
      </c>
      <c r="I251" s="6">
        <v>43.2</v>
      </c>
      <c r="J251" s="2" t="s">
        <v>267</v>
      </c>
      <c r="K251" s="16" t="s">
        <v>421</v>
      </c>
      <c r="L251" s="16" t="s">
        <v>422</v>
      </c>
      <c r="M251" s="16"/>
      <c r="N251" s="16"/>
      <c r="O251" s="16"/>
      <c r="P251" s="16"/>
      <c r="Q251" s="16"/>
      <c r="R251" s="16"/>
      <c r="S251" s="16"/>
      <c r="T251" s="16"/>
      <c r="U251" s="16"/>
      <c r="V251" s="11"/>
      <c r="AF251" s="19">
        <f>--ISNUMBER(IFERROR(SEARCH($AH$2,BaseDatos[[#This Row],[Material]],1),""))</f>
        <v>1</v>
      </c>
      <c r="AG251" s="8">
        <f>IF(AF251=1,COUNTIF($AF$6:AF251,1),"")</f>
        <v>246</v>
      </c>
      <c r="AH251" s="9" t="str">
        <f>IFERROR(INDEX(BaseDatos[Material],MATCH(ROWS($AG$6:AG251),BaseDatos[Aux2],0)),"")</f>
        <v>Tubo de polivinilo_uPVC pipe - 225.3 mm outer dia.; 11.1 mm thick</v>
      </c>
    </row>
    <row r="252" spans="1:34" x14ac:dyDescent="0.35">
      <c r="A252" s="2" t="str">
        <f>BaseDatos[[#This Row],[Material]]</f>
        <v>Ladrillo de barro_Clay brick</v>
      </c>
      <c r="B252" s="3" t="str">
        <f t="shared" si="15"/>
        <v>EPiC</v>
      </c>
      <c r="C252" s="2" t="s">
        <v>17</v>
      </c>
      <c r="D252" s="2" t="s">
        <v>63</v>
      </c>
      <c r="E252" s="2" t="s">
        <v>619</v>
      </c>
      <c r="F252" s="2" t="s">
        <v>8</v>
      </c>
      <c r="G252" s="6">
        <v>3.5</v>
      </c>
      <c r="H252" s="6">
        <v>1.8</v>
      </c>
      <c r="I252" s="6">
        <v>0.32</v>
      </c>
      <c r="J252" s="2" t="s">
        <v>270</v>
      </c>
      <c r="K252" s="16" t="s">
        <v>421</v>
      </c>
      <c r="L252" s="16" t="s">
        <v>422</v>
      </c>
      <c r="M252" s="16"/>
      <c r="N252" s="16"/>
      <c r="O252" s="16"/>
      <c r="P252" s="16"/>
      <c r="Q252" s="16"/>
      <c r="R252" s="16"/>
      <c r="S252" s="16"/>
      <c r="T252" s="16"/>
      <c r="U252" s="16"/>
      <c r="V252" s="11"/>
      <c r="AF252" s="19">
        <f>--ISNUMBER(IFERROR(SEARCH($AH$2,BaseDatos[[#This Row],[Material]],1),""))</f>
        <v>1</v>
      </c>
      <c r="AG252" s="8">
        <f>IF(AF252=1,COUNTIF($AF$6:AF252,1),"")</f>
        <v>247</v>
      </c>
      <c r="AH252" s="9" t="str">
        <f>IFERROR(INDEX(BaseDatos[Material],MATCH(ROWS($AG$6:AG252),BaseDatos[Aux2],0)),"")</f>
        <v>Ladrillo de barro_Clay brick</v>
      </c>
    </row>
    <row r="253" spans="1:34" x14ac:dyDescent="0.35">
      <c r="A253" s="2" t="str">
        <f>BaseDatos[[#This Row],[Material]]</f>
        <v>Grava_Gravel</v>
      </c>
      <c r="B253" s="3" t="str">
        <f t="shared" si="15"/>
        <v>EPiC</v>
      </c>
      <c r="C253" s="2" t="str">
        <f t="shared" si="15"/>
        <v>Sand, stone and ceramics</v>
      </c>
      <c r="D253" s="2" t="s">
        <v>47</v>
      </c>
      <c r="E253" s="2" t="s">
        <v>620</v>
      </c>
      <c r="F253" s="2" t="s">
        <v>8</v>
      </c>
      <c r="G253" s="6">
        <v>0.49</v>
      </c>
      <c r="H253" s="6">
        <v>1.9</v>
      </c>
      <c r="I253" s="6">
        <v>3.5999999999999997E-2</v>
      </c>
      <c r="J253" s="2" t="s">
        <v>271</v>
      </c>
      <c r="K253" s="16" t="s">
        <v>421</v>
      </c>
      <c r="L253" s="16" t="s">
        <v>422</v>
      </c>
      <c r="M253" s="16"/>
      <c r="N253" s="16"/>
      <c r="O253" s="16"/>
      <c r="P253" s="16"/>
      <c r="Q253" s="16"/>
      <c r="R253" s="16"/>
      <c r="S253" s="16"/>
      <c r="T253" s="16"/>
      <c r="U253" s="16"/>
      <c r="V253" s="11"/>
      <c r="AF253" s="19">
        <f>--ISNUMBER(IFERROR(SEARCH($AH$2,BaseDatos[[#This Row],[Material]],1),""))</f>
        <v>1</v>
      </c>
      <c r="AG253" s="8">
        <f>IF(AF253=1,COUNTIF($AF$6:AF253,1),"")</f>
        <v>248</v>
      </c>
      <c r="AH253" s="9" t="str">
        <f>IFERROR(INDEX(BaseDatos[Material],MATCH(ROWS($AG$6:AG253),BaseDatos[Aux2],0)),"")</f>
        <v>Grava_Gravel</v>
      </c>
    </row>
    <row r="254" spans="1:34" x14ac:dyDescent="0.35">
      <c r="A254" s="2" t="str">
        <f>BaseDatos[[#This Row],[Material]]</f>
        <v>Agregados reciclados_Recycled aggregate</v>
      </c>
      <c r="B254" s="3" t="str">
        <f t="shared" si="15"/>
        <v>EPiC</v>
      </c>
      <c r="C254" s="2" t="str">
        <f t="shared" si="15"/>
        <v>Sand, stone and ceramics</v>
      </c>
      <c r="D254" s="2" t="str">
        <f t="shared" si="15"/>
        <v>Other</v>
      </c>
      <c r="E254" s="2" t="s">
        <v>621</v>
      </c>
      <c r="F254" s="2" t="s">
        <v>8</v>
      </c>
      <c r="G254" s="6">
        <v>0.11</v>
      </c>
      <c r="H254" s="6">
        <v>0.1</v>
      </c>
      <c r="I254" s="6">
        <v>8.0000000000000002E-3</v>
      </c>
      <c r="J254" s="2" t="s">
        <v>272</v>
      </c>
      <c r="K254" s="16" t="s">
        <v>421</v>
      </c>
      <c r="L254" s="16" t="s">
        <v>422</v>
      </c>
      <c r="M254" s="16"/>
      <c r="N254" s="16"/>
      <c r="O254" s="16"/>
      <c r="P254" s="16"/>
      <c r="Q254" s="16"/>
      <c r="R254" s="16"/>
      <c r="S254" s="16"/>
      <c r="T254" s="16"/>
      <c r="U254" s="16"/>
      <c r="V254" s="11"/>
      <c r="AF254" s="19">
        <f>--ISNUMBER(IFERROR(SEARCH($AH$2,BaseDatos[[#This Row],[Material]],1),""))</f>
        <v>1</v>
      </c>
      <c r="AG254" s="8">
        <f>IF(AF254=1,COUNTIF($AF$6:AF254,1),"")</f>
        <v>249</v>
      </c>
      <c r="AH254" s="9" t="str">
        <f>IFERROR(INDEX(BaseDatos[Material],MATCH(ROWS($AG$6:AG254),BaseDatos[Aux2],0)),"")</f>
        <v>Agregados reciclados_Recycled aggregate</v>
      </c>
    </row>
    <row r="255" spans="1:34" x14ac:dyDescent="0.35">
      <c r="A255" s="2" t="str">
        <f>BaseDatos[[#This Row],[Material]]</f>
        <v>Arena_Sand</v>
      </c>
      <c r="B255" s="3" t="str">
        <f t="shared" si="15"/>
        <v>EPiC</v>
      </c>
      <c r="C255" s="2" t="str">
        <f t="shared" si="15"/>
        <v>Sand, stone and ceramics</v>
      </c>
      <c r="D255" s="2" t="str">
        <f t="shared" si="15"/>
        <v>Other</v>
      </c>
      <c r="E255" s="2" t="s">
        <v>622</v>
      </c>
      <c r="F255" s="2" t="s">
        <v>8</v>
      </c>
      <c r="G255" s="6">
        <v>0.34</v>
      </c>
      <c r="H255" s="6">
        <v>1.8</v>
      </c>
      <c r="I255" s="6">
        <v>2.4E-2</v>
      </c>
      <c r="J255" s="2" t="s">
        <v>273</v>
      </c>
      <c r="K255" s="16" t="s">
        <v>421</v>
      </c>
      <c r="L255" s="16" t="s">
        <v>422</v>
      </c>
      <c r="M255" s="16"/>
      <c r="N255" s="16"/>
      <c r="O255" s="16"/>
      <c r="P255" s="16"/>
      <c r="Q255" s="16"/>
      <c r="R255" s="16"/>
      <c r="S255" s="16"/>
      <c r="T255" s="16"/>
      <c r="U255" s="16"/>
      <c r="V255" s="11"/>
      <c r="AF255" s="19">
        <f>--ISNUMBER(IFERROR(SEARCH($AH$2,BaseDatos[[#This Row],[Material]],1),""))</f>
        <v>1</v>
      </c>
      <c r="AG255" s="8">
        <f>IF(AF255=1,COUNTIF($AF$6:AF255,1),"")</f>
        <v>250</v>
      </c>
      <c r="AH255" s="9" t="str">
        <f>IFERROR(INDEX(BaseDatos[Material],MATCH(ROWS($AG$6:AG255),BaseDatos[Aux2],0)),"")</f>
        <v>Arena_Sand</v>
      </c>
    </row>
    <row r="256" spans="1:34" x14ac:dyDescent="0.35">
      <c r="A256" s="2" t="str">
        <f>BaseDatos[[#This Row],[Material]]</f>
        <v>Cerámica sanitaria_Sanitary ceramic</v>
      </c>
      <c r="B256" s="3" t="str">
        <f t="shared" si="15"/>
        <v>EPiC</v>
      </c>
      <c r="C256" s="2" t="str">
        <f t="shared" si="15"/>
        <v>Sand, stone and ceramics</v>
      </c>
      <c r="D256" s="2" t="str">
        <f t="shared" si="15"/>
        <v>Other</v>
      </c>
      <c r="E256" s="2" t="s">
        <v>623</v>
      </c>
      <c r="F256" s="2" t="s">
        <v>8</v>
      </c>
      <c r="G256" s="6">
        <v>98</v>
      </c>
      <c r="H256" s="6">
        <v>89.8</v>
      </c>
      <c r="I256" s="6">
        <v>6.4</v>
      </c>
      <c r="J256" s="2" t="s">
        <v>274</v>
      </c>
      <c r="K256" s="16" t="s">
        <v>421</v>
      </c>
      <c r="L256" s="16" t="s">
        <v>422</v>
      </c>
      <c r="M256" s="16"/>
      <c r="N256" s="16"/>
      <c r="O256" s="16"/>
      <c r="P256" s="16"/>
      <c r="Q256" s="16"/>
      <c r="R256" s="16"/>
      <c r="S256" s="16"/>
      <c r="T256" s="16"/>
      <c r="U256" s="16"/>
      <c r="V256" s="11"/>
      <c r="AF256" s="19">
        <f>--ISNUMBER(IFERROR(SEARCH($AH$2,BaseDatos[[#This Row],[Material]],1),""))</f>
        <v>1</v>
      </c>
      <c r="AG256" s="8">
        <f>IF(AF256=1,COUNTIF($AF$6:AF256,1),"")</f>
        <v>251</v>
      </c>
      <c r="AH256" s="9" t="str">
        <f>IFERROR(INDEX(BaseDatos[Material],MATCH(ROWS($AG$6:AG256),BaseDatos[Aux2],0)),"")</f>
        <v>Cerámica sanitaria_Sanitary ceramic</v>
      </c>
    </row>
    <row r="257" spans="1:34" x14ac:dyDescent="0.35">
      <c r="A257" s="2" t="str">
        <f>BaseDatos[[#This Row],[Material]]</f>
        <v>Piedra sillar_Dimension stone</v>
      </c>
      <c r="B257" s="3" t="str">
        <f t="shared" si="15"/>
        <v>EPiC</v>
      </c>
      <c r="C257" s="2" t="str">
        <f t="shared" si="15"/>
        <v>Sand, stone and ceramics</v>
      </c>
      <c r="D257" s="2" t="s">
        <v>64</v>
      </c>
      <c r="E257" s="2" t="s">
        <v>624</v>
      </c>
      <c r="F257" s="2" t="s">
        <v>8</v>
      </c>
      <c r="G257" s="6">
        <v>16.3</v>
      </c>
      <c r="H257" s="6">
        <v>16.5</v>
      </c>
      <c r="I257" s="6">
        <v>1.3</v>
      </c>
      <c r="J257" s="2" t="s">
        <v>275</v>
      </c>
      <c r="K257" s="16" t="s">
        <v>421</v>
      </c>
      <c r="L257" s="16" t="s">
        <v>422</v>
      </c>
      <c r="M257" s="16"/>
      <c r="N257" s="16"/>
      <c r="O257" s="16"/>
      <c r="P257" s="16"/>
      <c r="Q257" s="16"/>
      <c r="R257" s="16"/>
      <c r="S257" s="16"/>
      <c r="T257" s="16"/>
      <c r="U257" s="16"/>
      <c r="V257" s="11"/>
      <c r="AF257" s="19">
        <f>--ISNUMBER(IFERROR(SEARCH($AH$2,BaseDatos[[#This Row],[Material]],1),""))</f>
        <v>1</v>
      </c>
      <c r="AG257" s="8">
        <f>IF(AF257=1,COUNTIF($AF$6:AF257,1),"")</f>
        <v>252</v>
      </c>
      <c r="AH257" s="9" t="str">
        <f>IFERROR(INDEX(BaseDatos[Material],MATCH(ROWS($AG$6:AG257),BaseDatos[Aux2],0)),"")</f>
        <v>Piedra sillar_Dimension stone</v>
      </c>
    </row>
    <row r="258" spans="1:34" x14ac:dyDescent="0.35">
      <c r="A258" s="2" t="str">
        <f>BaseDatos[[#This Row],[Material]]</f>
        <v>Baldosa cerámica_Ceramic tile</v>
      </c>
      <c r="B258" s="3" t="str">
        <f t="shared" si="15"/>
        <v>EPiC</v>
      </c>
      <c r="C258" s="2" t="str">
        <f t="shared" si="15"/>
        <v>Sand, stone and ceramics</v>
      </c>
      <c r="D258" s="2" t="s">
        <v>42</v>
      </c>
      <c r="E258" s="2" t="s">
        <v>625</v>
      </c>
      <c r="F258" s="2" t="s">
        <v>8</v>
      </c>
      <c r="G258" s="6">
        <v>18.899999999999999</v>
      </c>
      <c r="H258" s="6">
        <v>15.2</v>
      </c>
      <c r="I258" s="6">
        <v>1.3</v>
      </c>
      <c r="J258" s="2" t="s">
        <v>276</v>
      </c>
      <c r="K258" s="16" t="s">
        <v>421</v>
      </c>
      <c r="L258" s="16" t="s">
        <v>422</v>
      </c>
      <c r="M258" s="16"/>
      <c r="N258" s="16"/>
      <c r="O258" s="16"/>
      <c r="P258" s="16"/>
      <c r="Q258" s="16"/>
      <c r="R258" s="16"/>
      <c r="S258" s="16"/>
      <c r="T258" s="16"/>
      <c r="U258" s="16"/>
      <c r="V258" s="11"/>
      <c r="AF258" s="19">
        <f>--ISNUMBER(IFERROR(SEARCH($AH$2,BaseDatos[[#This Row],[Material]],1),""))</f>
        <v>1</v>
      </c>
      <c r="AG258" s="8">
        <f>IF(AF258=1,COUNTIF($AF$6:AF258,1),"")</f>
        <v>253</v>
      </c>
      <c r="AH258" s="9" t="str">
        <f>IFERROR(INDEX(BaseDatos[Material],MATCH(ROWS($AG$6:AG258),BaseDatos[Aux2],0)),"")</f>
        <v>Baldosa cerámica_Ceramic tile</v>
      </c>
    </row>
    <row r="259" spans="1:34" x14ac:dyDescent="0.35">
      <c r="A259" s="2" t="str">
        <f>BaseDatos[[#This Row],[Material]]</f>
        <v>Teja de barro_Clay roof tile</v>
      </c>
      <c r="B259" s="3" t="str">
        <f t="shared" si="15"/>
        <v>EPiC</v>
      </c>
      <c r="C259" s="2" t="str">
        <f t="shared" si="15"/>
        <v>Sand, stone and ceramics</v>
      </c>
      <c r="D259" s="2" t="str">
        <f>D258</f>
        <v>Tiles</v>
      </c>
      <c r="E259" s="2" t="s">
        <v>626</v>
      </c>
      <c r="F259" s="2" t="s">
        <v>8</v>
      </c>
      <c r="G259" s="6">
        <v>7.5</v>
      </c>
      <c r="H259" s="6">
        <v>4.7</v>
      </c>
      <c r="I259" s="6">
        <v>0.61</v>
      </c>
      <c r="J259" s="2" t="s">
        <v>277</v>
      </c>
      <c r="K259" s="16" t="s">
        <v>421</v>
      </c>
      <c r="L259" s="16" t="s">
        <v>422</v>
      </c>
      <c r="M259" s="16"/>
      <c r="N259" s="16"/>
      <c r="O259" s="16"/>
      <c r="P259" s="16"/>
      <c r="Q259" s="16"/>
      <c r="R259" s="16"/>
      <c r="S259" s="16"/>
      <c r="T259" s="16"/>
      <c r="U259" s="16"/>
      <c r="V259" s="11"/>
      <c r="AF259" s="19">
        <f>--ISNUMBER(IFERROR(SEARCH($AH$2,BaseDatos[[#This Row],[Material]],1),""))</f>
        <v>1</v>
      </c>
      <c r="AG259" s="8">
        <f>IF(AF259=1,COUNTIF($AF$6:AF259,1),"")</f>
        <v>254</v>
      </c>
      <c r="AH259" s="9" t="str">
        <f>IFERROR(INDEX(BaseDatos[Material],MATCH(ROWS($AG$6:AG259),BaseDatos[Aux2],0)),"")</f>
        <v>Teja de barro_Clay roof tile</v>
      </c>
    </row>
    <row r="260" spans="1:34" x14ac:dyDescent="0.35">
      <c r="A260" s="2" t="str">
        <f>BaseDatos[[#This Row],[Material]]</f>
        <v>Bloque de corcho_Cork slab</v>
      </c>
      <c r="B260" s="3" t="str">
        <f t="shared" si="15"/>
        <v>EPiC</v>
      </c>
      <c r="C260" s="2" t="s">
        <v>18</v>
      </c>
      <c r="D260" s="2" t="s">
        <v>65</v>
      </c>
      <c r="E260" s="2" t="s">
        <v>627</v>
      </c>
      <c r="F260" s="2" t="s">
        <v>8</v>
      </c>
      <c r="G260" s="6">
        <v>179</v>
      </c>
      <c r="H260" s="6">
        <v>199</v>
      </c>
      <c r="I260" s="6">
        <v>9.5</v>
      </c>
      <c r="J260" s="2" t="s">
        <v>278</v>
      </c>
      <c r="K260" s="16" t="s">
        <v>421</v>
      </c>
      <c r="L260" s="16" t="s">
        <v>422</v>
      </c>
      <c r="M260" s="16"/>
      <c r="N260" s="16"/>
      <c r="O260" s="16"/>
      <c r="P260" s="16"/>
      <c r="Q260" s="16"/>
      <c r="R260" s="16"/>
      <c r="S260" s="16"/>
      <c r="T260" s="16"/>
      <c r="U260" s="16"/>
      <c r="V260" s="11"/>
      <c r="AF260" s="19">
        <f>--ISNUMBER(IFERROR(SEARCH($AH$2,BaseDatos[[#This Row],[Material]],1),""))</f>
        <v>1</v>
      </c>
      <c r="AG260" s="8">
        <f>IF(AF260=1,COUNTIF($AF$6:AF260,1),"")</f>
        <v>255</v>
      </c>
      <c r="AH260" s="9" t="str">
        <f>IFERROR(INDEX(BaseDatos[Material],MATCH(ROWS($AG$6:AG260),BaseDatos[Aux2],0)),"")</f>
        <v>Bloque de corcho_Cork slab</v>
      </c>
    </row>
    <row r="261" spans="1:34" x14ac:dyDescent="0.35">
      <c r="A261" s="2" t="str">
        <f>BaseDatos[[#This Row],[Material]]</f>
        <v>Bloque de corcho_Cork slab - 6 mm</v>
      </c>
      <c r="B261" s="3" t="str">
        <f t="shared" si="15"/>
        <v>EPiC</v>
      </c>
      <c r="C261" s="2" t="str">
        <f t="shared" si="15"/>
        <v>Timber products</v>
      </c>
      <c r="D261" s="2" t="str">
        <f t="shared" si="15"/>
        <v>Cork</v>
      </c>
      <c r="E261" s="2" t="s">
        <v>628</v>
      </c>
      <c r="F261" s="2" t="s">
        <v>10</v>
      </c>
      <c r="G261" s="6">
        <v>129</v>
      </c>
      <c r="H261" s="6">
        <v>143</v>
      </c>
      <c r="I261" s="6">
        <v>6.8</v>
      </c>
      <c r="J261" s="2" t="s">
        <v>278</v>
      </c>
      <c r="K261" s="16" t="s">
        <v>421</v>
      </c>
      <c r="L261" s="16" t="s">
        <v>422</v>
      </c>
      <c r="M261" s="16"/>
      <c r="N261" s="16"/>
      <c r="O261" s="16"/>
      <c r="P261" s="16"/>
      <c r="Q261" s="16"/>
      <c r="R261" s="16"/>
      <c r="S261" s="16"/>
      <c r="T261" s="16"/>
      <c r="U261" s="16"/>
      <c r="V261" s="11"/>
      <c r="AF261" s="19">
        <f>--ISNUMBER(IFERROR(SEARCH($AH$2,BaseDatos[[#This Row],[Material]],1),""))</f>
        <v>1</v>
      </c>
      <c r="AG261" s="8">
        <f>IF(AF261=1,COUNTIF($AF$6:AF261,1),"")</f>
        <v>256</v>
      </c>
      <c r="AH261" s="9" t="str">
        <f>IFERROR(INDEX(BaseDatos[Material],MATCH(ROWS($AG$6:AG261),BaseDatos[Aux2],0)),"")</f>
        <v>Bloque de corcho_Cork slab - 6 mm</v>
      </c>
    </row>
    <row r="262" spans="1:34" x14ac:dyDescent="0.35">
      <c r="A262" s="2" t="str">
        <f>BaseDatos[[#This Row],[Material]]</f>
        <v>Bloque de corcho_Cork slab - 10 mm</v>
      </c>
      <c r="B262" s="3" t="str">
        <f t="shared" si="15"/>
        <v>EPiC</v>
      </c>
      <c r="C262" s="2" t="str">
        <f t="shared" si="15"/>
        <v>Timber products</v>
      </c>
      <c r="D262" s="2" t="str">
        <f t="shared" si="15"/>
        <v>Cork</v>
      </c>
      <c r="E262" s="2" t="s">
        <v>629</v>
      </c>
      <c r="F262" s="2" t="s">
        <v>10</v>
      </c>
      <c r="G262" s="6">
        <v>215</v>
      </c>
      <c r="H262" s="6">
        <v>238</v>
      </c>
      <c r="I262" s="6">
        <v>11.4</v>
      </c>
      <c r="J262" s="2" t="s">
        <v>278</v>
      </c>
      <c r="K262" s="16" t="s">
        <v>421</v>
      </c>
      <c r="L262" s="16" t="s">
        <v>422</v>
      </c>
      <c r="M262" s="16"/>
      <c r="N262" s="16"/>
      <c r="O262" s="16"/>
      <c r="P262" s="16"/>
      <c r="Q262" s="16"/>
      <c r="R262" s="16"/>
      <c r="S262" s="16"/>
      <c r="T262" s="16"/>
      <c r="U262" s="16"/>
      <c r="V262" s="11"/>
      <c r="AF262" s="19">
        <f>--ISNUMBER(IFERROR(SEARCH($AH$2,BaseDatos[[#This Row],[Material]],1),""))</f>
        <v>1</v>
      </c>
      <c r="AG262" s="8">
        <f>IF(AF262=1,COUNTIF($AF$6:AF262,1),"")</f>
        <v>257</v>
      </c>
      <c r="AH262" s="9" t="str">
        <f>IFERROR(INDEX(BaseDatos[Material],MATCH(ROWS($AG$6:AG262),BaseDatos[Aux2],0)),"")</f>
        <v>Bloque de corcho_Cork slab - 10 mm</v>
      </c>
    </row>
    <row r="263" spans="1:34" x14ac:dyDescent="0.35">
      <c r="A263" s="2" t="str">
        <f>BaseDatos[[#This Row],[Material]]</f>
        <v>Bloque de corcho_Cork slab - 12 mm</v>
      </c>
      <c r="B263" s="3" t="str">
        <f t="shared" ref="B263:D278" si="16">B262</f>
        <v>EPiC</v>
      </c>
      <c r="C263" s="2" t="str">
        <f t="shared" si="16"/>
        <v>Timber products</v>
      </c>
      <c r="D263" s="2" t="str">
        <f t="shared" si="16"/>
        <v>Cork</v>
      </c>
      <c r="E263" s="2" t="s">
        <v>630</v>
      </c>
      <c r="F263" s="2" t="s">
        <v>10</v>
      </c>
      <c r="G263" s="6">
        <v>258</v>
      </c>
      <c r="H263" s="6">
        <v>286</v>
      </c>
      <c r="I263" s="6">
        <v>13.6</v>
      </c>
      <c r="J263" s="2" t="s">
        <v>278</v>
      </c>
      <c r="K263" s="16" t="s">
        <v>421</v>
      </c>
      <c r="L263" s="16" t="s">
        <v>422</v>
      </c>
      <c r="M263" s="16"/>
      <c r="N263" s="16"/>
      <c r="O263" s="16"/>
      <c r="P263" s="16"/>
      <c r="Q263" s="16"/>
      <c r="R263" s="16"/>
      <c r="S263" s="16"/>
      <c r="T263" s="16"/>
      <c r="U263" s="16"/>
      <c r="V263" s="11"/>
      <c r="AF263" s="19">
        <f>--ISNUMBER(IFERROR(SEARCH($AH$2,BaseDatos[[#This Row],[Material]],1),""))</f>
        <v>1</v>
      </c>
      <c r="AG263" s="8">
        <f>IF(AF263=1,COUNTIF($AF$6:AF263,1),"")</f>
        <v>258</v>
      </c>
      <c r="AH263" s="9" t="str">
        <f>IFERROR(INDEX(BaseDatos[Material],MATCH(ROWS($AG$6:AG263),BaseDatos[Aux2],0)),"")</f>
        <v>Bloque de corcho_Cork slab - 12 mm</v>
      </c>
    </row>
    <row r="264" spans="1:34" x14ac:dyDescent="0.35">
      <c r="A264" s="2" t="str">
        <f>BaseDatos[[#This Row],[Material]]</f>
        <v>Bloque de corcho_Cork slab - 20 mm</v>
      </c>
      <c r="B264" s="3" t="str">
        <f t="shared" si="16"/>
        <v>EPiC</v>
      </c>
      <c r="C264" s="2" t="str">
        <f t="shared" si="16"/>
        <v>Timber products</v>
      </c>
      <c r="D264" s="2" t="str">
        <f t="shared" si="16"/>
        <v>Cork</v>
      </c>
      <c r="E264" s="2" t="s">
        <v>631</v>
      </c>
      <c r="F264" s="2" t="s">
        <v>10</v>
      </c>
      <c r="G264" s="6">
        <v>430</v>
      </c>
      <c r="H264" s="6">
        <v>477</v>
      </c>
      <c r="I264" s="6">
        <v>22.7</v>
      </c>
      <c r="J264" s="2" t="s">
        <v>278</v>
      </c>
      <c r="K264" s="16" t="s">
        <v>421</v>
      </c>
      <c r="L264" s="16" t="s">
        <v>422</v>
      </c>
      <c r="M264" s="16"/>
      <c r="N264" s="16"/>
      <c r="O264" s="16"/>
      <c r="P264" s="16"/>
      <c r="Q264" s="16"/>
      <c r="R264" s="16"/>
      <c r="S264" s="16"/>
      <c r="T264" s="16"/>
      <c r="U264" s="16"/>
      <c r="V264" s="11"/>
      <c r="AF264" s="19">
        <f>--ISNUMBER(IFERROR(SEARCH($AH$2,BaseDatos[[#This Row],[Material]],1),""))</f>
        <v>1</v>
      </c>
      <c r="AG264" s="8">
        <f>IF(AF264=1,COUNTIF($AF$6:AF264,1),"")</f>
        <v>259</v>
      </c>
      <c r="AH264" s="9" t="str">
        <f>IFERROR(INDEX(BaseDatos[Material],MATCH(ROWS($AG$6:AG264),BaseDatos[Aux2],0)),"")</f>
        <v>Bloque de corcho_Cork slab - 20 mm</v>
      </c>
    </row>
    <row r="265" spans="1:34" x14ac:dyDescent="0.35">
      <c r="A265" s="2" t="str">
        <f>BaseDatos[[#This Row],[Material]]</f>
        <v>Bloque de corcho_Cork slab - 50 mm</v>
      </c>
      <c r="B265" s="3" t="str">
        <f t="shared" si="16"/>
        <v>EPiC</v>
      </c>
      <c r="C265" s="2" t="str">
        <f t="shared" si="16"/>
        <v>Timber products</v>
      </c>
      <c r="D265" s="2" t="str">
        <f t="shared" si="16"/>
        <v>Cork</v>
      </c>
      <c r="E265" s="2" t="s">
        <v>632</v>
      </c>
      <c r="F265" s="2" t="s">
        <v>10</v>
      </c>
      <c r="G265" s="6" t="s">
        <v>279</v>
      </c>
      <c r="H265" s="6" t="s">
        <v>280</v>
      </c>
      <c r="I265" s="6">
        <v>56.8</v>
      </c>
      <c r="J265" s="2" t="s">
        <v>278</v>
      </c>
      <c r="K265" s="16" t="s">
        <v>421</v>
      </c>
      <c r="L265" s="16" t="s">
        <v>422</v>
      </c>
      <c r="M265" s="16"/>
      <c r="N265" s="16"/>
      <c r="O265" s="16"/>
      <c r="P265" s="16"/>
      <c r="Q265" s="16"/>
      <c r="R265" s="16"/>
      <c r="S265" s="16"/>
      <c r="T265" s="16"/>
      <c r="U265" s="16"/>
      <c r="V265" s="11"/>
      <c r="AF265" s="19">
        <f>--ISNUMBER(IFERROR(SEARCH($AH$2,BaseDatos[[#This Row],[Material]],1),""))</f>
        <v>1</v>
      </c>
      <c r="AG265" s="8">
        <f>IF(AF265=1,COUNTIF($AF$6:AF265,1),"")</f>
        <v>260</v>
      </c>
      <c r="AH265" s="9" t="str">
        <f>IFERROR(INDEX(BaseDatos[Material],MATCH(ROWS($AG$6:AG265),BaseDatos[Aux2],0)),"")</f>
        <v>Bloque de corcho_Cork slab - 50 mm</v>
      </c>
    </row>
    <row r="266" spans="1:34" x14ac:dyDescent="0.35">
      <c r="A266" s="2" t="str">
        <f>BaseDatos[[#This Row],[Material]]</f>
        <v>Madera dura_Hardwood</v>
      </c>
      <c r="B266" s="3" t="str">
        <f t="shared" si="16"/>
        <v>EPiC</v>
      </c>
      <c r="C266" s="2" t="str">
        <f t="shared" si="16"/>
        <v>Timber products</v>
      </c>
      <c r="D266" s="2" t="s">
        <v>5</v>
      </c>
      <c r="E266" s="2" t="s">
        <v>633</v>
      </c>
      <c r="F266" s="2" t="s">
        <v>9</v>
      </c>
      <c r="G266" s="6" t="s">
        <v>281</v>
      </c>
      <c r="H266" s="6" t="s">
        <v>282</v>
      </c>
      <c r="I266" s="6">
        <v>944</v>
      </c>
      <c r="J266" s="2" t="s">
        <v>283</v>
      </c>
      <c r="K266" s="16" t="s">
        <v>421</v>
      </c>
      <c r="L266" s="16" t="s">
        <v>422</v>
      </c>
      <c r="M266" s="16"/>
      <c r="N266" s="16"/>
      <c r="O266" s="16"/>
      <c r="P266" s="16"/>
      <c r="Q266" s="16"/>
      <c r="R266" s="16"/>
      <c r="S266" s="16"/>
      <c r="T266" s="16"/>
      <c r="U266" s="16"/>
      <c r="V266" s="11"/>
      <c r="AF266" s="19">
        <f>--ISNUMBER(IFERROR(SEARCH($AH$2,BaseDatos[[#This Row],[Material]],1),""))</f>
        <v>1</v>
      </c>
      <c r="AG266" s="8">
        <f>IF(AF266=1,COUNTIF($AF$6:AF266,1),"")</f>
        <v>261</v>
      </c>
      <c r="AH266" s="9" t="str">
        <f>IFERROR(INDEX(BaseDatos[Material],MATCH(ROWS($AG$6:AG266),BaseDatos[Aux2],0)),"")</f>
        <v>Madera dura_Hardwood</v>
      </c>
    </row>
    <row r="267" spans="1:34" x14ac:dyDescent="0.35">
      <c r="A267" s="2" t="str">
        <f>BaseDatos[[#This Row],[Material]]</f>
        <v>Madera dura_Hardwood kiln-dried - dressed</v>
      </c>
      <c r="B267" s="3" t="str">
        <f t="shared" si="16"/>
        <v>EPiC</v>
      </c>
      <c r="C267" s="2" t="str">
        <f t="shared" si="16"/>
        <v>Timber products</v>
      </c>
      <c r="D267" s="2" t="str">
        <f t="shared" si="16"/>
        <v>Hardwood</v>
      </c>
      <c r="E267" s="2" t="s">
        <v>634</v>
      </c>
      <c r="F267" s="2" t="s">
        <v>9</v>
      </c>
      <c r="G267" s="6" t="s">
        <v>284</v>
      </c>
      <c r="H267" s="6" t="s">
        <v>285</v>
      </c>
      <c r="I267" s="6" t="s">
        <v>286</v>
      </c>
      <c r="J267" s="2" t="s">
        <v>283</v>
      </c>
      <c r="K267" s="16" t="s">
        <v>421</v>
      </c>
      <c r="L267" s="16" t="s">
        <v>422</v>
      </c>
      <c r="M267" s="16"/>
      <c r="N267" s="16"/>
      <c r="O267" s="16"/>
      <c r="P267" s="16"/>
      <c r="Q267" s="16"/>
      <c r="R267" s="16"/>
      <c r="S267" s="16"/>
      <c r="T267" s="16"/>
      <c r="U267" s="16"/>
      <c r="V267" s="11"/>
      <c r="AF267" s="19">
        <f>--ISNUMBER(IFERROR(SEARCH($AH$2,BaseDatos[[#This Row],[Material]],1),""))</f>
        <v>1</v>
      </c>
      <c r="AG267" s="8">
        <f>IF(AF267=1,COUNTIF($AF$6:AF267,1),"")</f>
        <v>262</v>
      </c>
      <c r="AH267" s="9" t="str">
        <f>IFERROR(INDEX(BaseDatos[Material],MATCH(ROWS($AG$6:AG267),BaseDatos[Aux2],0)),"")</f>
        <v>Madera dura_Hardwood kiln-dried - dressed</v>
      </c>
    </row>
    <row r="268" spans="1:34" x14ac:dyDescent="0.35">
      <c r="A268" s="2" t="str">
        <f>BaseDatos[[#This Row],[Material]]</f>
        <v>Madera dura_Hardwood kiln-dried - structural</v>
      </c>
      <c r="B268" s="3" t="str">
        <f t="shared" si="16"/>
        <v>EPiC</v>
      </c>
      <c r="C268" s="2" t="str">
        <f t="shared" si="16"/>
        <v>Timber products</v>
      </c>
      <c r="D268" s="2" t="str">
        <f t="shared" si="16"/>
        <v>Hardwood</v>
      </c>
      <c r="E268" s="2" t="s">
        <v>635</v>
      </c>
      <c r="F268" s="2" t="s">
        <v>9</v>
      </c>
      <c r="G268" s="6" t="s">
        <v>287</v>
      </c>
      <c r="H268" s="6" t="s">
        <v>288</v>
      </c>
      <c r="I268" s="6" t="s">
        <v>289</v>
      </c>
      <c r="J268" s="2" t="s">
        <v>283</v>
      </c>
      <c r="K268" s="16" t="s">
        <v>421</v>
      </c>
      <c r="L268" s="16" t="s">
        <v>422</v>
      </c>
      <c r="M268" s="16"/>
      <c r="N268" s="16"/>
      <c r="O268" s="16"/>
      <c r="P268" s="16"/>
      <c r="Q268" s="16"/>
      <c r="R268" s="16"/>
      <c r="S268" s="16"/>
      <c r="T268" s="16"/>
      <c r="U268" s="16"/>
      <c r="V268" s="11"/>
      <c r="AF268" s="19">
        <f>--ISNUMBER(IFERROR(SEARCH($AH$2,BaseDatos[[#This Row],[Material]],1),""))</f>
        <v>1</v>
      </c>
      <c r="AG268" s="8">
        <f>IF(AF268=1,COUNTIF($AF$6:AF268,1),"")</f>
        <v>263</v>
      </c>
      <c r="AH268" s="9" t="str">
        <f>IFERROR(INDEX(BaseDatos[Material],MATCH(ROWS($AG$6:AG268),BaseDatos[Aux2],0)),"")</f>
        <v>Madera dura_Hardwood kiln-dried - structural</v>
      </c>
    </row>
    <row r="269" spans="1:34" x14ac:dyDescent="0.35">
      <c r="A269" s="2" t="str">
        <f>BaseDatos[[#This Row],[Material]]</f>
        <v>Madera laminada cruzada_CLT - 60 mm</v>
      </c>
      <c r="B269" s="3" t="str">
        <f t="shared" si="16"/>
        <v>EPiC</v>
      </c>
      <c r="C269" s="2" t="str">
        <f t="shared" si="16"/>
        <v>Timber products</v>
      </c>
      <c r="D269" s="2" t="s">
        <v>66</v>
      </c>
      <c r="E269" s="2" t="s">
        <v>636</v>
      </c>
      <c r="F269" s="2" t="s">
        <v>9</v>
      </c>
      <c r="G269" s="6">
        <v>576</v>
      </c>
      <c r="H269" s="6">
        <v>516</v>
      </c>
      <c r="I269" s="6">
        <v>38.700000000000003</v>
      </c>
      <c r="J269" s="2" t="s">
        <v>290</v>
      </c>
      <c r="K269" s="16" t="s">
        <v>421</v>
      </c>
      <c r="L269" s="16" t="s">
        <v>422</v>
      </c>
      <c r="M269" s="16"/>
      <c r="N269" s="16"/>
      <c r="O269" s="16"/>
      <c r="P269" s="16"/>
      <c r="Q269" s="16"/>
      <c r="R269" s="16"/>
      <c r="S269" s="16"/>
      <c r="T269" s="16"/>
      <c r="U269" s="16"/>
      <c r="V269" s="11"/>
      <c r="AF269" s="19">
        <f>--ISNUMBER(IFERROR(SEARCH($AH$2,BaseDatos[[#This Row],[Material]],1),""))</f>
        <v>1</v>
      </c>
      <c r="AG269" s="8">
        <f>IF(AF269=1,COUNTIF($AF$6:AF269,1),"")</f>
        <v>264</v>
      </c>
      <c r="AH269" s="9" t="str">
        <f>IFERROR(INDEX(BaseDatos[Material],MATCH(ROWS($AG$6:AG269),BaseDatos[Aux2],0)),"")</f>
        <v>Madera laminada cruzada_CLT - 60 mm</v>
      </c>
    </row>
    <row r="270" spans="1:34" x14ac:dyDescent="0.35">
      <c r="A270" s="2" t="str">
        <f>BaseDatos[[#This Row],[Material]]</f>
        <v>Madera laminada cruzada_CLT - 105 mm</v>
      </c>
      <c r="B270" s="3" t="str">
        <f t="shared" si="16"/>
        <v>EPiC</v>
      </c>
      <c r="C270" s="2" t="str">
        <f t="shared" si="16"/>
        <v>Timber products</v>
      </c>
      <c r="D270" s="2" t="str">
        <f>D269</f>
        <v>Manufactured timber product</v>
      </c>
      <c r="E270" s="2" t="s">
        <v>637</v>
      </c>
      <c r="F270" s="2" t="s">
        <v>9</v>
      </c>
      <c r="G270" s="6" t="s">
        <v>291</v>
      </c>
      <c r="H270" s="6">
        <v>904</v>
      </c>
      <c r="I270" s="6">
        <v>67.7</v>
      </c>
      <c r="J270" s="2" t="s">
        <v>290</v>
      </c>
      <c r="K270" s="16" t="s">
        <v>421</v>
      </c>
      <c r="L270" s="16" t="s">
        <v>422</v>
      </c>
      <c r="M270" s="16"/>
      <c r="N270" s="16"/>
      <c r="O270" s="16"/>
      <c r="P270" s="16"/>
      <c r="Q270" s="16"/>
      <c r="R270" s="16"/>
      <c r="S270" s="16"/>
      <c r="T270" s="16"/>
      <c r="U270" s="16"/>
      <c r="V270" s="11"/>
      <c r="AF270" s="19">
        <f>--ISNUMBER(IFERROR(SEARCH($AH$2,BaseDatos[[#This Row],[Material]],1),""))</f>
        <v>1</v>
      </c>
      <c r="AG270" s="8">
        <f>IF(AF270=1,COUNTIF($AF$6:AF270,1),"")</f>
        <v>265</v>
      </c>
      <c r="AH270" s="9" t="str">
        <f>IFERROR(INDEX(BaseDatos[Material],MATCH(ROWS($AG$6:AG270),BaseDatos[Aux2],0)),"")</f>
        <v>Madera laminada cruzada_CLT - 105 mm</v>
      </c>
    </row>
    <row r="271" spans="1:34" x14ac:dyDescent="0.35">
      <c r="A271" s="2" t="str">
        <f>BaseDatos[[#This Row],[Material]]</f>
        <v>Madera laminada cruzada_CLT - 175 mm</v>
      </c>
      <c r="B271" s="3" t="str">
        <f t="shared" si="16"/>
        <v>EPiC</v>
      </c>
      <c r="C271" s="2" t="str">
        <f t="shared" si="16"/>
        <v>Timber products</v>
      </c>
      <c r="D271" s="2" t="str">
        <f t="shared" si="16"/>
        <v>Manufactured timber product</v>
      </c>
      <c r="E271" s="2" t="s">
        <v>638</v>
      </c>
      <c r="F271" s="2" t="s">
        <v>9</v>
      </c>
      <c r="G271" s="6" t="s">
        <v>292</v>
      </c>
      <c r="H271" s="6" t="s">
        <v>293</v>
      </c>
      <c r="I271" s="6">
        <v>113</v>
      </c>
      <c r="J271" s="2" t="s">
        <v>290</v>
      </c>
      <c r="K271" s="16" t="s">
        <v>421</v>
      </c>
      <c r="L271" s="16" t="s">
        <v>422</v>
      </c>
      <c r="M271" s="16"/>
      <c r="N271" s="16"/>
      <c r="O271" s="16"/>
      <c r="P271" s="16"/>
      <c r="Q271" s="16"/>
      <c r="R271" s="16"/>
      <c r="S271" s="16"/>
      <c r="T271" s="16"/>
      <c r="U271" s="16"/>
      <c r="V271" s="11"/>
      <c r="AF271" s="19">
        <f>--ISNUMBER(IFERROR(SEARCH($AH$2,BaseDatos[[#This Row],[Material]],1),""))</f>
        <v>1</v>
      </c>
      <c r="AG271" s="8">
        <f>IF(AF271=1,COUNTIF($AF$6:AF271,1),"")</f>
        <v>266</v>
      </c>
      <c r="AH271" s="9" t="str">
        <f>IFERROR(INDEX(BaseDatos[Material],MATCH(ROWS($AG$6:AG271),BaseDatos[Aux2],0)),"")</f>
        <v>Madera laminada cruzada_CLT - 175 mm</v>
      </c>
    </row>
    <row r="272" spans="1:34" x14ac:dyDescent="0.35">
      <c r="A272" s="2" t="str">
        <f>BaseDatos[[#This Row],[Material]]</f>
        <v>Madera laminada cruzada_Cross laminated timber (CLT)</v>
      </c>
      <c r="B272" s="3" t="str">
        <f t="shared" si="16"/>
        <v>EPiC</v>
      </c>
      <c r="C272" s="2" t="str">
        <f t="shared" si="16"/>
        <v>Timber products</v>
      </c>
      <c r="D272" s="2" t="str">
        <f t="shared" si="16"/>
        <v>Manufactured timber product</v>
      </c>
      <c r="E272" s="2" t="s">
        <v>639</v>
      </c>
      <c r="F272" s="2" t="s">
        <v>9</v>
      </c>
      <c r="G272" s="6" t="s">
        <v>294</v>
      </c>
      <c r="H272" s="6" t="s">
        <v>295</v>
      </c>
      <c r="I272" s="6">
        <v>645</v>
      </c>
      <c r="J272" s="2" t="s">
        <v>290</v>
      </c>
      <c r="K272" s="16" t="s">
        <v>421</v>
      </c>
      <c r="L272" s="16" t="s">
        <v>422</v>
      </c>
      <c r="M272" s="16"/>
      <c r="N272" s="16"/>
      <c r="O272" s="16"/>
      <c r="P272" s="16"/>
      <c r="Q272" s="16"/>
      <c r="R272" s="16"/>
      <c r="S272" s="16"/>
      <c r="T272" s="16"/>
      <c r="U272" s="16"/>
      <c r="V272" s="11"/>
      <c r="AF272" s="19">
        <f>--ISNUMBER(IFERROR(SEARCH($AH$2,BaseDatos[[#This Row],[Material]],1),""))</f>
        <v>1</v>
      </c>
      <c r="AG272" s="8">
        <f>IF(AF272=1,COUNTIF($AF$6:AF272,1),"")</f>
        <v>267</v>
      </c>
      <c r="AH272" s="9" t="str">
        <f>IFERROR(INDEX(BaseDatos[Material],MATCH(ROWS($AG$6:AG272),BaseDatos[Aux2],0)),"")</f>
        <v>Madera laminada cruzada_Cross laminated timber (CLT)</v>
      </c>
    </row>
    <row r="273" spans="1:34" x14ac:dyDescent="0.35">
      <c r="A273" s="2" t="str">
        <f>BaseDatos[[#This Row],[Material]]</f>
        <v>Madera laminada encolada_Glued laminated timber (glulam)</v>
      </c>
      <c r="B273" s="3" t="str">
        <f t="shared" si="16"/>
        <v>EPiC</v>
      </c>
      <c r="C273" s="2" t="str">
        <f t="shared" si="16"/>
        <v>Timber products</v>
      </c>
      <c r="D273" s="2" t="str">
        <f t="shared" si="16"/>
        <v>Manufactured timber product</v>
      </c>
      <c r="E273" s="2" t="s">
        <v>640</v>
      </c>
      <c r="F273" s="2" t="s">
        <v>9</v>
      </c>
      <c r="G273" s="6" t="s">
        <v>296</v>
      </c>
      <c r="H273" s="6" t="s">
        <v>297</v>
      </c>
      <c r="I273" s="6" t="s">
        <v>298</v>
      </c>
      <c r="J273" s="2" t="s">
        <v>299</v>
      </c>
      <c r="K273" s="16" t="s">
        <v>421</v>
      </c>
      <c r="L273" s="16" t="s">
        <v>422</v>
      </c>
      <c r="M273" s="16"/>
      <c r="N273" s="16"/>
      <c r="O273" s="16"/>
      <c r="P273" s="16"/>
      <c r="Q273" s="16"/>
      <c r="R273" s="16"/>
      <c r="S273" s="16"/>
      <c r="T273" s="16"/>
      <c r="U273" s="16"/>
      <c r="V273" s="11"/>
      <c r="AF273" s="19">
        <f>--ISNUMBER(IFERROR(SEARCH($AH$2,BaseDatos[[#This Row],[Material]],1),""))</f>
        <v>1</v>
      </c>
      <c r="AG273" s="8">
        <f>IF(AF273=1,COUNTIF($AF$6:AF273,1),"")</f>
        <v>268</v>
      </c>
      <c r="AH273" s="9" t="str">
        <f>IFERROR(INDEX(BaseDatos[Material],MATCH(ROWS($AG$6:AG273),BaseDatos[Aux2],0)),"")</f>
        <v>Madera laminada encolada_Glued laminated timber (glulam)</v>
      </c>
    </row>
    <row r="274" spans="1:34" x14ac:dyDescent="0.35">
      <c r="A274" s="2" t="str">
        <f>BaseDatos[[#This Row],[Material]]</f>
        <v>Madera laminada encolada_Glulam outdoor</v>
      </c>
      <c r="B274" s="3" t="str">
        <f t="shared" si="16"/>
        <v>EPiC</v>
      </c>
      <c r="C274" s="2" t="str">
        <f t="shared" si="16"/>
        <v>Timber products</v>
      </c>
      <c r="D274" s="2" t="str">
        <f t="shared" si="16"/>
        <v>Manufactured timber product</v>
      </c>
      <c r="E274" s="2" t="s">
        <v>641</v>
      </c>
      <c r="F274" s="2" t="s">
        <v>9</v>
      </c>
      <c r="G274" s="6" t="s">
        <v>300</v>
      </c>
      <c r="H274" s="6" t="s">
        <v>301</v>
      </c>
      <c r="I274" s="6" t="s">
        <v>302</v>
      </c>
      <c r="J274" s="2" t="s">
        <v>299</v>
      </c>
      <c r="K274" s="16" t="s">
        <v>421</v>
      </c>
      <c r="L274" s="16" t="s">
        <v>422</v>
      </c>
      <c r="M274" s="16"/>
      <c r="N274" s="16"/>
      <c r="O274" s="16"/>
      <c r="P274" s="16"/>
      <c r="Q274" s="16"/>
      <c r="R274" s="16"/>
      <c r="S274" s="16"/>
      <c r="T274" s="16"/>
      <c r="U274" s="16"/>
      <c r="V274" s="11"/>
      <c r="AF274" s="19">
        <f>--ISNUMBER(IFERROR(SEARCH($AH$2,BaseDatos[[#This Row],[Material]],1),""))</f>
        <v>1</v>
      </c>
      <c r="AG274" s="8">
        <f>IF(AF274=1,COUNTIF($AF$6:AF274,1),"")</f>
        <v>269</v>
      </c>
      <c r="AH274" s="9" t="str">
        <f>IFERROR(INDEX(BaseDatos[Material],MATCH(ROWS($AG$6:AG274),BaseDatos[Aux2],0)),"")</f>
        <v>Madera laminada encolada_Glulam outdoor</v>
      </c>
    </row>
    <row r="275" spans="1:34" x14ac:dyDescent="0.35">
      <c r="A275" s="2" t="str">
        <f>BaseDatos[[#This Row],[Material]]</f>
        <v>Madera laminada en chapa_Laminated veneer lumber (LVL)</v>
      </c>
      <c r="B275" s="3" t="str">
        <f t="shared" si="16"/>
        <v>EPiC</v>
      </c>
      <c r="C275" s="2" t="str">
        <f t="shared" si="16"/>
        <v>Timber products</v>
      </c>
      <c r="D275" s="2" t="str">
        <f t="shared" si="16"/>
        <v>Manufactured timber product</v>
      </c>
      <c r="E275" s="2" t="s">
        <v>642</v>
      </c>
      <c r="F275" s="2" t="s">
        <v>9</v>
      </c>
      <c r="G275" s="6" t="s">
        <v>303</v>
      </c>
      <c r="H275" s="6" t="s">
        <v>304</v>
      </c>
      <c r="I275" s="6" t="s">
        <v>305</v>
      </c>
      <c r="J275" s="2" t="s">
        <v>306</v>
      </c>
      <c r="K275" s="16" t="s">
        <v>421</v>
      </c>
      <c r="L275" s="16" t="s">
        <v>422</v>
      </c>
      <c r="M275" s="16"/>
      <c r="N275" s="16"/>
      <c r="O275" s="16"/>
      <c r="P275" s="16"/>
      <c r="Q275" s="16"/>
      <c r="R275" s="16"/>
      <c r="S275" s="16"/>
      <c r="T275" s="16"/>
      <c r="U275" s="16"/>
      <c r="V275" s="11"/>
      <c r="AF275" s="19">
        <f>--ISNUMBER(IFERROR(SEARCH($AH$2,BaseDatos[[#This Row],[Material]],1),""))</f>
        <v>1</v>
      </c>
      <c r="AG275" s="8">
        <f>IF(AF275=1,COUNTIF($AF$6:AF275,1),"")</f>
        <v>270</v>
      </c>
      <c r="AH275" s="9" t="str">
        <f>IFERROR(INDEX(BaseDatos[Material],MATCH(ROWS($AG$6:AG275),BaseDatos[Aux2],0)),"")</f>
        <v>Madera laminada en chapa_Laminated veneer lumber (LVL)</v>
      </c>
    </row>
    <row r="276" spans="1:34" x14ac:dyDescent="0.35">
      <c r="A276" s="2" t="str">
        <f>BaseDatos[[#This Row],[Material]]</f>
        <v>Madera_MDF sheet</v>
      </c>
      <c r="B276" s="3" t="str">
        <f t="shared" si="16"/>
        <v>EPiC</v>
      </c>
      <c r="C276" s="2" t="str">
        <f t="shared" si="16"/>
        <v>Timber products</v>
      </c>
      <c r="D276" s="2" t="str">
        <f t="shared" si="16"/>
        <v>Manufactured timber product</v>
      </c>
      <c r="E276" s="2" t="s">
        <v>643</v>
      </c>
      <c r="F276" s="2" t="s">
        <v>9</v>
      </c>
      <c r="G276" s="6" t="s">
        <v>307</v>
      </c>
      <c r="H276" s="6" t="s">
        <v>308</v>
      </c>
      <c r="I276" s="6">
        <v>899</v>
      </c>
      <c r="J276" s="2" t="s">
        <v>309</v>
      </c>
      <c r="K276" s="16" t="s">
        <v>421</v>
      </c>
      <c r="L276" s="16" t="s">
        <v>422</v>
      </c>
      <c r="M276" s="16"/>
      <c r="N276" s="16"/>
      <c r="O276" s="16"/>
      <c r="P276" s="16"/>
      <c r="Q276" s="16"/>
      <c r="R276" s="16"/>
      <c r="S276" s="16"/>
      <c r="T276" s="16"/>
      <c r="U276" s="16"/>
      <c r="V276" s="11"/>
      <c r="AF276" s="19">
        <f>--ISNUMBER(IFERROR(SEARCH($AH$2,BaseDatos[[#This Row],[Material]],1),""))</f>
        <v>1</v>
      </c>
      <c r="AG276" s="8">
        <f>IF(AF276=1,COUNTIF($AF$6:AF276,1),"")</f>
        <v>271</v>
      </c>
      <c r="AH276" s="9" t="str">
        <f>IFERROR(INDEX(BaseDatos[Material],MATCH(ROWS($AG$6:AG276),BaseDatos[Aux2],0)),"")</f>
        <v>Madera_MDF sheet</v>
      </c>
    </row>
    <row r="277" spans="1:34" x14ac:dyDescent="0.35">
      <c r="A277" s="2" t="str">
        <f>BaseDatos[[#This Row],[Material]]</f>
        <v>Madera MDF con melamina_Melamine-coated MDF board - 16 mm</v>
      </c>
      <c r="B277" s="3" t="str">
        <f t="shared" si="16"/>
        <v>EPiC</v>
      </c>
      <c r="C277" s="2" t="str">
        <f t="shared" si="16"/>
        <v>Timber products</v>
      </c>
      <c r="D277" s="2" t="str">
        <f t="shared" si="16"/>
        <v>Manufactured timber product</v>
      </c>
      <c r="E277" s="2" t="s">
        <v>644</v>
      </c>
      <c r="F277" s="2" t="s">
        <v>10</v>
      </c>
      <c r="G277" s="6">
        <v>344</v>
      </c>
      <c r="H277" s="6">
        <v>283</v>
      </c>
      <c r="I277" s="6">
        <v>18.7</v>
      </c>
      <c r="J277" s="2" t="s">
        <v>309</v>
      </c>
      <c r="K277" s="16" t="s">
        <v>421</v>
      </c>
      <c r="L277" s="16" t="s">
        <v>422</v>
      </c>
      <c r="M277" s="16"/>
      <c r="N277" s="16"/>
      <c r="O277" s="16"/>
      <c r="P277" s="16"/>
      <c r="Q277" s="16"/>
      <c r="R277" s="16"/>
      <c r="S277" s="16"/>
      <c r="T277" s="16"/>
      <c r="U277" s="16"/>
      <c r="V277" s="11"/>
      <c r="AF277" s="19">
        <f>--ISNUMBER(IFERROR(SEARCH($AH$2,BaseDatos[[#This Row],[Material]],1),""))</f>
        <v>1</v>
      </c>
      <c r="AG277" s="8">
        <f>IF(AF277=1,COUNTIF($AF$6:AF277,1),"")</f>
        <v>272</v>
      </c>
      <c r="AH277" s="9" t="str">
        <f>IFERROR(INDEX(BaseDatos[Material],MATCH(ROWS($AG$6:AG277),BaseDatos[Aux2],0)),"")</f>
        <v>Madera MDF con melamina_Melamine-coated MDF board - 16 mm</v>
      </c>
    </row>
    <row r="278" spans="1:34" x14ac:dyDescent="0.35">
      <c r="A278" s="2" t="str">
        <f>BaseDatos[[#This Row],[Material]]</f>
        <v>Madera MDF con melamina_Melamine-coated MDF board - 18 mm</v>
      </c>
      <c r="B278" s="3" t="str">
        <f t="shared" si="16"/>
        <v>EPiC</v>
      </c>
      <c r="C278" s="2" t="str">
        <f t="shared" si="16"/>
        <v>Timber products</v>
      </c>
      <c r="D278" s="2" t="str">
        <f t="shared" si="16"/>
        <v>Manufactured timber product</v>
      </c>
      <c r="E278" s="2" t="s">
        <v>645</v>
      </c>
      <c r="F278" s="2" t="s">
        <v>10</v>
      </c>
      <c r="G278" s="6">
        <v>390</v>
      </c>
      <c r="H278" s="6">
        <v>323</v>
      </c>
      <c r="I278" s="6">
        <v>21.3</v>
      </c>
      <c r="J278" s="2" t="s">
        <v>309</v>
      </c>
      <c r="K278" s="16" t="s">
        <v>421</v>
      </c>
      <c r="L278" s="16" t="s">
        <v>422</v>
      </c>
      <c r="M278" s="16"/>
      <c r="N278" s="16"/>
      <c r="O278" s="16"/>
      <c r="P278" s="16"/>
      <c r="Q278" s="16"/>
      <c r="R278" s="16"/>
      <c r="S278" s="16"/>
      <c r="T278" s="16"/>
      <c r="U278" s="16"/>
      <c r="V278" s="11"/>
      <c r="AF278" s="19">
        <f>--ISNUMBER(IFERROR(SEARCH($AH$2,BaseDatos[[#This Row],[Material]],1),""))</f>
        <v>1</v>
      </c>
      <c r="AG278" s="8">
        <f>IF(AF278=1,COUNTIF($AF$6:AF278,1),"")</f>
        <v>273</v>
      </c>
      <c r="AH278" s="9" t="str">
        <f>IFERROR(INDEX(BaseDatos[Material],MATCH(ROWS($AG$6:AG278),BaseDatos[Aux2],0)),"")</f>
        <v>Madera MDF con melamina_Melamine-coated MDF board - 18 mm</v>
      </c>
    </row>
    <row r="279" spans="1:34" x14ac:dyDescent="0.35">
      <c r="A279" s="2" t="str">
        <f>BaseDatos[[#This Row],[Material]]</f>
        <v>Madera MDF con melamina_Melamine-coated MDF board - 25 mm</v>
      </c>
      <c r="B279" s="3" t="str">
        <f t="shared" ref="B279:D289" si="17">B278</f>
        <v>EPiC</v>
      </c>
      <c r="C279" s="2" t="str">
        <f t="shared" si="17"/>
        <v>Timber products</v>
      </c>
      <c r="D279" s="2" t="str">
        <f t="shared" si="17"/>
        <v>Manufactured timber product</v>
      </c>
      <c r="E279" s="2" t="s">
        <v>646</v>
      </c>
      <c r="F279" s="2" t="s">
        <v>10</v>
      </c>
      <c r="G279" s="6">
        <v>557</v>
      </c>
      <c r="H279" s="6">
        <v>453</v>
      </c>
      <c r="I279" s="6">
        <v>30.5</v>
      </c>
      <c r="J279" s="2" t="s">
        <v>309</v>
      </c>
      <c r="K279" s="16" t="s">
        <v>421</v>
      </c>
      <c r="L279" s="16" t="s">
        <v>422</v>
      </c>
      <c r="M279" s="16"/>
      <c r="N279" s="16"/>
      <c r="O279" s="16"/>
      <c r="P279" s="16"/>
      <c r="Q279" s="16"/>
      <c r="R279" s="16"/>
      <c r="S279" s="16"/>
      <c r="T279" s="16"/>
      <c r="U279" s="16"/>
      <c r="V279" s="11"/>
      <c r="AF279" s="19">
        <f>--ISNUMBER(IFERROR(SEARCH($AH$2,BaseDatos[[#This Row],[Material]],1),""))</f>
        <v>1</v>
      </c>
      <c r="AG279" s="8">
        <f>IF(AF279=1,COUNTIF($AF$6:AF279,1),"")</f>
        <v>274</v>
      </c>
      <c r="AH279" s="9" t="str">
        <f>IFERROR(INDEX(BaseDatos[Material],MATCH(ROWS($AG$6:AG279),BaseDatos[Aux2],0)),"")</f>
        <v>Madera MDF con melamina_Melamine-coated MDF board - 25 mm</v>
      </c>
    </row>
    <row r="280" spans="1:34" x14ac:dyDescent="0.35">
      <c r="A280" s="2" t="str">
        <f>BaseDatos[[#This Row],[Material]]</f>
        <v>Madera de virutas_OSB sheet</v>
      </c>
      <c r="B280" s="3" t="str">
        <f t="shared" si="17"/>
        <v>EPiC</v>
      </c>
      <c r="C280" s="2" t="str">
        <f t="shared" si="17"/>
        <v>Timber products</v>
      </c>
      <c r="D280" s="2" t="str">
        <f t="shared" si="17"/>
        <v>Manufactured timber product</v>
      </c>
      <c r="E280" s="2" t="s">
        <v>647</v>
      </c>
      <c r="F280" s="2" t="s">
        <v>9</v>
      </c>
      <c r="G280" s="6" t="s">
        <v>310</v>
      </c>
      <c r="H280" s="6" t="s">
        <v>311</v>
      </c>
      <c r="I280" s="6">
        <v>751</v>
      </c>
      <c r="J280" s="2" t="s">
        <v>312</v>
      </c>
      <c r="K280" s="16" t="s">
        <v>421</v>
      </c>
      <c r="L280" s="16" t="s">
        <v>422</v>
      </c>
      <c r="M280" s="16"/>
      <c r="N280" s="16"/>
      <c r="O280" s="16"/>
      <c r="P280" s="16"/>
      <c r="Q280" s="16"/>
      <c r="R280" s="16"/>
      <c r="S280" s="16"/>
      <c r="T280" s="16"/>
      <c r="U280" s="16"/>
      <c r="V280" s="11"/>
      <c r="AF280" s="19">
        <f>--ISNUMBER(IFERROR(SEARCH($AH$2,BaseDatos[[#This Row],[Material]],1),""))</f>
        <v>1</v>
      </c>
      <c r="AG280" s="8">
        <f>IF(AF280=1,COUNTIF($AF$6:AF280,1),"")</f>
        <v>275</v>
      </c>
      <c r="AH280" s="9" t="str">
        <f>IFERROR(INDEX(BaseDatos[Material],MATCH(ROWS($AG$6:AG280),BaseDatos[Aux2],0)),"")</f>
        <v>Madera de virutas_OSB sheet</v>
      </c>
    </row>
    <row r="281" spans="1:34" x14ac:dyDescent="0.35">
      <c r="A281" s="2" t="str">
        <f>BaseDatos[[#This Row],[Material]]</f>
        <v>Madera de partículas_Particleboard</v>
      </c>
      <c r="B281" s="3" t="str">
        <f t="shared" si="17"/>
        <v>EPiC</v>
      </c>
      <c r="C281" s="2" t="str">
        <f t="shared" si="17"/>
        <v>Timber products</v>
      </c>
      <c r="D281" s="2" t="str">
        <f t="shared" si="17"/>
        <v>Manufactured timber product</v>
      </c>
      <c r="E281" s="2" t="s">
        <v>648</v>
      </c>
      <c r="F281" s="2" t="s">
        <v>9</v>
      </c>
      <c r="G281" s="6" t="s">
        <v>313</v>
      </c>
      <c r="H281" s="6" t="s">
        <v>314</v>
      </c>
      <c r="I281" s="6">
        <v>696</v>
      </c>
      <c r="J281" s="2" t="s">
        <v>315</v>
      </c>
      <c r="K281" s="16" t="s">
        <v>421</v>
      </c>
      <c r="L281" s="16" t="s">
        <v>422</v>
      </c>
      <c r="M281" s="16"/>
      <c r="N281" s="16"/>
      <c r="O281" s="16"/>
      <c r="P281" s="16"/>
      <c r="Q281" s="16"/>
      <c r="R281" s="16"/>
      <c r="S281" s="16"/>
      <c r="T281" s="16"/>
      <c r="U281" s="16"/>
      <c r="V281" s="11"/>
      <c r="AF281" s="19">
        <f>--ISNUMBER(IFERROR(SEARCH($AH$2,BaseDatos[[#This Row],[Material]],1),""))</f>
        <v>1</v>
      </c>
      <c r="AG281" s="8">
        <f>IF(AF281=1,COUNTIF($AF$6:AF281,1),"")</f>
        <v>276</v>
      </c>
      <c r="AH281" s="9" t="str">
        <f>IFERROR(INDEX(BaseDatos[Material],MATCH(ROWS($AG$6:AG281),BaseDatos[Aux2],0)),"")</f>
        <v>Madera de partículas_Particleboard</v>
      </c>
    </row>
    <row r="282" spans="1:34" x14ac:dyDescent="0.35">
      <c r="A282" s="2" t="str">
        <f>BaseDatos[[#This Row],[Material]]</f>
        <v>Madera de partículas_Particleboard outdoor</v>
      </c>
      <c r="B282" s="3" t="str">
        <f t="shared" si="17"/>
        <v>EPiC</v>
      </c>
      <c r="C282" s="2" t="str">
        <f t="shared" si="17"/>
        <v>Timber products</v>
      </c>
      <c r="D282" s="2" t="str">
        <f t="shared" si="17"/>
        <v>Manufactured timber product</v>
      </c>
      <c r="E282" s="2" t="s">
        <v>649</v>
      </c>
      <c r="F282" s="2" t="s">
        <v>9</v>
      </c>
      <c r="G282" s="6" t="s">
        <v>316</v>
      </c>
      <c r="H282" s="6" t="s">
        <v>317</v>
      </c>
      <c r="I282" s="6">
        <v>813</v>
      </c>
      <c r="J282" s="2" t="s">
        <v>315</v>
      </c>
      <c r="K282" s="16" t="s">
        <v>421</v>
      </c>
      <c r="L282" s="16" t="s">
        <v>422</v>
      </c>
      <c r="M282" s="16"/>
      <c r="N282" s="16"/>
      <c r="O282" s="16"/>
      <c r="P282" s="16"/>
      <c r="Q282" s="16"/>
      <c r="R282" s="16"/>
      <c r="S282" s="16"/>
      <c r="T282" s="16"/>
      <c r="U282" s="16"/>
      <c r="V282" s="11"/>
      <c r="AF282" s="19">
        <f>--ISNUMBER(IFERROR(SEARCH($AH$2,BaseDatos[[#This Row],[Material]],1),""))</f>
        <v>1</v>
      </c>
      <c r="AG282" s="8">
        <f>IF(AF282=1,COUNTIF($AF$6:AF282,1),"")</f>
        <v>277</v>
      </c>
      <c r="AH282" s="9" t="str">
        <f>IFERROR(INDEX(BaseDatos[Material],MATCH(ROWS($AG$6:AG282),BaseDatos[Aux2],0)),"")</f>
        <v>Madera de partículas_Particleboard outdoor</v>
      </c>
    </row>
    <row r="283" spans="1:34" x14ac:dyDescent="0.35">
      <c r="A283" s="2" t="str">
        <f>BaseDatos[[#This Row],[Material]]</f>
        <v>Madera contrachapada_Plywood</v>
      </c>
      <c r="B283" s="3" t="str">
        <f t="shared" si="17"/>
        <v>EPiC</v>
      </c>
      <c r="C283" s="2" t="str">
        <f t="shared" si="17"/>
        <v>Timber products</v>
      </c>
      <c r="D283" s="2" t="str">
        <f t="shared" si="17"/>
        <v>Manufactured timber product</v>
      </c>
      <c r="E283" s="2" t="s">
        <v>650</v>
      </c>
      <c r="F283" s="2" t="s">
        <v>9</v>
      </c>
      <c r="G283" s="7" t="s">
        <v>318</v>
      </c>
      <c r="H283" s="7" t="s">
        <v>319</v>
      </c>
      <c r="I283" s="6" t="s">
        <v>320</v>
      </c>
      <c r="J283" s="2" t="s">
        <v>321</v>
      </c>
      <c r="K283" s="16" t="s">
        <v>421</v>
      </c>
      <c r="L283" s="16" t="s">
        <v>422</v>
      </c>
      <c r="M283" s="16"/>
      <c r="N283" s="16"/>
      <c r="O283" s="16"/>
      <c r="P283" s="16"/>
      <c r="Q283" s="16"/>
      <c r="R283" s="16"/>
      <c r="S283" s="16"/>
      <c r="T283" s="16"/>
      <c r="U283" s="16"/>
      <c r="V283" s="11"/>
      <c r="AF283" s="19">
        <f>--ISNUMBER(IFERROR(SEARCH($AH$2,BaseDatos[[#This Row],[Material]],1),""))</f>
        <v>1</v>
      </c>
      <c r="AG283" s="8">
        <f>IF(AF283=1,COUNTIF($AF$6:AF283,1),"")</f>
        <v>278</v>
      </c>
      <c r="AH283" s="9" t="str">
        <f>IFERROR(INDEX(BaseDatos[Material],MATCH(ROWS($AG$6:AG283),BaseDatos[Aux2],0)),"")</f>
        <v>Madera contrachapada_Plywood</v>
      </c>
    </row>
    <row r="284" spans="1:34" x14ac:dyDescent="0.35">
      <c r="A284" s="2" t="str">
        <f>BaseDatos[[#This Row],[Material]]</f>
        <v>Madera contrachaplada_Plywood outdoor</v>
      </c>
      <c r="B284" s="3" t="str">
        <f t="shared" si="17"/>
        <v>EPiC</v>
      </c>
      <c r="C284" s="2" t="str">
        <f t="shared" si="17"/>
        <v>Timber products</v>
      </c>
      <c r="D284" s="2" t="str">
        <f t="shared" si="17"/>
        <v>Manufactured timber product</v>
      </c>
      <c r="E284" s="2" t="s">
        <v>651</v>
      </c>
      <c r="F284" s="2" t="s">
        <v>9</v>
      </c>
      <c r="G284" s="6" t="s">
        <v>322</v>
      </c>
      <c r="H284" s="6" t="s">
        <v>323</v>
      </c>
      <c r="I284" s="6" t="s">
        <v>324</v>
      </c>
      <c r="J284" s="2" t="s">
        <v>321</v>
      </c>
      <c r="K284" s="16" t="s">
        <v>421</v>
      </c>
      <c r="L284" s="16" t="s">
        <v>422</v>
      </c>
      <c r="M284" s="16"/>
      <c r="N284" s="16"/>
      <c r="O284" s="16"/>
      <c r="P284" s="16"/>
      <c r="Q284" s="16"/>
      <c r="R284" s="16"/>
      <c r="S284" s="16"/>
      <c r="T284" s="16"/>
      <c r="U284" s="16"/>
      <c r="V284" s="11"/>
      <c r="AF284" s="19">
        <f>--ISNUMBER(IFERROR(SEARCH($AH$2,BaseDatos[[#This Row],[Material]],1),""))</f>
        <v>1</v>
      </c>
      <c r="AG284" s="8">
        <f>IF(AF284=1,COUNTIF($AF$6:AF284,1),"")</f>
        <v>279</v>
      </c>
      <c r="AH284" s="9" t="str">
        <f>IFERROR(INDEX(BaseDatos[Material],MATCH(ROWS($AG$6:AG284),BaseDatos[Aux2],0)),"")</f>
        <v>Madera contrachaplada_Plywood outdoor</v>
      </c>
    </row>
    <row r="285" spans="1:34" x14ac:dyDescent="0.35">
      <c r="A285" s="2" t="str">
        <f>BaseDatos[[#This Row],[Material]]</f>
        <v>Madera_SIP - 142 mm</v>
      </c>
      <c r="B285" s="3" t="str">
        <f t="shared" si="17"/>
        <v>EPiC</v>
      </c>
      <c r="C285" s="2" t="str">
        <f t="shared" si="17"/>
        <v>Timber products</v>
      </c>
      <c r="D285" s="2" t="str">
        <f t="shared" si="17"/>
        <v>Manufactured timber product</v>
      </c>
      <c r="E285" s="2" t="s">
        <v>652</v>
      </c>
      <c r="F285" s="2" t="s">
        <v>10</v>
      </c>
      <c r="G285" s="6" t="s">
        <v>325</v>
      </c>
      <c r="H285" s="6" t="s">
        <v>326</v>
      </c>
      <c r="I285" s="6">
        <v>171</v>
      </c>
      <c r="J285" s="2" t="s">
        <v>327</v>
      </c>
      <c r="K285" s="16" t="s">
        <v>421</v>
      </c>
      <c r="L285" s="16" t="s">
        <v>422</v>
      </c>
      <c r="M285" s="16"/>
      <c r="N285" s="16"/>
      <c r="O285" s="16"/>
      <c r="P285" s="16"/>
      <c r="Q285" s="16"/>
      <c r="R285" s="16"/>
      <c r="S285" s="16"/>
      <c r="T285" s="16"/>
      <c r="U285" s="16"/>
      <c r="V285" s="11"/>
      <c r="AF285" s="19">
        <f>--ISNUMBER(IFERROR(SEARCH($AH$2,BaseDatos[[#This Row],[Material]],1),""))</f>
        <v>1</v>
      </c>
      <c r="AG285" s="8">
        <f>IF(AF285=1,COUNTIF($AF$6:AF285,1),"")</f>
        <v>280</v>
      </c>
      <c r="AH285" s="9" t="str">
        <f>IFERROR(INDEX(BaseDatos[Material],MATCH(ROWS($AG$6:AG285),BaseDatos[Aux2],0)),"")</f>
        <v>Madera_SIP - 142 mm</v>
      </c>
    </row>
    <row r="286" spans="1:34" x14ac:dyDescent="0.35">
      <c r="A286" s="2" t="str">
        <f>BaseDatos[[#This Row],[Material]]</f>
        <v>Madera_SIP - 162 mm</v>
      </c>
      <c r="B286" s="3" t="str">
        <f t="shared" si="17"/>
        <v>EPiC</v>
      </c>
      <c r="C286" s="2" t="str">
        <f t="shared" si="17"/>
        <v>Timber products</v>
      </c>
      <c r="D286" s="2" t="str">
        <f t="shared" si="17"/>
        <v>Manufactured timber product</v>
      </c>
      <c r="E286" s="2" t="s">
        <v>653</v>
      </c>
      <c r="F286" s="2" t="s">
        <v>10</v>
      </c>
      <c r="G286" s="6" t="s">
        <v>328</v>
      </c>
      <c r="H286" s="6" t="s">
        <v>329</v>
      </c>
      <c r="I286" s="6">
        <v>195</v>
      </c>
      <c r="J286" s="2" t="s">
        <v>327</v>
      </c>
      <c r="K286" s="16" t="s">
        <v>421</v>
      </c>
      <c r="L286" s="16" t="s">
        <v>422</v>
      </c>
      <c r="M286" s="16"/>
      <c r="N286" s="16"/>
      <c r="O286" s="16"/>
      <c r="P286" s="16"/>
      <c r="Q286" s="16"/>
      <c r="R286" s="16"/>
      <c r="S286" s="16"/>
      <c r="T286" s="16"/>
      <c r="U286" s="16"/>
      <c r="V286" s="11"/>
      <c r="AF286" s="19">
        <f>--ISNUMBER(IFERROR(SEARCH($AH$2,BaseDatos[[#This Row],[Material]],1),""))</f>
        <v>1</v>
      </c>
      <c r="AG286" s="8">
        <f>IF(AF286=1,COUNTIF($AF$6:AF286,1),"")</f>
        <v>281</v>
      </c>
      <c r="AH286" s="9" t="str">
        <f>IFERROR(INDEX(BaseDatos[Material],MATCH(ROWS($AG$6:AG286),BaseDatos[Aux2],0)),"")</f>
        <v>Madera_SIP - 162 mm</v>
      </c>
    </row>
    <row r="287" spans="1:34" x14ac:dyDescent="0.35">
      <c r="A287" s="2" t="str">
        <f>BaseDatos[[#This Row],[Material]]</f>
        <v>Madera estructural con aislamiento_Structural insulated panel (SIP)</v>
      </c>
      <c r="B287" s="3" t="str">
        <f t="shared" si="17"/>
        <v>EPiC</v>
      </c>
      <c r="C287" s="2" t="str">
        <f t="shared" si="17"/>
        <v>Timber products</v>
      </c>
      <c r="D287" s="2" t="str">
        <f t="shared" si="17"/>
        <v>Manufactured timber product</v>
      </c>
      <c r="E287" s="2" t="s">
        <v>654</v>
      </c>
      <c r="F287" s="2" t="s">
        <v>10</v>
      </c>
      <c r="G287" s="6" t="s">
        <v>330</v>
      </c>
      <c r="H287" s="6" t="s">
        <v>331</v>
      </c>
      <c r="I287" s="6">
        <v>135</v>
      </c>
      <c r="J287" s="2" t="s">
        <v>327</v>
      </c>
      <c r="K287" s="16" t="s">
        <v>421</v>
      </c>
      <c r="L287" s="16" t="s">
        <v>422</v>
      </c>
      <c r="M287" s="16"/>
      <c r="N287" s="16"/>
      <c r="O287" s="16"/>
      <c r="P287" s="16"/>
      <c r="Q287" s="16"/>
      <c r="R287" s="16"/>
      <c r="S287" s="16"/>
      <c r="T287" s="16"/>
      <c r="U287" s="16"/>
      <c r="V287" s="11"/>
      <c r="AF287" s="19">
        <f>--ISNUMBER(IFERROR(SEARCH($AH$2,BaseDatos[[#This Row],[Material]],1),""))</f>
        <v>1</v>
      </c>
      <c r="AG287" s="8">
        <f>IF(AF287=1,COUNTIF($AF$6:AF287,1),"")</f>
        <v>282</v>
      </c>
      <c r="AH287" s="9" t="str">
        <f>IFERROR(INDEX(BaseDatos[Material],MATCH(ROWS($AG$6:AG287),BaseDatos[Aux2],0)),"")</f>
        <v>Madera estructural con aislamiento_Structural insulated panel (SIP)</v>
      </c>
    </row>
    <row r="288" spans="1:34" x14ac:dyDescent="0.35">
      <c r="A288" s="2" t="str">
        <f>BaseDatos[[#This Row],[Material]]</f>
        <v>Madera blanda_Softwood</v>
      </c>
      <c r="B288" s="4" t="str">
        <f t="shared" si="17"/>
        <v>EPiC</v>
      </c>
      <c r="C288" s="5" t="str">
        <f t="shared" si="17"/>
        <v>Timber products</v>
      </c>
      <c r="D288" s="5" t="s">
        <v>6</v>
      </c>
      <c r="E288" s="2" t="s">
        <v>655</v>
      </c>
      <c r="F288" s="5" t="s">
        <v>9</v>
      </c>
      <c r="G288" s="6" t="s">
        <v>332</v>
      </c>
      <c r="H288" s="6" t="s">
        <v>333</v>
      </c>
      <c r="I288" s="6">
        <v>549</v>
      </c>
      <c r="J288" s="2" t="s">
        <v>334</v>
      </c>
      <c r="K288" s="16" t="s">
        <v>421</v>
      </c>
      <c r="L288" s="16" t="s">
        <v>422</v>
      </c>
      <c r="M288" s="16"/>
      <c r="N288" s="16"/>
      <c r="O288" s="16"/>
      <c r="P288" s="16"/>
      <c r="Q288" s="16"/>
      <c r="R288" s="16"/>
      <c r="S288" s="16"/>
      <c r="T288" s="16"/>
      <c r="U288" s="16"/>
      <c r="V288" s="11"/>
      <c r="AF288" s="19">
        <f>--ISNUMBER(IFERROR(SEARCH($AH$2,BaseDatos[[#This Row],[Material]],1),""))</f>
        <v>1</v>
      </c>
      <c r="AG288" s="8">
        <f>IF(AF288=1,COUNTIF($AF$6:AF288,1),"")</f>
        <v>283</v>
      </c>
      <c r="AH288" s="9" t="str">
        <f>IFERROR(INDEX(BaseDatos[Material],MATCH(ROWS($AG$6:AG288),BaseDatos[Aux2],0)),"")</f>
        <v>Madera blanda_Softwood</v>
      </c>
    </row>
    <row r="289" spans="1:34" x14ac:dyDescent="0.35">
      <c r="A289" s="2" t="str">
        <f>BaseDatos[[#This Row],[Material]]</f>
        <v>Madera blanda_Softwood kiln-dried</v>
      </c>
      <c r="B289" s="4" t="str">
        <f t="shared" si="17"/>
        <v>EPiC</v>
      </c>
      <c r="C289" s="5" t="str">
        <f t="shared" si="17"/>
        <v>Timber products</v>
      </c>
      <c r="D289" s="5" t="s">
        <v>6</v>
      </c>
      <c r="E289" s="2" t="s">
        <v>656</v>
      </c>
      <c r="F289" s="2" t="s">
        <v>9</v>
      </c>
      <c r="G289" s="6" t="s">
        <v>335</v>
      </c>
      <c r="H289" s="6" t="s">
        <v>336</v>
      </c>
      <c r="I289" s="7">
        <v>583</v>
      </c>
      <c r="J289" s="5" t="s">
        <v>334</v>
      </c>
      <c r="K289" s="16" t="s">
        <v>421</v>
      </c>
      <c r="L289" s="16" t="s">
        <v>422</v>
      </c>
      <c r="M289" s="16"/>
      <c r="N289" s="16"/>
      <c r="O289" s="16"/>
      <c r="P289" s="16"/>
      <c r="Q289" s="16"/>
      <c r="R289" s="16"/>
      <c r="S289" s="16"/>
      <c r="T289" s="16"/>
      <c r="U289" s="16"/>
      <c r="V289" s="11"/>
      <c r="AF289" s="19">
        <f>--ISNUMBER(IFERROR(SEARCH($AH$2,BaseDatos[[#This Row],[Material]],1),""))</f>
        <v>1</v>
      </c>
      <c r="AG289" s="8">
        <f>IF(AF289=1,COUNTIF($AF$6:AF289,1),"")</f>
        <v>284</v>
      </c>
      <c r="AH289" s="9" t="str">
        <f>IFERROR(INDEX(BaseDatos[Material],MATCH(ROWS($AG$6:AG289),BaseDatos[Aux2],0)),"")</f>
        <v>Madera blanda_Softwood kiln-dried</v>
      </c>
    </row>
    <row r="290" spans="1:34" x14ac:dyDescent="0.35">
      <c r="A290" s="2" t="str">
        <f>BaseDatos[[#This Row],[Material]]</f>
        <v>Panel de aislamiento térmico marca ROLAN</v>
      </c>
      <c r="B290" t="s">
        <v>406</v>
      </c>
      <c r="C290" s="5"/>
      <c r="D290" s="5"/>
      <c r="E290" s="5" t="s">
        <v>344</v>
      </c>
      <c r="F290" s="2" t="s">
        <v>10</v>
      </c>
      <c r="G290" s="7"/>
      <c r="H290" s="7"/>
      <c r="I290" s="7"/>
      <c r="J290" s="5"/>
      <c r="K290" t="s">
        <v>409</v>
      </c>
      <c r="L290" s="17" t="s">
        <v>410</v>
      </c>
      <c r="M290" s="17" t="s">
        <v>725</v>
      </c>
      <c r="N290" s="17"/>
      <c r="O290" s="17"/>
      <c r="P290" s="17"/>
      <c r="Q290" s="17"/>
      <c r="R290" s="17"/>
      <c r="S290" s="17"/>
      <c r="T290" s="17"/>
      <c r="U290" s="17"/>
      <c r="V290" s="10"/>
      <c r="AF290" s="19">
        <f>--ISNUMBER(IFERROR(SEARCH($AH$2,BaseDatos[[#This Row],[Material]],1),""))</f>
        <v>1</v>
      </c>
      <c r="AG290" s="8">
        <f>IF(AF290=1,COUNTIF($AF$6:AF290,1),"")</f>
        <v>285</v>
      </c>
      <c r="AH290" s="9" t="str">
        <f>IFERROR(INDEX(BaseDatos[Material],MATCH(ROWS($AG$6:AG290),BaseDatos[Aux2],0)),"")</f>
        <v>Panel de aislamiento térmico marca ROLAN</v>
      </c>
    </row>
    <row r="291" spans="1:34" x14ac:dyDescent="0.35">
      <c r="A291" s="2" t="str">
        <f>BaseDatos[[#This Row],[Material]]</f>
        <v>Varilla corrugada fabricada con material de desecho marca TERNIUM</v>
      </c>
      <c r="B291" s="3" t="s">
        <v>406</v>
      </c>
      <c r="C291" s="2"/>
      <c r="D291" s="2"/>
      <c r="E291" s="2" t="s">
        <v>345</v>
      </c>
      <c r="F291" s="2" t="s">
        <v>346</v>
      </c>
      <c r="G291" s="6"/>
      <c r="H291" s="6"/>
      <c r="I291" s="6"/>
      <c r="J291" s="2"/>
      <c r="K291" s="2" t="s">
        <v>409</v>
      </c>
      <c r="L291" s="2" t="s">
        <v>340</v>
      </c>
      <c r="M291" s="2" t="s">
        <v>726</v>
      </c>
      <c r="N291" s="2"/>
      <c r="O291" s="2"/>
      <c r="P291" s="2"/>
      <c r="Q291" s="2"/>
      <c r="R291" s="2"/>
      <c r="S291" s="2"/>
      <c r="T291" s="2"/>
      <c r="U291" s="2"/>
      <c r="V291" s="18"/>
      <c r="AF291" s="20">
        <f>--ISNUMBER(IFERROR(SEARCH($AH$2,BaseDatos[[#This Row],[Material]],1),""))</f>
        <v>1</v>
      </c>
      <c r="AG291" s="14">
        <f>IF(AF291=1,COUNTIF($AF$6:AF291,1),"")</f>
        <v>286</v>
      </c>
      <c r="AH291" s="15" t="str">
        <f>IFERROR(INDEX(BaseDatos[Material],MATCH(ROWS($AG$6:AG291),BaseDatos[Aux2],0)),"")</f>
        <v>Varilla corrugada fabricada con material de desecho marca TERNIUM</v>
      </c>
    </row>
    <row r="292" spans="1:34" x14ac:dyDescent="0.35">
      <c r="A292" s="2" t="str">
        <f>BaseDatos[[#This Row],[Material]]</f>
        <v>Varilla corrugada fabricada con mineral de hierro marca TERNIUM</v>
      </c>
      <c r="B292" s="3" t="s">
        <v>406</v>
      </c>
      <c r="C292" s="2"/>
      <c r="D292" s="2"/>
      <c r="E292" s="2" t="s">
        <v>347</v>
      </c>
      <c r="F292" s="2" t="s">
        <v>346</v>
      </c>
      <c r="G292" s="6"/>
      <c r="H292" s="6"/>
      <c r="I292" s="6"/>
      <c r="J292" s="2"/>
      <c r="K292" s="2" t="s">
        <v>409</v>
      </c>
      <c r="L292" s="2" t="s">
        <v>340</v>
      </c>
      <c r="M292" s="2" t="s">
        <v>727</v>
      </c>
      <c r="N292" s="2"/>
      <c r="O292" s="2"/>
      <c r="P292" s="2"/>
      <c r="Q292" s="2"/>
      <c r="R292" s="2"/>
      <c r="S292" s="2"/>
      <c r="T292" s="2"/>
      <c r="U292" s="2"/>
      <c r="V292" s="18"/>
      <c r="AF292" s="20">
        <f>--ISNUMBER(IFERROR(SEARCH($AH$2,BaseDatos[[#This Row],[Material]],1),""))</f>
        <v>1</v>
      </c>
      <c r="AG292" s="14">
        <f>IF(AF292=1,COUNTIF($AF$6:AF292,1),"")</f>
        <v>287</v>
      </c>
      <c r="AH292" s="15" t="str">
        <f>IFERROR(INDEX(BaseDatos[Material],MATCH(ROWS($AG$6:AG292),BaseDatos[Aux2],0)),"")</f>
        <v>Varilla corrugada fabricada con mineral de hierro marca TERNIUM</v>
      </c>
    </row>
    <row r="293" spans="1:34" x14ac:dyDescent="0.35">
      <c r="A293" s="2" t="str">
        <f>BaseDatos[[#This Row],[Material]]</f>
        <v>Losacero 1.5" y 2.5" marca TERNIUM</v>
      </c>
      <c r="B293" s="3" t="s">
        <v>406</v>
      </c>
      <c r="C293" s="2"/>
      <c r="D293" s="2"/>
      <c r="E293" s="2" t="s">
        <v>774</v>
      </c>
      <c r="F293" s="2" t="s">
        <v>346</v>
      </c>
      <c r="G293" s="6"/>
      <c r="H293" s="6"/>
      <c r="I293" s="6"/>
      <c r="J293" s="2"/>
      <c r="K293" s="2" t="s">
        <v>409</v>
      </c>
      <c r="L293" s="2" t="s">
        <v>340</v>
      </c>
      <c r="M293" s="2" t="s">
        <v>776</v>
      </c>
      <c r="N293" s="2"/>
      <c r="O293" s="2"/>
      <c r="P293" s="2"/>
      <c r="Q293" s="2"/>
      <c r="R293" s="2"/>
      <c r="S293" s="2"/>
      <c r="T293" s="2"/>
      <c r="U293" s="2"/>
      <c r="V293" s="18"/>
      <c r="AF293" s="20">
        <f>--ISNUMBER(IFERROR(SEARCH($AH$2,BaseDatos[[#This Row],[Material]],1),""))</f>
        <v>1</v>
      </c>
      <c r="AG293" s="14">
        <f>IF(AF293=1,COUNTIF($AF$6:AF293,1),"")</f>
        <v>288</v>
      </c>
      <c r="AH293" s="15" t="str">
        <f>IFERROR(INDEX(BaseDatos[Material],MATCH(ROWS($AG$6:AG293),BaseDatos[Aux2],0)),"")</f>
        <v>Losacero 1.5" y 2.5" marca TERNIUM</v>
      </c>
    </row>
    <row r="294" spans="1:34" x14ac:dyDescent="0.35">
      <c r="A294" s="2" t="str">
        <f>BaseDatos[[#This Row],[Material]]</f>
        <v>Losacero 3" marca TERNIUM</v>
      </c>
      <c r="B294" s="3" t="s">
        <v>406</v>
      </c>
      <c r="C294" s="2"/>
      <c r="D294" s="2"/>
      <c r="E294" s="2" t="s">
        <v>775</v>
      </c>
      <c r="F294" s="2" t="s">
        <v>346</v>
      </c>
      <c r="G294" s="6"/>
      <c r="H294" s="6"/>
      <c r="I294" s="6"/>
      <c r="J294" s="2"/>
      <c r="K294" s="2" t="s">
        <v>409</v>
      </c>
      <c r="L294" s="2" t="s">
        <v>340</v>
      </c>
      <c r="M294" s="2" t="s">
        <v>777</v>
      </c>
      <c r="N294" s="2"/>
      <c r="O294" s="2"/>
      <c r="P294" s="2"/>
      <c r="Q294" s="2"/>
      <c r="R294" s="2"/>
      <c r="S294" s="2"/>
      <c r="T294" s="2"/>
      <c r="U294" s="2"/>
      <c r="V294" s="18"/>
      <c r="AF294" s="20">
        <f>--ISNUMBER(IFERROR(SEARCH($AH$2,BaseDatos[[#This Row],[Material]],1),""))</f>
        <v>1</v>
      </c>
      <c r="AG294" s="14">
        <f>IF(AF294=1,COUNTIF($AF$6:AF294,1),"")</f>
        <v>289</v>
      </c>
      <c r="AH294" s="15" t="str">
        <f>IFERROR(INDEX(BaseDatos[Material],MATCH(ROWS($AG$6:AG294),BaseDatos[Aux2],0)),"")</f>
        <v>Losacero 3" marca TERNIUM</v>
      </c>
    </row>
    <row r="295" spans="1:34" x14ac:dyDescent="0.35">
      <c r="A295" s="2" t="str">
        <f>BaseDatos[[#This Row],[Material]]</f>
        <v>Alambrón de acero fabricado con material de desecho marca TYASA</v>
      </c>
      <c r="B295" s="3" t="s">
        <v>406</v>
      </c>
      <c r="C295" s="2"/>
      <c r="D295" s="2"/>
      <c r="E295" s="2" t="s">
        <v>348</v>
      </c>
      <c r="F295" s="2" t="s">
        <v>346</v>
      </c>
      <c r="G295" s="6"/>
      <c r="H295" s="6"/>
      <c r="I295" s="6"/>
      <c r="J295" s="2"/>
      <c r="K295" s="2" t="s">
        <v>409</v>
      </c>
      <c r="L295" s="2" t="s">
        <v>340</v>
      </c>
      <c r="M295" s="2" t="s">
        <v>728</v>
      </c>
      <c r="N295" s="2"/>
      <c r="O295" s="2"/>
      <c r="P295" s="2"/>
      <c r="Q295" s="2"/>
      <c r="R295" s="2"/>
      <c r="S295" s="2"/>
      <c r="T295" s="2"/>
      <c r="U295" s="2"/>
      <c r="V295" s="18"/>
      <c r="AF295" s="20">
        <f>--ISNUMBER(IFERROR(SEARCH($AH$2,BaseDatos[[#This Row],[Material]],1),""))</f>
        <v>1</v>
      </c>
      <c r="AG295" s="14">
        <f>IF(AF295=1,COUNTIF($AF$6:AF295,1),"")</f>
        <v>290</v>
      </c>
      <c r="AH295" s="15" t="str">
        <f>IFERROR(INDEX(BaseDatos[Material],MATCH(ROWS($AG$6:AG295),BaseDatos[Aux2],0)),"")</f>
        <v>Alambrón de acero fabricado con material de desecho marca TYASA</v>
      </c>
    </row>
    <row r="296" spans="1:34" x14ac:dyDescent="0.35">
      <c r="A296" s="2" t="str">
        <f>BaseDatos[[#This Row],[Material]]</f>
        <v>Varilla corrugada fabricada con material de desecho marca TYASA</v>
      </c>
      <c r="B296" s="3" t="s">
        <v>406</v>
      </c>
      <c r="C296" s="2"/>
      <c r="D296" s="2"/>
      <c r="E296" s="2" t="s">
        <v>349</v>
      </c>
      <c r="F296" s="2" t="s">
        <v>346</v>
      </c>
      <c r="G296" s="6"/>
      <c r="H296" s="6"/>
      <c r="I296" s="6"/>
      <c r="J296" s="2"/>
      <c r="K296" s="2" t="s">
        <v>409</v>
      </c>
      <c r="L296" s="2" t="s">
        <v>340</v>
      </c>
      <c r="M296" s="2" t="s">
        <v>729</v>
      </c>
      <c r="N296" s="2"/>
      <c r="O296" s="2"/>
      <c r="P296" s="2"/>
      <c r="Q296" s="2"/>
      <c r="R296" s="2"/>
      <c r="S296" s="2"/>
      <c r="T296" s="2"/>
      <c r="U296" s="2"/>
      <c r="V296" s="18"/>
      <c r="AF296" s="20">
        <f>--ISNUMBER(IFERROR(SEARCH($AH$2,BaseDatos[[#This Row],[Material]],1),""))</f>
        <v>1</v>
      </c>
      <c r="AG296" s="14">
        <f>IF(AF296=1,COUNTIF($AF$6:AF296,1),"")</f>
        <v>291</v>
      </c>
      <c r="AH296" s="15" t="str">
        <f>IFERROR(INDEX(BaseDatos[Material],MATCH(ROWS($AG$6:AG296),BaseDatos[Aux2],0)),"")</f>
        <v>Varilla corrugada fabricada con material de desecho marca TYASA</v>
      </c>
    </row>
    <row r="297" spans="1:34" x14ac:dyDescent="0.35">
      <c r="A297" s="2" t="str">
        <f>BaseDatos[[#This Row],[Material]]</f>
        <v>Puerta de seguridad multipropósito marca ASTRUMEX</v>
      </c>
      <c r="B297" s="3" t="s">
        <v>406</v>
      </c>
      <c r="C297" s="2"/>
      <c r="D297" s="2"/>
      <c r="E297" s="2" t="s">
        <v>350</v>
      </c>
      <c r="F297" s="2" t="s">
        <v>351</v>
      </c>
      <c r="G297" s="6"/>
      <c r="H297" s="6"/>
      <c r="I297" s="6"/>
      <c r="J297" s="2"/>
      <c r="K297" s="2" t="s">
        <v>409</v>
      </c>
      <c r="L297" s="2" t="s">
        <v>340</v>
      </c>
      <c r="M297" s="2" t="s">
        <v>730</v>
      </c>
      <c r="N297" s="2"/>
      <c r="O297" s="2"/>
      <c r="P297" s="2"/>
      <c r="Q297" s="2"/>
      <c r="R297" s="2"/>
      <c r="S297" s="2"/>
      <c r="T297" s="2"/>
      <c r="U297" s="2"/>
      <c r="V297" s="18"/>
      <c r="AF297" s="20">
        <f>--ISNUMBER(IFERROR(SEARCH($AH$2,BaseDatos[[#This Row],[Material]],1),""))</f>
        <v>1</v>
      </c>
      <c r="AG297" s="14">
        <f>IF(AF297=1,COUNTIF($AF$6:AF297,1),"")</f>
        <v>292</v>
      </c>
      <c r="AH297" s="15" t="str">
        <f>IFERROR(INDEX(BaseDatos[Material],MATCH(ROWS($AG$6:AG297),BaseDatos[Aux2],0)),"")</f>
        <v>Puerta de seguridad multipropósito marca ASTRUMEX</v>
      </c>
    </row>
    <row r="298" spans="1:34" x14ac:dyDescent="0.35">
      <c r="A298" s="2" t="str">
        <f>BaseDatos[[#This Row],[Material]]</f>
        <v>Puerta de seguridad contra incendios marca ASTRUMEX</v>
      </c>
      <c r="B298" s="3" t="s">
        <v>406</v>
      </c>
      <c r="C298" s="2"/>
      <c r="D298" s="2"/>
      <c r="E298" s="2" t="s">
        <v>352</v>
      </c>
      <c r="F298" s="2" t="s">
        <v>351</v>
      </c>
      <c r="G298" s="6"/>
      <c r="H298" s="6"/>
      <c r="I298" s="6"/>
      <c r="J298" s="2"/>
      <c r="K298" s="2" t="s">
        <v>409</v>
      </c>
      <c r="L298" s="2" t="s">
        <v>340</v>
      </c>
      <c r="M298" s="2" t="s">
        <v>730</v>
      </c>
      <c r="N298" s="2"/>
      <c r="O298" s="2"/>
      <c r="P298" s="2"/>
      <c r="Q298" s="2"/>
      <c r="R298" s="2"/>
      <c r="S298" s="2"/>
      <c r="T298" s="2"/>
      <c r="U298" s="2"/>
      <c r="V298" s="18"/>
      <c r="AF298" s="20">
        <f>--ISNUMBER(IFERROR(SEARCH($AH$2,BaseDatos[[#This Row],[Material]],1),""))</f>
        <v>1</v>
      </c>
      <c r="AG298" s="14">
        <f>IF(AF298=1,COUNTIF($AF$6:AF298,1),"")</f>
        <v>293</v>
      </c>
      <c r="AH298" s="15" t="str">
        <f>IFERROR(INDEX(BaseDatos[Material],MATCH(ROWS($AG$6:AG298),BaseDatos[Aux2],0)),"")</f>
        <v>Puerta de seguridad contra incendios marca ASTRUMEX</v>
      </c>
    </row>
    <row r="299" spans="1:34" x14ac:dyDescent="0.35">
      <c r="A299" s="2" t="str">
        <f>BaseDatos[[#This Row],[Material]]</f>
        <v>Pilotes prefabricados de concreto reforzado de 40x40cms de grupo INDI</v>
      </c>
      <c r="B299" s="3" t="s">
        <v>406</v>
      </c>
      <c r="C299" s="2"/>
      <c r="D299" s="2"/>
      <c r="E299" s="2" t="s">
        <v>353</v>
      </c>
      <c r="F299" s="2" t="s">
        <v>351</v>
      </c>
      <c r="G299" s="6"/>
      <c r="H299" s="6"/>
      <c r="I299" s="6"/>
      <c r="J299" s="2"/>
      <c r="K299" s="2" t="s">
        <v>409</v>
      </c>
      <c r="L299" s="2" t="s">
        <v>340</v>
      </c>
      <c r="M299" s="2" t="s">
        <v>731</v>
      </c>
      <c r="N299" s="2"/>
      <c r="O299" s="2"/>
      <c r="P299" s="2"/>
      <c r="Q299" s="2"/>
      <c r="R299" s="2"/>
      <c r="S299" s="2"/>
      <c r="T299" s="2"/>
      <c r="U299" s="2"/>
      <c r="V299" s="18"/>
      <c r="AF299" s="20">
        <f>--ISNUMBER(IFERROR(SEARCH($AH$2,BaseDatos[[#This Row],[Material]],1),""))</f>
        <v>1</v>
      </c>
      <c r="AG299" s="14">
        <f>IF(AF299=1,COUNTIF($AF$6:AF299,1),"")</f>
        <v>294</v>
      </c>
      <c r="AH299" s="15" t="str">
        <f>IFERROR(INDEX(BaseDatos[Material],MATCH(ROWS($AG$6:AG299),BaseDatos[Aux2],0)),"")</f>
        <v>Pilotes prefabricados de concreto reforzado de 40x40cms de grupo INDI</v>
      </c>
    </row>
    <row r="300" spans="1:34" x14ac:dyDescent="0.35">
      <c r="A300" s="2" t="str">
        <f>BaseDatos[[#This Row],[Material]]</f>
        <v>Pilotes prefabricados de concreto reforzado de 50x50cms de grupo INDI</v>
      </c>
      <c r="B300" s="3" t="s">
        <v>406</v>
      </c>
      <c r="C300" s="2"/>
      <c r="D300" s="2"/>
      <c r="E300" s="2" t="s">
        <v>354</v>
      </c>
      <c r="F300" s="2" t="s">
        <v>351</v>
      </c>
      <c r="G300" s="6"/>
      <c r="H300" s="6"/>
      <c r="I300" s="6"/>
      <c r="J300" s="2"/>
      <c r="K300" s="2" t="s">
        <v>409</v>
      </c>
      <c r="L300" s="2" t="s">
        <v>340</v>
      </c>
      <c r="M300" s="2" t="s">
        <v>732</v>
      </c>
      <c r="N300" s="2"/>
      <c r="O300" s="2"/>
      <c r="P300" s="2"/>
      <c r="Q300" s="2"/>
      <c r="R300" s="2"/>
      <c r="S300" s="2"/>
      <c r="T300" s="2"/>
      <c r="U300" s="2"/>
      <c r="V300" s="18"/>
      <c r="AF300" s="20">
        <f>--ISNUMBER(IFERROR(SEARCH($AH$2,BaseDatos[[#This Row],[Material]],1),""))</f>
        <v>1</v>
      </c>
      <c r="AG300" s="14">
        <f>IF(AF300=1,COUNTIF($AF$6:AF300,1),"")</f>
        <v>295</v>
      </c>
      <c r="AH300" s="15" t="str">
        <f>IFERROR(INDEX(BaseDatos[Material],MATCH(ROWS($AG$6:AG300),BaseDatos[Aux2],0)),"")</f>
        <v>Pilotes prefabricados de concreto reforzado de 50x50cms de grupo INDI</v>
      </c>
    </row>
    <row r="301" spans="1:34" x14ac:dyDescent="0.35">
      <c r="A301" s="2" t="str">
        <f>BaseDatos[[#This Row],[Material]]</f>
        <v>Panel metálico para cubierta GLAMET FRIGO (Promedio 141-B) marca METENCO</v>
      </c>
      <c r="B301" s="3" t="s">
        <v>406</v>
      </c>
      <c r="C301" s="2"/>
      <c r="D301" s="2"/>
      <c r="E301" s="2" t="s">
        <v>355</v>
      </c>
      <c r="F301" s="2" t="s">
        <v>10</v>
      </c>
      <c r="G301" s="6"/>
      <c r="H301" s="6"/>
      <c r="I301" s="6"/>
      <c r="J301" s="2"/>
      <c r="K301" s="2" t="s">
        <v>409</v>
      </c>
      <c r="L301" s="2" t="s">
        <v>340</v>
      </c>
      <c r="M301" s="2" t="s">
        <v>733</v>
      </c>
      <c r="N301" s="2"/>
      <c r="O301" s="2"/>
      <c r="P301" s="2"/>
      <c r="Q301" s="2"/>
      <c r="R301" s="2"/>
      <c r="S301" s="2"/>
      <c r="T301" s="2"/>
      <c r="U301" s="2"/>
      <c r="V301" s="18"/>
      <c r="AF301" s="20">
        <f>--ISNUMBER(IFERROR(SEARCH($AH$2,BaseDatos[[#This Row],[Material]],1),""))</f>
        <v>1</v>
      </c>
      <c r="AG301" s="14">
        <f>IF(AF301=1,COUNTIF($AF$6:AF301,1),"")</f>
        <v>296</v>
      </c>
      <c r="AH301" s="15" t="str">
        <f>IFERROR(INDEX(BaseDatos[Material],MATCH(ROWS($AG$6:AG301),BaseDatos[Aux2],0)),"")</f>
        <v>Panel metálico para cubierta GLAMET FRIGO (Promedio 141-B) marca METENCO</v>
      </c>
    </row>
    <row r="302" spans="1:34" x14ac:dyDescent="0.35">
      <c r="A302" s="2" t="str">
        <f>BaseDatos[[#This Row],[Material]]</f>
        <v>Panel metálico para cubierta GLAMET FRIGO (Cyclopentane) marca METENCO</v>
      </c>
      <c r="B302" s="3" t="s">
        <v>406</v>
      </c>
      <c r="C302" s="2"/>
      <c r="D302" s="2"/>
      <c r="E302" s="2" t="s">
        <v>356</v>
      </c>
      <c r="F302" s="2" t="s">
        <v>10</v>
      </c>
      <c r="G302" s="6"/>
      <c r="H302" s="6"/>
      <c r="I302" s="6"/>
      <c r="J302" s="2"/>
      <c r="K302" s="2" t="s">
        <v>409</v>
      </c>
      <c r="L302" s="2" t="s">
        <v>340</v>
      </c>
      <c r="M302" s="2" t="s">
        <v>733</v>
      </c>
      <c r="N302" s="2"/>
      <c r="O302" s="2"/>
      <c r="P302" s="2"/>
      <c r="Q302" s="2"/>
      <c r="R302" s="2"/>
      <c r="S302" s="2"/>
      <c r="T302" s="2"/>
      <c r="U302" s="2"/>
      <c r="V302" s="18"/>
      <c r="AF302" s="20">
        <f>--ISNUMBER(IFERROR(SEARCH($AH$2,BaseDatos[[#This Row],[Material]],1),""))</f>
        <v>1</v>
      </c>
      <c r="AG302" s="14">
        <f>IF(AF302=1,COUNTIF($AF$6:AF302,1),"")</f>
        <v>297</v>
      </c>
      <c r="AH302" s="15" t="str">
        <f>IFERROR(INDEX(BaseDatos[Material],MATCH(ROWS($AG$6:AG302),BaseDatos[Aux2],0)),"")</f>
        <v>Panel metálico para cubierta GLAMET FRIGO (Cyclopentane) marca METENCO</v>
      </c>
    </row>
    <row r="303" spans="1:34" x14ac:dyDescent="0.35">
      <c r="A303" s="2" t="str">
        <f>BaseDatos[[#This Row],[Material]]</f>
        <v>Panel metálico para cubierta METCOPPO marca METENCO</v>
      </c>
      <c r="B303" s="3" t="s">
        <v>406</v>
      </c>
      <c r="C303" s="2"/>
      <c r="D303" s="2"/>
      <c r="E303" s="2" t="s">
        <v>357</v>
      </c>
      <c r="F303" s="2" t="s">
        <v>10</v>
      </c>
      <c r="G303" s="6"/>
      <c r="H303" s="6"/>
      <c r="I303" s="6"/>
      <c r="J303" s="2"/>
      <c r="K303" s="2" t="s">
        <v>409</v>
      </c>
      <c r="L303" s="2" t="s">
        <v>340</v>
      </c>
      <c r="M303" s="2" t="s">
        <v>734</v>
      </c>
      <c r="N303" s="2"/>
      <c r="O303" s="2"/>
      <c r="P303" s="2"/>
      <c r="Q303" s="2"/>
      <c r="R303" s="2"/>
      <c r="S303" s="2"/>
      <c r="T303" s="2"/>
      <c r="U303" s="2"/>
      <c r="V303" s="18"/>
      <c r="AF303" s="20">
        <f>--ISNUMBER(IFERROR(SEARCH($AH$2,BaseDatos[[#This Row],[Material]],1),""))</f>
        <v>1</v>
      </c>
      <c r="AG303" s="14">
        <f>IF(AF303=1,COUNTIF($AF$6:AF303,1),"")</f>
        <v>298</v>
      </c>
      <c r="AH303" s="15" t="str">
        <f>IFERROR(INDEX(BaseDatos[Material],MATCH(ROWS($AG$6:AG303),BaseDatos[Aux2],0)),"")</f>
        <v>Panel metálico para cubierta METCOPPO marca METENCO</v>
      </c>
    </row>
    <row r="304" spans="1:34" x14ac:dyDescent="0.35">
      <c r="A304" s="2" t="str">
        <f>BaseDatos[[#This Row],[Material]]</f>
        <v>Panel metálico para muros SUPERWALL (promedio Cyclopentane) marca METENCO</v>
      </c>
      <c r="B304" s="3" t="s">
        <v>406</v>
      </c>
      <c r="C304" s="2"/>
      <c r="D304" s="2"/>
      <c r="E304" s="2" t="s">
        <v>358</v>
      </c>
      <c r="F304" s="2" t="s">
        <v>10</v>
      </c>
      <c r="G304" s="6"/>
      <c r="H304" s="6"/>
      <c r="I304" s="6"/>
      <c r="J304" s="2"/>
      <c r="K304" s="2" t="s">
        <v>409</v>
      </c>
      <c r="L304" s="2" t="s">
        <v>340</v>
      </c>
      <c r="M304" s="2" t="s">
        <v>735</v>
      </c>
      <c r="N304" s="2"/>
      <c r="O304" s="2"/>
      <c r="P304" s="2"/>
      <c r="Q304" s="2"/>
      <c r="R304" s="2"/>
      <c r="S304" s="2"/>
      <c r="T304" s="2"/>
      <c r="U304" s="2"/>
      <c r="V304" s="18"/>
      <c r="AF304" s="20">
        <f>--ISNUMBER(IFERROR(SEARCH($AH$2,BaseDatos[[#This Row],[Material]],1),""))</f>
        <v>1</v>
      </c>
      <c r="AG304" s="14">
        <f>IF(AF304=1,COUNTIF($AF$6:AF304,1),"")</f>
        <v>299</v>
      </c>
      <c r="AH304" s="15" t="str">
        <f>IFERROR(INDEX(BaseDatos[Material],MATCH(ROWS($AG$6:AG304),BaseDatos[Aux2],0)),"")</f>
        <v>Panel metálico para muros SUPERWALL (promedio Cyclopentane) marca METENCO</v>
      </c>
    </row>
    <row r="305" spans="1:34" x14ac:dyDescent="0.35">
      <c r="A305" s="2" t="str">
        <f>BaseDatos[[#This Row],[Material]]</f>
        <v>Panel metálico para muros HWALL marca METENCO</v>
      </c>
      <c r="B305" s="3" t="s">
        <v>406</v>
      </c>
      <c r="C305" s="2"/>
      <c r="D305" s="2"/>
      <c r="E305" s="2" t="s">
        <v>359</v>
      </c>
      <c r="F305" s="2" t="s">
        <v>10</v>
      </c>
      <c r="G305" s="6"/>
      <c r="H305" s="6"/>
      <c r="I305" s="6"/>
      <c r="J305" s="2"/>
      <c r="K305" s="2" t="s">
        <v>409</v>
      </c>
      <c r="L305" s="2" t="s">
        <v>340</v>
      </c>
      <c r="M305" s="2" t="s">
        <v>736</v>
      </c>
      <c r="N305" s="2"/>
      <c r="O305" s="2"/>
      <c r="P305" s="2"/>
      <c r="Q305" s="2"/>
      <c r="R305" s="2"/>
      <c r="S305" s="2"/>
      <c r="T305" s="2"/>
      <c r="U305" s="2"/>
      <c r="V305" s="18"/>
      <c r="AF305" s="20">
        <f>--ISNUMBER(IFERROR(SEARCH($AH$2,BaseDatos[[#This Row],[Material]],1),""))</f>
        <v>1</v>
      </c>
      <c r="AG305" s="14">
        <f>IF(AF305=1,COUNTIF($AF$6:AF305,1),"")</f>
        <v>300</v>
      </c>
      <c r="AH305" s="15" t="str">
        <f>IFERROR(INDEX(BaseDatos[Material],MATCH(ROWS($AG$6:AG305),BaseDatos[Aux2],0)),"")</f>
        <v>Panel metálico para muros HWALL marca METENCO</v>
      </c>
    </row>
    <row r="306" spans="1:34" x14ac:dyDescent="0.35">
      <c r="A306" s="2" t="str">
        <f>BaseDatos[[#This Row],[Material]]</f>
        <v>Panel metálico para muros SUPERWALL (141-B) marca METENCO</v>
      </c>
      <c r="B306" s="3" t="s">
        <v>406</v>
      </c>
      <c r="C306" s="2"/>
      <c r="D306" s="2"/>
      <c r="E306" s="2" t="s">
        <v>360</v>
      </c>
      <c r="F306" s="2" t="s">
        <v>10</v>
      </c>
      <c r="G306" s="6"/>
      <c r="H306" s="6"/>
      <c r="I306" s="6"/>
      <c r="J306" s="2"/>
      <c r="K306" s="2" t="s">
        <v>409</v>
      </c>
      <c r="L306" s="2" t="s">
        <v>340</v>
      </c>
      <c r="M306" s="2" t="s">
        <v>737</v>
      </c>
      <c r="N306" s="2"/>
      <c r="O306" s="2"/>
      <c r="P306" s="2"/>
      <c r="Q306" s="2"/>
      <c r="R306" s="2"/>
      <c r="S306" s="2"/>
      <c r="T306" s="2"/>
      <c r="U306" s="2"/>
      <c r="V306" s="18"/>
      <c r="AF306" s="20">
        <f>--ISNUMBER(IFERROR(SEARCH($AH$2,BaseDatos[[#This Row],[Material]],1),""))</f>
        <v>1</v>
      </c>
      <c r="AG306" s="14">
        <f>IF(AF306=1,COUNTIF($AF$6:AF306,1),"")</f>
        <v>301</v>
      </c>
      <c r="AH306" s="15" t="str">
        <f>IFERROR(INDEX(BaseDatos[Material],MATCH(ROWS($AG$6:AG306),BaseDatos[Aux2],0)),"")</f>
        <v>Panel metálico para muros SUPERWALL (141-B) marca METENCO</v>
      </c>
    </row>
    <row r="307" spans="1:34" x14ac:dyDescent="0.35">
      <c r="A307" s="2" t="str">
        <f>BaseDatos[[#This Row],[Material]]</f>
        <v>Varilla corrugada fabricada con material de desecho de grupo Acerero</v>
      </c>
      <c r="B307" s="3" t="s">
        <v>406</v>
      </c>
      <c r="C307" s="2"/>
      <c r="D307" s="2"/>
      <c r="E307" s="2" t="s">
        <v>361</v>
      </c>
      <c r="F307" s="2" t="s">
        <v>346</v>
      </c>
      <c r="G307" s="6"/>
      <c r="H307" s="6"/>
      <c r="I307" s="6"/>
      <c r="J307" s="2"/>
      <c r="K307" s="2" t="s">
        <v>409</v>
      </c>
      <c r="L307" s="2" t="s">
        <v>411</v>
      </c>
      <c r="M307" s="2" t="s">
        <v>738</v>
      </c>
      <c r="N307" s="2"/>
      <c r="O307" s="2"/>
      <c r="P307" s="2"/>
      <c r="Q307" s="2"/>
      <c r="R307" s="2"/>
      <c r="S307" s="2"/>
      <c r="T307" s="2"/>
      <c r="U307" s="2"/>
      <c r="V307" s="18"/>
      <c r="AF307" s="20">
        <f>--ISNUMBER(IFERROR(SEARCH($AH$2,BaseDatos[[#This Row],[Material]],1),""))</f>
        <v>1</v>
      </c>
      <c r="AG307" s="14">
        <f>IF(AF307=1,COUNTIF($AF$6:AF307,1),"")</f>
        <v>302</v>
      </c>
      <c r="AH307" s="15" t="str">
        <f>IFERROR(INDEX(BaseDatos[Material],MATCH(ROWS($AG$6:AG307),BaseDatos[Aux2],0)),"")</f>
        <v>Varilla corrugada fabricada con material de desecho de grupo Acerero</v>
      </c>
    </row>
    <row r="308" spans="1:34" x14ac:dyDescent="0.35">
      <c r="A308" s="2" t="str">
        <f>BaseDatos[[#This Row],[Material]]</f>
        <v>Varilla corrugada fabricada con material de desecho marca DEACERO</v>
      </c>
      <c r="B308" s="3" t="s">
        <v>406</v>
      </c>
      <c r="C308" s="2"/>
      <c r="D308" s="2"/>
      <c r="E308" s="2" t="s">
        <v>362</v>
      </c>
      <c r="F308" s="2" t="s">
        <v>346</v>
      </c>
      <c r="G308" s="6"/>
      <c r="H308" s="6"/>
      <c r="I308" s="6"/>
      <c r="J308" s="2"/>
      <c r="K308" s="2" t="s">
        <v>409</v>
      </c>
      <c r="L308" s="2" t="s">
        <v>340</v>
      </c>
      <c r="M308" s="2" t="s">
        <v>739</v>
      </c>
      <c r="N308" s="2"/>
      <c r="O308" s="2"/>
      <c r="P308" s="2"/>
      <c r="Q308" s="2"/>
      <c r="R308" s="2"/>
      <c r="S308" s="2"/>
      <c r="T308" s="2"/>
      <c r="U308" s="2"/>
      <c r="V308" s="18"/>
      <c r="AF308" s="20">
        <f>--ISNUMBER(IFERROR(SEARCH($AH$2,BaseDatos[[#This Row],[Material]],1),""))</f>
        <v>1</v>
      </c>
      <c r="AG308" s="14">
        <f>IF(AF308=1,COUNTIF($AF$6:AF308,1),"")</f>
        <v>303</v>
      </c>
      <c r="AH308" s="15" t="str">
        <f>IFERROR(INDEX(BaseDatos[Material],MATCH(ROWS($AG$6:AG308),BaseDatos[Aux2],0)),"")</f>
        <v>Varilla corrugada fabricada con material de desecho marca DEACERO</v>
      </c>
    </row>
    <row r="309" spans="1:34" x14ac:dyDescent="0.35">
      <c r="A309" s="2" t="str">
        <f>BaseDatos[[#This Row],[Material]]</f>
        <v>Alambrón de acero fabricado con material de desecho marca DEACERO</v>
      </c>
      <c r="B309" s="3" t="s">
        <v>406</v>
      </c>
      <c r="C309" s="2"/>
      <c r="D309" s="2"/>
      <c r="E309" s="2" t="s">
        <v>363</v>
      </c>
      <c r="F309" s="2" t="s">
        <v>346</v>
      </c>
      <c r="G309" s="6"/>
      <c r="H309" s="6"/>
      <c r="I309" s="6"/>
      <c r="J309" s="2"/>
      <c r="K309" s="2" t="s">
        <v>409</v>
      </c>
      <c r="L309" s="2" t="s">
        <v>340</v>
      </c>
      <c r="M309" s="2"/>
      <c r="N309" s="2"/>
      <c r="O309" s="2"/>
      <c r="P309" s="2"/>
      <c r="Q309" s="2"/>
      <c r="R309" s="2"/>
      <c r="S309" s="2"/>
      <c r="T309" s="2"/>
      <c r="U309" s="2"/>
      <c r="V309" s="18"/>
      <c r="AF309" s="20">
        <f>--ISNUMBER(IFERROR(SEARCH($AH$2,BaseDatos[[#This Row],[Material]],1),""))</f>
        <v>1</v>
      </c>
      <c r="AG309" s="14">
        <f>IF(AF309=1,COUNTIF($AF$6:AF309,1),"")</f>
        <v>304</v>
      </c>
      <c r="AH309" s="15" t="str">
        <f>IFERROR(INDEX(BaseDatos[Material],MATCH(ROWS($AG$6:AG309),BaseDatos[Aux2],0)),"")</f>
        <v>Alambrón de acero fabricado con material de desecho marca DEACERO</v>
      </c>
    </row>
    <row r="310" spans="1:34" x14ac:dyDescent="0.35">
      <c r="A310" s="2" t="str">
        <f>BaseDatos[[#This Row],[Material]]</f>
        <v>Alambre galvanizado fabricado con material de desecho marca DEACERO</v>
      </c>
      <c r="B310" s="3" t="s">
        <v>406</v>
      </c>
      <c r="C310" s="2"/>
      <c r="D310" s="2"/>
      <c r="E310" s="2" t="s">
        <v>364</v>
      </c>
      <c r="F310" s="2" t="s">
        <v>346</v>
      </c>
      <c r="G310" s="6"/>
      <c r="H310" s="6"/>
      <c r="I310" s="6"/>
      <c r="J310" s="2"/>
      <c r="K310" s="2" t="s">
        <v>409</v>
      </c>
      <c r="L310" s="2" t="s">
        <v>340</v>
      </c>
      <c r="M310" s="2"/>
      <c r="N310" s="2"/>
      <c r="O310" s="2"/>
      <c r="P310" s="2"/>
      <c r="Q310" s="2"/>
      <c r="R310" s="2"/>
      <c r="S310" s="2"/>
      <c r="T310" s="2"/>
      <c r="U310" s="2"/>
      <c r="V310" s="18"/>
      <c r="AF310" s="20">
        <f>--ISNUMBER(IFERROR(SEARCH($AH$2,BaseDatos[[#This Row],[Material]],1),""))</f>
        <v>1</v>
      </c>
      <c r="AG310" s="14">
        <f>IF(AF310=1,COUNTIF($AF$6:AF310,1),"")</f>
        <v>305</v>
      </c>
      <c r="AH310" s="15" t="str">
        <f>IFERROR(INDEX(BaseDatos[Material],MATCH(ROWS($AG$6:AG310),BaseDatos[Aux2],0)),"")</f>
        <v>Alambre galvanizado fabricado con material de desecho marca DEACERO</v>
      </c>
    </row>
    <row r="311" spans="1:34" x14ac:dyDescent="0.35">
      <c r="A311" s="2" t="str">
        <f>BaseDatos[[#This Row],[Material]]</f>
        <v>Cable de acero pretensado fabricado con material de desecho marca DEACERO</v>
      </c>
      <c r="B311" s="3" t="s">
        <v>406</v>
      </c>
      <c r="C311" s="2"/>
      <c r="D311" s="2"/>
      <c r="E311" s="2" t="s">
        <v>365</v>
      </c>
      <c r="F311" s="2" t="s">
        <v>346</v>
      </c>
      <c r="G311" s="6"/>
      <c r="H311" s="6"/>
      <c r="I311" s="6"/>
      <c r="J311" s="2"/>
      <c r="K311" s="2" t="s">
        <v>409</v>
      </c>
      <c r="L311" s="2" t="s">
        <v>340</v>
      </c>
      <c r="M311" s="2" t="s">
        <v>740</v>
      </c>
      <c r="N311" s="2"/>
      <c r="O311" s="2"/>
      <c r="P311" s="2"/>
      <c r="Q311" s="2"/>
      <c r="R311" s="2"/>
      <c r="S311" s="2"/>
      <c r="T311" s="2"/>
      <c r="U311" s="2"/>
      <c r="V311" s="18"/>
      <c r="AF311" s="20">
        <f>--ISNUMBER(IFERROR(SEARCH($AH$2,BaseDatos[[#This Row],[Material]],1),""))</f>
        <v>1</v>
      </c>
      <c r="AG311" s="14">
        <f>IF(AF311=1,COUNTIF($AF$6:AF311,1),"")</f>
        <v>306</v>
      </c>
      <c r="AH311" s="15" t="str">
        <f>IFERROR(INDEX(BaseDatos[Material],MATCH(ROWS($AG$6:AG311),BaseDatos[Aux2],0)),"")</f>
        <v>Cable de acero pretensado fabricado con material de desecho marca DEACERO</v>
      </c>
    </row>
    <row r="312" spans="1:34" x14ac:dyDescent="0.35">
      <c r="A312" s="2" t="str">
        <f>BaseDatos[[#This Row],[Material]]</f>
        <v>Viga de acero perfil 'H' fabricada con material de desecho marca DEACERO</v>
      </c>
      <c r="B312" s="3" t="s">
        <v>406</v>
      </c>
      <c r="C312" s="2"/>
      <c r="D312" s="2"/>
      <c r="E312" s="2" t="s">
        <v>366</v>
      </c>
      <c r="F312" s="2" t="s">
        <v>346</v>
      </c>
      <c r="G312" s="6"/>
      <c r="H312" s="6"/>
      <c r="I312" s="6"/>
      <c r="J312" s="2"/>
      <c r="K312" s="2" t="s">
        <v>409</v>
      </c>
      <c r="L312" s="2" t="s">
        <v>340</v>
      </c>
      <c r="M312" s="2" t="s">
        <v>741</v>
      </c>
      <c r="N312" s="2"/>
      <c r="O312" s="2"/>
      <c r="P312" s="2"/>
      <c r="Q312" s="2"/>
      <c r="R312" s="2"/>
      <c r="S312" s="2"/>
      <c r="T312" s="2"/>
      <c r="U312" s="2"/>
      <c r="V312" s="18"/>
      <c r="AF312" s="20">
        <f>--ISNUMBER(IFERROR(SEARCH($AH$2,BaseDatos[[#This Row],[Material]],1),""))</f>
        <v>1</v>
      </c>
      <c r="AG312" s="14">
        <f>IF(AF312=1,COUNTIF($AF$6:AF312,1),"")</f>
        <v>307</v>
      </c>
      <c r="AH312" s="15" t="str">
        <f>IFERROR(INDEX(BaseDatos[Material],MATCH(ROWS($AG$6:AG312),BaseDatos[Aux2],0)),"")</f>
        <v>Viga de acero perfil 'H' fabricada con material de desecho marca DEACERO</v>
      </c>
    </row>
    <row r="313" spans="1:34" x14ac:dyDescent="0.35">
      <c r="A313" s="2" t="str">
        <f>BaseDatos[[#This Row],[Material]]</f>
        <v>Placa de acero laminada en caliente marca AHMSA</v>
      </c>
      <c r="B313" s="3" t="s">
        <v>406</v>
      </c>
      <c r="C313" s="2"/>
      <c r="D313" s="2"/>
      <c r="E313" s="2" t="s">
        <v>367</v>
      </c>
      <c r="F313" s="2" t="s">
        <v>346</v>
      </c>
      <c r="G313" s="6"/>
      <c r="H313" s="6"/>
      <c r="I313" s="6"/>
      <c r="J313" s="2"/>
      <c r="K313" s="2" t="s">
        <v>409</v>
      </c>
      <c r="L313" s="2" t="s">
        <v>340</v>
      </c>
      <c r="M313" s="2" t="s">
        <v>742</v>
      </c>
      <c r="N313" s="2"/>
      <c r="O313" s="2"/>
      <c r="P313" s="2"/>
      <c r="Q313" s="2"/>
      <c r="R313" s="2"/>
      <c r="S313" s="2"/>
      <c r="T313" s="2"/>
      <c r="U313" s="2"/>
      <c r="V313" s="18"/>
      <c r="AF313" s="20">
        <f>--ISNUMBER(IFERROR(SEARCH($AH$2,BaseDatos[[#This Row],[Material]],1),""))</f>
        <v>1</v>
      </c>
      <c r="AG313" s="14">
        <f>IF(AF313=1,COUNTIF($AF$6:AF313,1),"")</f>
        <v>308</v>
      </c>
      <c r="AH313" s="15" t="str">
        <f>IFERROR(INDEX(BaseDatos[Material],MATCH(ROWS($AG$6:AG313),BaseDatos[Aux2],0)),"")</f>
        <v>Placa de acero laminada en caliente marca AHMSA</v>
      </c>
    </row>
    <row r="314" spans="1:34" x14ac:dyDescent="0.35">
      <c r="A314" s="2" t="str">
        <f>BaseDatos[[#This Row],[Material]]</f>
        <v>Viga de acero perfil 'W' fabricada con material de desecho marca AHMSA</v>
      </c>
      <c r="B314" s="3" t="s">
        <v>406</v>
      </c>
      <c r="C314" s="2"/>
      <c r="D314" s="2"/>
      <c r="E314" s="2" t="s">
        <v>368</v>
      </c>
      <c r="F314" s="2" t="s">
        <v>346</v>
      </c>
      <c r="G314" s="6"/>
      <c r="H314" s="6"/>
      <c r="I314" s="6"/>
      <c r="J314" s="2"/>
      <c r="K314" s="2" t="s">
        <v>409</v>
      </c>
      <c r="L314" s="2" t="s">
        <v>340</v>
      </c>
      <c r="M314" s="2" t="s">
        <v>741</v>
      </c>
      <c r="N314" s="2"/>
      <c r="O314" s="2"/>
      <c r="P314" s="2"/>
      <c r="Q314" s="2"/>
      <c r="R314" s="2"/>
      <c r="S314" s="2"/>
      <c r="T314" s="2"/>
      <c r="U314" s="2"/>
      <c r="V314" s="18"/>
      <c r="AF314" s="20">
        <f>--ISNUMBER(IFERROR(SEARCH($AH$2,BaseDatos[[#This Row],[Material]],1),""))</f>
        <v>1</v>
      </c>
      <c r="AG314" s="14">
        <f>IF(AF314=1,COUNTIF($AF$6:AF314,1),"")</f>
        <v>309</v>
      </c>
      <c r="AH314" s="15" t="str">
        <f>IFERROR(INDEX(BaseDatos[Material],MATCH(ROWS($AG$6:AG314),BaseDatos[Aux2],0)),"")</f>
        <v>Viga de acero perfil 'W' fabricada con material de desecho marca AHMSA</v>
      </c>
    </row>
    <row r="315" spans="1:34" x14ac:dyDescent="0.35">
      <c r="A315" s="2" t="str">
        <f>BaseDatos[[#This Row],[Material]]</f>
        <v>Viga de acero perfil 'C' fabricada con material de desecho marca AHMSA</v>
      </c>
      <c r="B315" s="3" t="s">
        <v>406</v>
      </c>
      <c r="C315" s="2"/>
      <c r="D315" s="2"/>
      <c r="E315" s="2" t="s">
        <v>369</v>
      </c>
      <c r="F315" s="2" t="s">
        <v>346</v>
      </c>
      <c r="G315" s="6"/>
      <c r="H315" s="6"/>
      <c r="I315" s="6"/>
      <c r="J315" s="2"/>
      <c r="K315" s="2" t="s">
        <v>409</v>
      </c>
      <c r="L315" s="2" t="s">
        <v>340</v>
      </c>
      <c r="M315" s="2" t="s">
        <v>741</v>
      </c>
      <c r="N315" s="2"/>
      <c r="O315" s="2"/>
      <c r="P315" s="2"/>
      <c r="Q315" s="2"/>
      <c r="R315" s="2"/>
      <c r="S315" s="2"/>
      <c r="T315" s="2"/>
      <c r="U315" s="2"/>
      <c r="V315" s="18"/>
      <c r="AF315" s="20">
        <f>--ISNUMBER(IFERROR(SEARCH($AH$2,BaseDatos[[#This Row],[Material]],1),""))</f>
        <v>1</v>
      </c>
      <c r="AG315" s="14">
        <f>IF(AF315=1,COUNTIF($AF$6:AF315,1),"")</f>
        <v>310</v>
      </c>
      <c r="AH315" s="15" t="str">
        <f>IFERROR(INDEX(BaseDatos[Material],MATCH(ROWS($AG$6:AG315),BaseDatos[Aux2],0)),"")</f>
        <v>Viga de acero perfil 'C' fabricada con material de desecho marca AHMSA</v>
      </c>
    </row>
    <row r="316" spans="1:34" x14ac:dyDescent="0.35">
      <c r="A316" s="2" t="str">
        <f>BaseDatos[[#This Row],[Material]]</f>
        <v>Viga de acero perfil 'L' fabricada con material de desecho marca AHMSA</v>
      </c>
      <c r="B316" s="3" t="s">
        <v>406</v>
      </c>
      <c r="C316" s="2"/>
      <c r="D316" s="2"/>
      <c r="E316" s="2" t="s">
        <v>370</v>
      </c>
      <c r="F316" s="2" t="s">
        <v>346</v>
      </c>
      <c r="G316" s="6"/>
      <c r="H316" s="6"/>
      <c r="I316" s="6"/>
      <c r="J316" s="2"/>
      <c r="K316" s="2" t="s">
        <v>409</v>
      </c>
      <c r="L316" s="2" t="s">
        <v>340</v>
      </c>
      <c r="M316" s="2" t="s">
        <v>741</v>
      </c>
      <c r="N316" s="2"/>
      <c r="O316" s="2"/>
      <c r="P316" s="2"/>
      <c r="Q316" s="2"/>
      <c r="R316" s="2"/>
      <c r="S316" s="2"/>
      <c r="T316" s="2"/>
      <c r="U316" s="2"/>
      <c r="V316" s="18"/>
      <c r="AF316" s="20">
        <f>--ISNUMBER(IFERROR(SEARCH($AH$2,BaseDatos[[#This Row],[Material]],1),""))</f>
        <v>1</v>
      </c>
      <c r="AG316" s="14">
        <f>IF(AF316=1,COUNTIF($AF$6:AF316,1),"")</f>
        <v>311</v>
      </c>
      <c r="AH316" s="15" t="str">
        <f>IFERROR(INDEX(BaseDatos[Material],MATCH(ROWS($AG$6:AG316),BaseDatos[Aux2],0)),"")</f>
        <v>Viga de acero perfil 'L' fabricada con material de desecho marca AHMSA</v>
      </c>
    </row>
    <row r="317" spans="1:34" x14ac:dyDescent="0.35">
      <c r="A317" s="2" t="str">
        <f>BaseDatos[[#This Row],[Material]]</f>
        <v>Rollo de acero laminado en calientemarca AHMSA</v>
      </c>
      <c r="B317" s="3" t="s">
        <v>406</v>
      </c>
      <c r="C317" s="2"/>
      <c r="D317" s="2"/>
      <c r="E317" s="2" t="s">
        <v>371</v>
      </c>
      <c r="F317" s="2" t="s">
        <v>346</v>
      </c>
      <c r="G317" s="6"/>
      <c r="H317" s="6"/>
      <c r="I317" s="6"/>
      <c r="J317" s="2"/>
      <c r="K317" s="2" t="s">
        <v>409</v>
      </c>
      <c r="L317" s="2" t="s">
        <v>340</v>
      </c>
      <c r="M317" s="2" t="s">
        <v>743</v>
      </c>
      <c r="N317" s="2"/>
      <c r="O317" s="2"/>
      <c r="P317" s="2"/>
      <c r="Q317" s="2"/>
      <c r="R317" s="2"/>
      <c r="S317" s="2"/>
      <c r="T317" s="2"/>
      <c r="U317" s="2"/>
      <c r="V317" s="18"/>
      <c r="AF317" s="20">
        <f>--ISNUMBER(IFERROR(SEARCH($AH$2,BaseDatos[[#This Row],[Material]],1),""))</f>
        <v>1</v>
      </c>
      <c r="AG317" s="14">
        <f>IF(AF317=1,COUNTIF($AF$6:AF317,1),"")</f>
        <v>312</v>
      </c>
      <c r="AH317" s="15" t="str">
        <f>IFERROR(INDEX(BaseDatos[Material],MATCH(ROWS($AG$6:AG317),BaseDatos[Aux2],0)),"")</f>
        <v>Rollo de acero laminado en calientemarca AHMSA</v>
      </c>
    </row>
    <row r="318" spans="1:34" x14ac:dyDescent="0.35">
      <c r="A318" s="2" t="str">
        <f>BaseDatos[[#This Row],[Material]]</f>
        <v>Panel de yeso marca USG tablaroca</v>
      </c>
      <c r="B318" s="3" t="s">
        <v>406</v>
      </c>
      <c r="C318" s="2"/>
      <c r="D318" s="2"/>
      <c r="E318" s="2" t="s">
        <v>372</v>
      </c>
      <c r="F318" s="2" t="s">
        <v>10</v>
      </c>
      <c r="G318" s="6"/>
      <c r="H318" s="6"/>
      <c r="I318" s="6"/>
      <c r="J318" s="2"/>
      <c r="K318" s="2" t="s">
        <v>409</v>
      </c>
      <c r="L318" s="2" t="s">
        <v>340</v>
      </c>
      <c r="M318" s="2" t="s">
        <v>744</v>
      </c>
      <c r="N318" s="2"/>
      <c r="O318" s="2"/>
      <c r="P318" s="2"/>
      <c r="Q318" s="2"/>
      <c r="R318" s="2"/>
      <c r="S318" s="2"/>
      <c r="T318" s="2"/>
      <c r="U318" s="2"/>
      <c r="V318" s="18"/>
      <c r="AF318" s="20">
        <f>--ISNUMBER(IFERROR(SEARCH($AH$2,BaseDatos[[#This Row],[Material]],1),""))</f>
        <v>1</v>
      </c>
      <c r="AG318" s="14">
        <f>IF(AF318=1,COUNTIF($AF$6:AF318,1),"")</f>
        <v>313</v>
      </c>
      <c r="AH318" s="15" t="str">
        <f>IFERROR(INDEX(BaseDatos[Material],MATCH(ROWS($AG$6:AG318),BaseDatos[Aux2],0)),"")</f>
        <v>Panel de yeso marca USG tablaroca</v>
      </c>
    </row>
    <row r="319" spans="1:34" x14ac:dyDescent="0.35">
      <c r="A319" s="2" t="str">
        <f>BaseDatos[[#This Row],[Material]]</f>
        <v>Panel de yeso marca USG tablaroca Ultralight</v>
      </c>
      <c r="B319" s="3" t="s">
        <v>406</v>
      </c>
      <c r="C319" s="2"/>
      <c r="D319" s="2"/>
      <c r="E319" s="2" t="s">
        <v>373</v>
      </c>
      <c r="F319" s="2" t="s">
        <v>10</v>
      </c>
      <c r="G319" s="6"/>
      <c r="H319" s="6"/>
      <c r="I319" s="6"/>
      <c r="J319" s="2"/>
      <c r="K319" s="2" t="s">
        <v>409</v>
      </c>
      <c r="L319" s="2" t="s">
        <v>340</v>
      </c>
      <c r="M319" s="2" t="s">
        <v>745</v>
      </c>
      <c r="N319" s="2"/>
      <c r="O319" s="2"/>
      <c r="P319" s="2"/>
      <c r="Q319" s="2"/>
      <c r="R319" s="2"/>
      <c r="S319" s="2"/>
      <c r="T319" s="2"/>
      <c r="U319" s="2"/>
      <c r="V319" s="18"/>
      <c r="AF319" s="20">
        <f>--ISNUMBER(IFERROR(SEARCH($AH$2,BaseDatos[[#This Row],[Material]],1),""))</f>
        <v>1</v>
      </c>
      <c r="AG319" s="14">
        <f>IF(AF319=1,COUNTIF($AF$6:AF319,1),"")</f>
        <v>314</v>
      </c>
      <c r="AH319" s="15" t="str">
        <f>IFERROR(INDEX(BaseDatos[Material],MATCH(ROWS($AG$6:AG319),BaseDatos[Aux2],0)),"")</f>
        <v>Panel de yeso marca USG tablaroca Ultralight</v>
      </c>
    </row>
    <row r="320" spans="1:34" x14ac:dyDescent="0.35">
      <c r="A320" s="2" t="str">
        <f>BaseDatos[[#This Row],[Material]]</f>
        <v>Panel de yeso marca USG tablaroca Antimoho</v>
      </c>
      <c r="B320" s="3" t="s">
        <v>406</v>
      </c>
      <c r="C320" s="2"/>
      <c r="D320" s="2"/>
      <c r="E320" s="2" t="s">
        <v>374</v>
      </c>
      <c r="F320" s="2" t="s">
        <v>10</v>
      </c>
      <c r="G320" s="6"/>
      <c r="H320" s="6"/>
      <c r="I320" s="6"/>
      <c r="J320" s="2"/>
      <c r="K320" s="2" t="s">
        <v>409</v>
      </c>
      <c r="L320" s="2" t="s">
        <v>340</v>
      </c>
      <c r="M320" s="2" t="s">
        <v>746</v>
      </c>
      <c r="N320" s="2"/>
      <c r="O320" s="2"/>
      <c r="P320" s="2"/>
      <c r="Q320" s="2"/>
      <c r="R320" s="2"/>
      <c r="S320" s="2"/>
      <c r="T320" s="2"/>
      <c r="U320" s="2"/>
      <c r="V320" s="18"/>
      <c r="AF320" s="20">
        <f>--ISNUMBER(IFERROR(SEARCH($AH$2,BaseDatos[[#This Row],[Material]],1),""))</f>
        <v>1</v>
      </c>
      <c r="AG320" s="14">
        <f>IF(AF320=1,COUNTIF($AF$6:AF320,1),"")</f>
        <v>315</v>
      </c>
      <c r="AH320" s="15" t="str">
        <f>IFERROR(INDEX(BaseDatos[Material],MATCH(ROWS($AG$6:AG320),BaseDatos[Aux2],0)),"")</f>
        <v>Panel de yeso marca USG tablaroca Antimoho</v>
      </c>
    </row>
    <row r="321" spans="1:34" x14ac:dyDescent="0.35">
      <c r="A321" s="2" t="str">
        <f>BaseDatos[[#This Row],[Material]]</f>
        <v>Panel de yeso marca USG tablaroca Firecode Type X</v>
      </c>
      <c r="B321" s="3" t="s">
        <v>406</v>
      </c>
      <c r="C321" s="2"/>
      <c r="D321" s="2"/>
      <c r="E321" s="2" t="s">
        <v>375</v>
      </c>
      <c r="F321" s="2" t="s">
        <v>10</v>
      </c>
      <c r="G321" s="6"/>
      <c r="H321" s="6"/>
      <c r="I321" s="6"/>
      <c r="J321" s="2"/>
      <c r="K321" s="2" t="s">
        <v>409</v>
      </c>
      <c r="L321" s="2" t="s">
        <v>340</v>
      </c>
      <c r="M321" s="2" t="s">
        <v>747</v>
      </c>
      <c r="N321" s="2"/>
      <c r="O321" s="2"/>
      <c r="P321" s="2"/>
      <c r="Q321" s="2"/>
      <c r="R321" s="2"/>
      <c r="S321" s="2"/>
      <c r="T321" s="2"/>
      <c r="U321" s="2"/>
      <c r="V321" s="18"/>
      <c r="AF321" s="20">
        <f>--ISNUMBER(IFERROR(SEARCH($AH$2,BaseDatos[[#This Row],[Material]],1),""))</f>
        <v>1</v>
      </c>
      <c r="AG321" s="14">
        <f>IF(AF321=1,COUNTIF($AF$6:AF321,1),"")</f>
        <v>316</v>
      </c>
      <c r="AH321" s="15" t="str">
        <f>IFERROR(INDEX(BaseDatos[Material],MATCH(ROWS($AG$6:AG321),BaseDatos[Aux2],0)),"")</f>
        <v>Panel de yeso marca USG tablaroca Firecode Type X</v>
      </c>
    </row>
    <row r="322" spans="1:34" x14ac:dyDescent="0.35">
      <c r="A322" s="2" t="str">
        <f>BaseDatos[[#This Row],[Material]]</f>
        <v>Panel de yeso marca USG tablaroca Firecode Type C</v>
      </c>
      <c r="B322" s="3" t="s">
        <v>406</v>
      </c>
      <c r="C322" s="2"/>
      <c r="D322" s="2"/>
      <c r="E322" s="2" t="s">
        <v>376</v>
      </c>
      <c r="F322" s="2" t="s">
        <v>10</v>
      </c>
      <c r="G322" s="6"/>
      <c r="H322" s="6"/>
      <c r="I322" s="6"/>
      <c r="J322" s="2"/>
      <c r="K322" s="2" t="s">
        <v>409</v>
      </c>
      <c r="L322" s="2" t="s">
        <v>340</v>
      </c>
      <c r="M322" s="2" t="s">
        <v>748</v>
      </c>
      <c r="N322" s="2"/>
      <c r="O322" s="2"/>
      <c r="P322" s="2"/>
      <c r="Q322" s="2"/>
      <c r="R322" s="2"/>
      <c r="S322" s="2"/>
      <c r="T322" s="2"/>
      <c r="U322" s="2"/>
      <c r="V322" s="18"/>
      <c r="AF322" s="20">
        <f>--ISNUMBER(IFERROR(SEARCH($AH$2,BaseDatos[[#This Row],[Material]],1),""))</f>
        <v>1</v>
      </c>
      <c r="AG322" s="14">
        <f>IF(AF322=1,COUNTIF($AF$6:AF322,1),"")</f>
        <v>317</v>
      </c>
      <c r="AH322" s="15" t="str">
        <f>IFERROR(INDEX(BaseDatos[Material],MATCH(ROWS($AG$6:AG322),BaseDatos[Aux2],0)),"")</f>
        <v>Panel de yeso marca USG tablaroca Firecode Type C</v>
      </c>
    </row>
    <row r="323" spans="1:34" x14ac:dyDescent="0.35">
      <c r="A323" s="2" t="str">
        <f>BaseDatos[[#This Row],[Material]]</f>
        <v>Panel de yeso marca USG tablaroca Antimoho Firecode Type X</v>
      </c>
      <c r="B323" s="3" t="s">
        <v>406</v>
      </c>
      <c r="C323" s="2"/>
      <c r="D323" s="2"/>
      <c r="E323" s="2" t="s">
        <v>377</v>
      </c>
      <c r="F323" s="2" t="s">
        <v>10</v>
      </c>
      <c r="G323" s="6"/>
      <c r="H323" s="6"/>
      <c r="I323" s="6"/>
      <c r="J323" s="2"/>
      <c r="K323" s="2" t="s">
        <v>409</v>
      </c>
      <c r="L323" s="2" t="s">
        <v>340</v>
      </c>
      <c r="M323" s="2" t="s">
        <v>749</v>
      </c>
      <c r="N323" s="2"/>
      <c r="O323" s="2"/>
      <c r="P323" s="2"/>
      <c r="Q323" s="2"/>
      <c r="R323" s="2"/>
      <c r="S323" s="2"/>
      <c r="T323" s="2"/>
      <c r="U323" s="2"/>
      <c r="V323" s="18"/>
      <c r="AF323" s="20">
        <f>--ISNUMBER(IFERROR(SEARCH($AH$2,BaseDatos[[#This Row],[Material]],1),""))</f>
        <v>1</v>
      </c>
      <c r="AG323" s="14">
        <f>IF(AF323=1,COUNTIF($AF$6:AF323,1),"")</f>
        <v>318</v>
      </c>
      <c r="AH323" s="15" t="str">
        <f>IFERROR(INDEX(BaseDatos[Material],MATCH(ROWS($AG$6:AG323),BaseDatos[Aux2],0)),"")</f>
        <v>Panel de yeso marca USG tablaroca Antimoho Firecode Type X</v>
      </c>
    </row>
    <row r="324" spans="1:34" x14ac:dyDescent="0.35">
      <c r="A324" s="2" t="str">
        <f>BaseDatos[[#This Row],[Material]]</f>
        <v>Panel de yeso marca USG tablaroca Liner</v>
      </c>
      <c r="B324" s="3" t="s">
        <v>406</v>
      </c>
      <c r="C324" s="2"/>
      <c r="D324" s="2"/>
      <c r="E324" s="2" t="s">
        <v>378</v>
      </c>
      <c r="F324" s="2" t="s">
        <v>10</v>
      </c>
      <c r="G324" s="6"/>
      <c r="H324" s="6"/>
      <c r="I324" s="6"/>
      <c r="J324" s="2"/>
      <c r="K324" s="2" t="s">
        <v>409</v>
      </c>
      <c r="L324" s="2" t="s">
        <v>340</v>
      </c>
      <c r="M324" s="2" t="s">
        <v>750</v>
      </c>
      <c r="N324" s="2"/>
      <c r="O324" s="2"/>
      <c r="P324" s="2"/>
      <c r="Q324" s="2"/>
      <c r="R324" s="2"/>
      <c r="S324" s="2"/>
      <c r="T324" s="2"/>
      <c r="U324" s="2"/>
      <c r="V324" s="18"/>
      <c r="AF324" s="20">
        <f>--ISNUMBER(IFERROR(SEARCH($AH$2,BaseDatos[[#This Row],[Material]],1),""))</f>
        <v>1</v>
      </c>
      <c r="AG324" s="14">
        <f>IF(AF324=1,COUNTIF($AF$6:AF324,1),"")</f>
        <v>319</v>
      </c>
      <c r="AH324" s="15" t="str">
        <f>IFERROR(INDEX(BaseDatos[Material],MATCH(ROWS($AG$6:AG324),BaseDatos[Aux2],0)),"")</f>
        <v>Panel de yeso marca USG tablaroca Liner</v>
      </c>
    </row>
    <row r="325" spans="1:34" x14ac:dyDescent="0.35">
      <c r="A325" s="2" t="str">
        <f>BaseDatos[[#This Row],[Material]]</f>
        <v>Panel de yeso marca USG tablaroca Sheetrock</v>
      </c>
      <c r="B325" s="3" t="s">
        <v>406</v>
      </c>
      <c r="C325" s="2"/>
      <c r="D325" s="2"/>
      <c r="E325" s="2" t="s">
        <v>379</v>
      </c>
      <c r="F325" s="2" t="s">
        <v>10</v>
      </c>
      <c r="G325" s="6"/>
      <c r="H325" s="6"/>
      <c r="I325" s="6"/>
      <c r="J325" s="2"/>
      <c r="K325" s="2" t="s">
        <v>409</v>
      </c>
      <c r="L325" s="2" t="s">
        <v>340</v>
      </c>
      <c r="M325" s="2" t="s">
        <v>751</v>
      </c>
      <c r="N325" s="2"/>
      <c r="O325" s="2"/>
      <c r="P325" s="2"/>
      <c r="Q325" s="2"/>
      <c r="R325" s="2"/>
      <c r="S325" s="2"/>
      <c r="T325" s="2"/>
      <c r="U325" s="2"/>
      <c r="V325" s="18"/>
      <c r="AF325" s="20">
        <f>--ISNUMBER(IFERROR(SEARCH($AH$2,BaseDatos[[#This Row],[Material]],1),""))</f>
        <v>1</v>
      </c>
      <c r="AG325" s="14">
        <f>IF(AF325=1,COUNTIF($AF$6:AF325,1),"")</f>
        <v>320</v>
      </c>
      <c r="AH325" s="15" t="str">
        <f>IFERROR(INDEX(BaseDatos[Material],MATCH(ROWS($AG$6:AG325),BaseDatos[Aux2],0)),"")</f>
        <v>Panel de yeso marca USG tablaroca Sheetrock</v>
      </c>
    </row>
    <row r="326" spans="1:34" x14ac:dyDescent="0.35">
      <c r="A326" s="2" t="str">
        <f>BaseDatos[[#This Row],[Material]]</f>
        <v>Panel de yeso marca USG tablaroca Sheetrock con recubrimiento de yeso</v>
      </c>
      <c r="B326" s="3" t="s">
        <v>406</v>
      </c>
      <c r="C326" s="2"/>
      <c r="D326" s="2"/>
      <c r="E326" s="2" t="s">
        <v>380</v>
      </c>
      <c r="F326" s="2" t="s">
        <v>10</v>
      </c>
      <c r="G326" s="6"/>
      <c r="H326" s="6"/>
      <c r="I326" s="6"/>
      <c r="J326" s="2"/>
      <c r="K326" s="2" t="s">
        <v>409</v>
      </c>
      <c r="L326" s="2" t="s">
        <v>340</v>
      </c>
      <c r="M326" s="2" t="s">
        <v>752</v>
      </c>
      <c r="N326" s="2"/>
      <c r="O326" s="2"/>
      <c r="P326" s="2"/>
      <c r="Q326" s="2"/>
      <c r="R326" s="2"/>
      <c r="S326" s="2"/>
      <c r="T326" s="2"/>
      <c r="U326" s="2"/>
      <c r="V326" s="18"/>
      <c r="AF326" s="20">
        <f>--ISNUMBER(IFERROR(SEARCH($AH$2,BaseDatos[[#This Row],[Material]],1),""))</f>
        <v>1</v>
      </c>
      <c r="AG326" s="14">
        <f>IF(AF326=1,COUNTIF($AF$6:AF326,1),"")</f>
        <v>321</v>
      </c>
      <c r="AH326" s="15" t="str">
        <f>IFERROR(INDEX(BaseDatos[Material],MATCH(ROWS($AG$6:AG326),BaseDatos[Aux2],0)),"")</f>
        <v>Panel de yeso marca USG tablaroca Sheetrock con recubrimiento de yeso</v>
      </c>
    </row>
    <row r="327" spans="1:34" x14ac:dyDescent="0.35">
      <c r="A327" s="2" t="str">
        <f>BaseDatos[[#This Row],[Material]]</f>
        <v>Panel de yeso marca USG tablaroca con recubrimiento de vidrio</v>
      </c>
      <c r="B327" s="3" t="s">
        <v>406</v>
      </c>
      <c r="C327" s="2"/>
      <c r="D327" s="2"/>
      <c r="E327" s="2" t="s">
        <v>381</v>
      </c>
      <c r="F327" s="2" t="s">
        <v>10</v>
      </c>
      <c r="G327" s="6"/>
      <c r="H327" s="6"/>
      <c r="I327" s="6"/>
      <c r="J327" s="2"/>
      <c r="K327" s="2" t="s">
        <v>409</v>
      </c>
      <c r="L327" s="2" t="s">
        <v>340</v>
      </c>
      <c r="M327" s="2" t="s">
        <v>753</v>
      </c>
      <c r="N327" s="2"/>
      <c r="O327" s="2"/>
      <c r="P327" s="2"/>
      <c r="Q327" s="2"/>
      <c r="R327" s="2"/>
      <c r="S327" s="2"/>
      <c r="T327" s="2"/>
      <c r="U327" s="2"/>
      <c r="V327" s="18"/>
      <c r="AF327" s="20">
        <f>--ISNUMBER(IFERROR(SEARCH($AH$2,BaseDatos[[#This Row],[Material]],1),""))</f>
        <v>1</v>
      </c>
      <c r="AG327" s="14">
        <f>IF(AF327=1,COUNTIF($AF$6:AF327,1),"")</f>
        <v>322</v>
      </c>
      <c r="AH327" s="15" t="str">
        <f>IFERROR(INDEX(BaseDatos[Material],MATCH(ROWS($AG$6:AG327),BaseDatos[Aux2],0)),"")</f>
        <v>Panel de yeso marca USG tablaroca con recubrimiento de vidrio</v>
      </c>
    </row>
    <row r="328" spans="1:34" x14ac:dyDescent="0.35">
      <c r="A328" s="2" t="str">
        <f>BaseDatos[[#This Row],[Material]]</f>
        <v>Panel de cemento marca USG Durock</v>
      </c>
      <c r="B328" s="3" t="s">
        <v>406</v>
      </c>
      <c r="C328" s="2"/>
      <c r="D328" s="2"/>
      <c r="E328" s="2" t="s">
        <v>382</v>
      </c>
      <c r="F328" s="2" t="s">
        <v>10</v>
      </c>
      <c r="G328" s="6"/>
      <c r="H328" s="6"/>
      <c r="I328" s="6"/>
      <c r="J328" s="2"/>
      <c r="K328" s="2" t="s">
        <v>409</v>
      </c>
      <c r="L328" s="2" t="s">
        <v>340</v>
      </c>
      <c r="M328" s="2" t="s">
        <v>754</v>
      </c>
      <c r="N328" s="2"/>
      <c r="O328" s="2"/>
      <c r="P328" s="2"/>
      <c r="Q328" s="2"/>
      <c r="R328" s="2"/>
      <c r="S328" s="2"/>
      <c r="T328" s="2"/>
      <c r="U328" s="2"/>
      <c r="V328" s="18"/>
      <c r="AF328" s="20">
        <f>--ISNUMBER(IFERROR(SEARCH($AH$2,BaseDatos[[#This Row],[Material]],1),""))</f>
        <v>1</v>
      </c>
      <c r="AG328" s="14">
        <f>IF(AF328=1,COUNTIF($AF$6:AF328,1),"")</f>
        <v>323</v>
      </c>
      <c r="AH328" s="15" t="str">
        <f>IFERROR(INDEX(BaseDatos[Material],MATCH(ROWS($AG$6:AG328),BaseDatos[Aux2],0)),"")</f>
        <v>Panel de cemento marca USG Durock</v>
      </c>
    </row>
    <row r="329" spans="1:34" x14ac:dyDescent="0.35">
      <c r="A329" s="2" t="str">
        <f>BaseDatos[[#This Row],[Material]]</f>
        <v>Panel de cemento marca USG Duracrete</v>
      </c>
      <c r="B329" s="3" t="s">
        <v>406</v>
      </c>
      <c r="C329" s="2"/>
      <c r="D329" s="2"/>
      <c r="E329" s="2" t="s">
        <v>383</v>
      </c>
      <c r="F329" s="2" t="s">
        <v>10</v>
      </c>
      <c r="G329" s="6"/>
      <c r="H329" s="6"/>
      <c r="I329" s="6"/>
      <c r="J329" s="2"/>
      <c r="K329" s="2" t="s">
        <v>409</v>
      </c>
      <c r="L329" s="2" t="s">
        <v>340</v>
      </c>
      <c r="M329" s="2" t="s">
        <v>754</v>
      </c>
      <c r="N329" s="2"/>
      <c r="O329" s="2"/>
      <c r="P329" s="2"/>
      <c r="Q329" s="2"/>
      <c r="R329" s="2"/>
      <c r="S329" s="2"/>
      <c r="T329" s="2"/>
      <c r="U329" s="2"/>
      <c r="V329" s="18"/>
      <c r="AF329" s="20">
        <f>--ISNUMBER(IFERROR(SEARCH($AH$2,BaseDatos[[#This Row],[Material]],1),""))</f>
        <v>1</v>
      </c>
      <c r="AG329" s="14">
        <f>IF(AF329=1,COUNTIF($AF$6:AF329,1),"")</f>
        <v>324</v>
      </c>
      <c r="AH329" s="15" t="str">
        <f>IFERROR(INDEX(BaseDatos[Material],MATCH(ROWS($AG$6:AG329),BaseDatos[Aux2],0)),"")</f>
        <v>Panel de cemento marca USG Duracrete</v>
      </c>
    </row>
    <row r="330" spans="1:34" x14ac:dyDescent="0.35">
      <c r="A330" s="2" t="str">
        <f>BaseDatos[[#This Row],[Material]]</f>
        <v>Acero laminado en caliente grado A36 marca TERNIUM</v>
      </c>
      <c r="B330" s="3" t="s">
        <v>406</v>
      </c>
      <c r="C330" s="2"/>
      <c r="D330" s="2"/>
      <c r="E330" s="2" t="s">
        <v>384</v>
      </c>
      <c r="F330" s="2" t="s">
        <v>346</v>
      </c>
      <c r="G330" s="6"/>
      <c r="H330" s="6"/>
      <c r="I330" s="6"/>
      <c r="J330" s="2"/>
      <c r="K330" s="2" t="s">
        <v>409</v>
      </c>
      <c r="L330" s="2" t="s">
        <v>340</v>
      </c>
      <c r="M330" s="2" t="s">
        <v>755</v>
      </c>
      <c r="N330" s="2"/>
      <c r="O330" s="2"/>
      <c r="P330" s="2"/>
      <c r="Q330" s="2"/>
      <c r="R330" s="2"/>
      <c r="S330" s="2"/>
      <c r="T330" s="2"/>
      <c r="U330" s="2"/>
      <c r="V330" s="18"/>
      <c r="AF330" s="20">
        <f>--ISNUMBER(IFERROR(SEARCH($AH$2,BaseDatos[[#This Row],[Material]],1),""))</f>
        <v>1</v>
      </c>
      <c r="AG330" s="14">
        <f>IF(AF330=1,COUNTIF($AF$6:AF330,1),"")</f>
        <v>325</v>
      </c>
      <c r="AH330" s="15" t="str">
        <f>IFERROR(INDEX(BaseDatos[Material],MATCH(ROWS($AG$6:AG330),BaseDatos[Aux2],0)),"")</f>
        <v>Acero laminado en caliente grado A36 marca TERNIUM</v>
      </c>
    </row>
    <row r="331" spans="1:34" x14ac:dyDescent="0.35">
      <c r="A331" s="2" t="str">
        <f>BaseDatos[[#This Row],[Material]]</f>
        <v>Acero laminado en caliente grado A50 marca TERNIUM</v>
      </c>
      <c r="B331" s="3" t="s">
        <v>406</v>
      </c>
      <c r="C331" s="2"/>
      <c r="D331" s="2"/>
      <c r="E331" s="2" t="s">
        <v>385</v>
      </c>
      <c r="F331" s="2" t="s">
        <v>346</v>
      </c>
      <c r="G331" s="6"/>
      <c r="H331" s="6"/>
      <c r="I331" s="6"/>
      <c r="J331" s="2"/>
      <c r="K331" s="2" t="s">
        <v>409</v>
      </c>
      <c r="L331" s="2" t="s">
        <v>340</v>
      </c>
      <c r="M331" s="2" t="s">
        <v>755</v>
      </c>
      <c r="N331" s="2"/>
      <c r="O331" s="2"/>
      <c r="P331" s="2"/>
      <c r="Q331" s="2"/>
      <c r="R331" s="2"/>
      <c r="S331" s="2"/>
      <c r="T331" s="2"/>
      <c r="U331" s="2"/>
      <c r="V331" s="18"/>
      <c r="AF331" s="20">
        <f>--ISNUMBER(IFERROR(SEARCH($AH$2,BaseDatos[[#This Row],[Material]],1),""))</f>
        <v>1</v>
      </c>
      <c r="AG331" s="14">
        <f>IF(AF331=1,COUNTIF($AF$6:AF331,1),"")</f>
        <v>326</v>
      </c>
      <c r="AH331" s="15" t="str">
        <f>IFERROR(INDEX(BaseDatos[Material],MATCH(ROWS($AG$6:AG331),BaseDatos[Aux2],0)),"")</f>
        <v>Acero laminado en caliente grado A50 marca TERNIUM</v>
      </c>
    </row>
    <row r="332" spans="1:34" x14ac:dyDescent="0.35">
      <c r="A332" s="2" t="str">
        <f>BaseDatos[[#This Row],[Material]]</f>
        <v>Acero laminado en caliente grado A55 marca TERNIUM</v>
      </c>
      <c r="B332" s="3" t="s">
        <v>406</v>
      </c>
      <c r="C332" s="2"/>
      <c r="D332" s="2"/>
      <c r="E332" s="2" t="s">
        <v>386</v>
      </c>
      <c r="F332" s="2" t="s">
        <v>346</v>
      </c>
      <c r="G332" s="6"/>
      <c r="H332" s="6"/>
      <c r="I332" s="6"/>
      <c r="J332" s="2"/>
      <c r="K332" s="2" t="s">
        <v>409</v>
      </c>
      <c r="L332" s="2" t="s">
        <v>340</v>
      </c>
      <c r="M332" s="2" t="s">
        <v>755</v>
      </c>
      <c r="N332" s="2"/>
      <c r="O332" s="2"/>
      <c r="P332" s="2"/>
      <c r="Q332" s="2"/>
      <c r="R332" s="2"/>
      <c r="S332" s="2"/>
      <c r="T332" s="2"/>
      <c r="U332" s="2"/>
      <c r="V332" s="18"/>
      <c r="AF332" s="20">
        <f>--ISNUMBER(IFERROR(SEARCH($AH$2,BaseDatos[[#This Row],[Material]],1),""))</f>
        <v>1</v>
      </c>
      <c r="AG332" s="14">
        <f>IF(AF332=1,COUNTIF($AF$6:AF332,1),"")</f>
        <v>327</v>
      </c>
      <c r="AH332" s="15" t="str">
        <f>IFERROR(INDEX(BaseDatos[Material],MATCH(ROWS($AG$6:AG332),BaseDatos[Aux2],0)),"")</f>
        <v>Acero laminado en caliente grado A55 marca TERNIUM</v>
      </c>
    </row>
    <row r="333" spans="1:34" x14ac:dyDescent="0.35">
      <c r="A333" s="2" t="str">
        <f>BaseDatos[[#This Row],[Material]]</f>
        <v>Acero laminado en caliente grado A60 marca TERNIUM</v>
      </c>
      <c r="B333" s="3" t="s">
        <v>406</v>
      </c>
      <c r="C333" s="2"/>
      <c r="D333" s="2"/>
      <c r="E333" s="2" t="s">
        <v>387</v>
      </c>
      <c r="F333" s="2" t="s">
        <v>346</v>
      </c>
      <c r="G333" s="6"/>
      <c r="H333" s="6"/>
      <c r="I333" s="6"/>
      <c r="J333" s="2"/>
      <c r="K333" s="2" t="s">
        <v>409</v>
      </c>
      <c r="L333" s="2" t="s">
        <v>340</v>
      </c>
      <c r="M333" s="2" t="s">
        <v>755</v>
      </c>
      <c r="N333" s="2"/>
      <c r="O333" s="2"/>
      <c r="P333" s="2"/>
      <c r="Q333" s="2"/>
      <c r="R333" s="2"/>
      <c r="S333" s="2"/>
      <c r="T333" s="2"/>
      <c r="U333" s="2"/>
      <c r="V333" s="18"/>
      <c r="AF333" s="20">
        <f>--ISNUMBER(IFERROR(SEARCH($AH$2,BaseDatos[[#This Row],[Material]],1),""))</f>
        <v>1</v>
      </c>
      <c r="AG333" s="14">
        <f>IF(AF333=1,COUNTIF($AF$6:AF333,1),"")</f>
        <v>328</v>
      </c>
      <c r="AH333" s="15" t="str">
        <f>IFERROR(INDEX(BaseDatos[Material],MATCH(ROWS($AG$6:AG333),BaseDatos[Aux2],0)),"")</f>
        <v>Acero laminado en caliente grado A60 marca TERNIUM</v>
      </c>
    </row>
    <row r="334" spans="1:34" x14ac:dyDescent="0.35">
      <c r="A334" s="2" t="str">
        <f>BaseDatos[[#This Row],[Material]]</f>
        <v>Panel de acero con aislamiento térmico para techos marca Ternium Multytecho</v>
      </c>
      <c r="B334" s="3" t="s">
        <v>406</v>
      </c>
      <c r="C334" s="2"/>
      <c r="D334" s="2"/>
      <c r="E334" s="2" t="s">
        <v>388</v>
      </c>
      <c r="F334" s="2" t="s">
        <v>10</v>
      </c>
      <c r="G334" s="6"/>
      <c r="H334" s="6"/>
      <c r="I334" s="6"/>
      <c r="J334" s="2"/>
      <c r="K334" s="2" t="s">
        <v>409</v>
      </c>
      <c r="L334" s="2" t="s">
        <v>340</v>
      </c>
      <c r="M334" s="2" t="s">
        <v>756</v>
      </c>
      <c r="N334" s="2"/>
      <c r="O334" s="2"/>
      <c r="P334" s="2"/>
      <c r="Q334" s="2"/>
      <c r="R334" s="2"/>
      <c r="S334" s="2"/>
      <c r="T334" s="2"/>
      <c r="U334" s="2"/>
      <c r="V334" s="18"/>
      <c r="AF334" s="20">
        <f>--ISNUMBER(IFERROR(SEARCH($AH$2,BaseDatos[[#This Row],[Material]],1),""))</f>
        <v>1</v>
      </c>
      <c r="AG334" s="14">
        <f>IF(AF334=1,COUNTIF($AF$6:AF334,1),"")</f>
        <v>329</v>
      </c>
      <c r="AH334" s="15" t="str">
        <f>IFERROR(INDEX(BaseDatos[Material],MATCH(ROWS($AG$6:AG334),BaseDatos[Aux2],0)),"")</f>
        <v>Panel de acero con aislamiento térmico para techos marca Ternium Multytecho</v>
      </c>
    </row>
    <row r="335" spans="1:34" x14ac:dyDescent="0.35">
      <c r="A335" s="2" t="str">
        <f>BaseDatos[[#This Row],[Material]]</f>
        <v>Panel de acero con aislamiento térmico para muros marca Ternium Multymuro</v>
      </c>
      <c r="B335" s="3" t="s">
        <v>406</v>
      </c>
      <c r="C335" s="2"/>
      <c r="D335" s="2"/>
      <c r="E335" s="2" t="s">
        <v>389</v>
      </c>
      <c r="F335" s="2" t="s">
        <v>10</v>
      </c>
      <c r="G335" s="6"/>
      <c r="H335" s="6"/>
      <c r="I335" s="6"/>
      <c r="J335" s="2"/>
      <c r="K335" s="2" t="s">
        <v>409</v>
      </c>
      <c r="L335" s="2" t="s">
        <v>340</v>
      </c>
      <c r="M335" s="2" t="s">
        <v>757</v>
      </c>
      <c r="N335" s="2"/>
      <c r="O335" s="2"/>
      <c r="P335" s="2"/>
      <c r="Q335" s="2"/>
      <c r="R335" s="2"/>
      <c r="S335" s="2"/>
      <c r="T335" s="2"/>
      <c r="U335" s="2"/>
      <c r="V335" s="18"/>
      <c r="AF335" s="20">
        <f>--ISNUMBER(IFERROR(SEARCH($AH$2,BaseDatos[[#This Row],[Material]],1),""))</f>
        <v>1</v>
      </c>
      <c r="AG335" s="14">
        <f>IF(AF335=1,COUNTIF($AF$6:AF335,1),"")</f>
        <v>330</v>
      </c>
      <c r="AH335" s="15" t="str">
        <f>IFERROR(INDEX(BaseDatos[Material],MATCH(ROWS($AG$6:AG335),BaseDatos[Aux2],0)),"")</f>
        <v>Panel de acero con aislamiento térmico para muros marca Ternium Multymuro</v>
      </c>
    </row>
    <row r="336" spans="1:34" x14ac:dyDescent="0.35">
      <c r="A336" s="2" t="str">
        <f>BaseDatos[[#This Row],[Material]]</f>
        <v>Panel de acero con aislamiento térmico para techos marca Ternium Econotecho</v>
      </c>
      <c r="B336" s="3" t="s">
        <v>406</v>
      </c>
      <c r="C336" s="2"/>
      <c r="D336" s="2"/>
      <c r="E336" s="2" t="s">
        <v>390</v>
      </c>
      <c r="F336" s="2" t="s">
        <v>10</v>
      </c>
      <c r="G336" s="6"/>
      <c r="H336" s="6"/>
      <c r="I336" s="6"/>
      <c r="J336" s="2"/>
      <c r="K336" s="2" t="s">
        <v>409</v>
      </c>
      <c r="L336" s="2" t="s">
        <v>340</v>
      </c>
      <c r="M336" s="2" t="s">
        <v>758</v>
      </c>
      <c r="N336" s="2"/>
      <c r="O336" s="2"/>
      <c r="P336" s="2"/>
      <c r="Q336" s="2"/>
      <c r="R336" s="2"/>
      <c r="S336" s="2"/>
      <c r="T336" s="2"/>
      <c r="U336" s="2"/>
      <c r="V336" s="18"/>
      <c r="AF336" s="20">
        <f>--ISNUMBER(IFERROR(SEARCH($AH$2,BaseDatos[[#This Row],[Material]],1),""))</f>
        <v>1</v>
      </c>
      <c r="AG336" s="14">
        <f>IF(AF336=1,COUNTIF($AF$6:AF336,1),"")</f>
        <v>331</v>
      </c>
      <c r="AH336" s="15" t="str">
        <f>IFERROR(INDEX(BaseDatos[Material],MATCH(ROWS($AG$6:AG336),BaseDatos[Aux2],0)),"")</f>
        <v>Panel de acero con aislamiento térmico para techos marca Ternium Econotecho</v>
      </c>
    </row>
    <row r="337" spans="1:34" x14ac:dyDescent="0.35">
      <c r="A337" s="2" t="str">
        <f>BaseDatos[[#This Row],[Material]]</f>
        <v>Panel de acero con aislamiento térmico para muros marca Ternium Economuro</v>
      </c>
      <c r="B337" s="3" t="s">
        <v>406</v>
      </c>
      <c r="C337" s="2"/>
      <c r="D337" s="2"/>
      <c r="E337" s="2" t="s">
        <v>391</v>
      </c>
      <c r="F337" s="2" t="s">
        <v>10</v>
      </c>
      <c r="G337" s="6"/>
      <c r="H337" s="6"/>
      <c r="I337" s="6"/>
      <c r="J337" s="2"/>
      <c r="K337" s="2" t="s">
        <v>409</v>
      </c>
      <c r="L337" s="2" t="s">
        <v>340</v>
      </c>
      <c r="M337" s="2" t="s">
        <v>759</v>
      </c>
      <c r="N337" s="2"/>
      <c r="O337" s="2"/>
      <c r="P337" s="2"/>
      <c r="Q337" s="2"/>
      <c r="R337" s="2"/>
      <c r="S337" s="2"/>
      <c r="T337" s="2"/>
      <c r="U337" s="2"/>
      <c r="V337" s="18"/>
      <c r="AF337" s="20">
        <f>--ISNUMBER(IFERROR(SEARCH($AH$2,BaseDatos[[#This Row],[Material]],1),""))</f>
        <v>1</v>
      </c>
      <c r="AG337" s="14">
        <f>IF(AF337=1,COUNTIF($AF$6:AF337,1),"")</f>
        <v>332</v>
      </c>
      <c r="AH337" s="15" t="str">
        <f>IFERROR(INDEX(BaseDatos[Material],MATCH(ROWS($AG$6:AG337),BaseDatos[Aux2],0)),"")</f>
        <v>Panel de acero con aislamiento térmico para muros marca Ternium Economuro</v>
      </c>
    </row>
    <row r="338" spans="1:34" x14ac:dyDescent="0.35">
      <c r="A338" s="2" t="str">
        <f>BaseDatos[[#This Row],[Material]]</f>
        <v>Panel de acero con aislamiento térmico marca Ternium Arkirib</v>
      </c>
      <c r="B338" s="3" t="s">
        <v>406</v>
      </c>
      <c r="C338" s="2"/>
      <c r="D338" s="2"/>
      <c r="E338" s="2" t="s">
        <v>392</v>
      </c>
      <c r="F338" s="2" t="s">
        <v>10</v>
      </c>
      <c r="G338" s="6"/>
      <c r="H338" s="6"/>
      <c r="I338" s="6"/>
      <c r="J338" s="2"/>
      <c r="K338" s="2" t="s">
        <v>409</v>
      </c>
      <c r="L338" s="2" t="s">
        <v>340</v>
      </c>
      <c r="M338" s="2" t="s">
        <v>760</v>
      </c>
      <c r="N338" s="2"/>
      <c r="O338" s="2"/>
      <c r="P338" s="2"/>
      <c r="Q338" s="2"/>
      <c r="R338" s="2"/>
      <c r="S338" s="2"/>
      <c r="T338" s="2"/>
      <c r="U338" s="2"/>
      <c r="V338" s="18"/>
      <c r="AF338" s="20">
        <f>--ISNUMBER(IFERROR(SEARCH($AH$2,BaseDatos[[#This Row],[Material]],1),""))</f>
        <v>1</v>
      </c>
      <c r="AG338" s="14">
        <f>IF(AF338=1,COUNTIF($AF$6:AF338,1),"")</f>
        <v>333</v>
      </c>
      <c r="AH338" s="15" t="str">
        <f>IFERROR(INDEX(BaseDatos[Material],MATCH(ROWS($AG$6:AG338),BaseDatos[Aux2],0)),"")</f>
        <v>Panel de acero con aislamiento térmico marca Ternium Arkirib</v>
      </c>
    </row>
    <row r="339" spans="1:34" x14ac:dyDescent="0.35">
      <c r="A339" s="2" t="str">
        <f>BaseDatos[[#This Row],[Material]]</f>
        <v>Panel de acero con aislamiento térmico para techos marca Ternium Galvatecho</v>
      </c>
      <c r="B339" s="3" t="s">
        <v>406</v>
      </c>
      <c r="C339" s="2"/>
      <c r="D339" s="2"/>
      <c r="E339" s="2" t="s">
        <v>393</v>
      </c>
      <c r="F339" s="2" t="s">
        <v>10</v>
      </c>
      <c r="G339" s="6"/>
      <c r="H339" s="6"/>
      <c r="I339" s="6"/>
      <c r="J339" s="2"/>
      <c r="K339" s="2" t="s">
        <v>409</v>
      </c>
      <c r="L339" s="2" t="s">
        <v>340</v>
      </c>
      <c r="M339" s="2" t="s">
        <v>761</v>
      </c>
      <c r="N339" s="2"/>
      <c r="O339" s="2"/>
      <c r="P339" s="2"/>
      <c r="Q339" s="2"/>
      <c r="R339" s="2"/>
      <c r="S339" s="2"/>
      <c r="T339" s="2"/>
      <c r="U339" s="2"/>
      <c r="V339" s="18"/>
      <c r="AF339" s="20">
        <f>--ISNUMBER(IFERROR(SEARCH($AH$2,BaseDatos[[#This Row],[Material]],1),""))</f>
        <v>1</v>
      </c>
      <c r="AG339" s="14">
        <f>IF(AF339=1,COUNTIF($AF$6:AF339,1),"")</f>
        <v>334</v>
      </c>
      <c r="AH339" s="15" t="str">
        <f>IFERROR(INDEX(BaseDatos[Material],MATCH(ROWS($AG$6:AG339),BaseDatos[Aux2],0)),"")</f>
        <v>Panel de acero con aislamiento térmico para techos marca Ternium Galvatecho</v>
      </c>
    </row>
    <row r="340" spans="1:34" x14ac:dyDescent="0.35">
      <c r="A340" s="2" t="str">
        <f>BaseDatos[[#This Row],[Material]]</f>
        <v>Lámina de acero corrugada marca Ternium TRD 91.5 Roof Deck</v>
      </c>
      <c r="B340" s="3" t="s">
        <v>406</v>
      </c>
      <c r="C340" s="2"/>
      <c r="D340" s="2"/>
      <c r="E340" s="2" t="s">
        <v>394</v>
      </c>
      <c r="F340" s="2" t="s">
        <v>346</v>
      </c>
      <c r="G340" s="6"/>
      <c r="H340" s="6"/>
      <c r="I340" s="6"/>
      <c r="J340" s="2"/>
      <c r="K340" s="2" t="s">
        <v>409</v>
      </c>
      <c r="L340" s="2" t="s">
        <v>340</v>
      </c>
      <c r="M340" s="2" t="s">
        <v>762</v>
      </c>
      <c r="N340" s="2"/>
      <c r="O340" s="2"/>
      <c r="P340" s="2"/>
      <c r="Q340" s="2"/>
      <c r="R340" s="2"/>
      <c r="S340" s="2"/>
      <c r="T340" s="2"/>
      <c r="U340" s="2"/>
      <c r="V340" s="18"/>
      <c r="AF340" s="20">
        <f>--ISNUMBER(IFERROR(SEARCH($AH$2,BaseDatos[[#This Row],[Material]],1),""))</f>
        <v>1</v>
      </c>
      <c r="AG340" s="14">
        <f>IF(AF340=1,COUNTIF($AF$6:AF340,1),"")</f>
        <v>335</v>
      </c>
      <c r="AH340" s="15" t="str">
        <f>IFERROR(INDEX(BaseDatos[Material],MATCH(ROWS($AG$6:AG340),BaseDatos[Aux2],0)),"")</f>
        <v>Lámina de acero corrugada marca Ternium TRD 91.5 Roof Deck</v>
      </c>
    </row>
    <row r="341" spans="1:34" x14ac:dyDescent="0.35">
      <c r="A341" s="2" t="str">
        <f>BaseDatos[[#This Row],[Material]]</f>
        <v>Lámina de acero en rollo y chapa de acero galvanizado marca TERNIUM</v>
      </c>
      <c r="B341" s="3" t="s">
        <v>406</v>
      </c>
      <c r="C341" s="2"/>
      <c r="D341" s="2"/>
      <c r="E341" s="2" t="s">
        <v>395</v>
      </c>
      <c r="F341" s="2" t="s">
        <v>346</v>
      </c>
      <c r="G341" s="6"/>
      <c r="H341" s="6"/>
      <c r="I341" s="6"/>
      <c r="J341" s="2"/>
      <c r="K341" s="2" t="s">
        <v>409</v>
      </c>
      <c r="L341" s="2" t="s">
        <v>340</v>
      </c>
      <c r="M341" s="2" t="s">
        <v>763</v>
      </c>
      <c r="N341" s="2"/>
      <c r="O341" s="2"/>
      <c r="P341" s="2"/>
      <c r="Q341" s="2"/>
      <c r="R341" s="2"/>
      <c r="S341" s="2"/>
      <c r="T341" s="2"/>
      <c r="U341" s="2"/>
      <c r="V341" s="18"/>
      <c r="AF341" s="20">
        <f>--ISNUMBER(IFERROR(SEARCH($AH$2,BaseDatos[[#This Row],[Material]],1),""))</f>
        <v>1</v>
      </c>
      <c r="AG341" s="14">
        <f>IF(AF341=1,COUNTIF($AF$6:AF341,1),"")</f>
        <v>336</v>
      </c>
      <c r="AH341" s="15" t="str">
        <f>IFERROR(INDEX(BaseDatos[Material],MATCH(ROWS($AG$6:AG341),BaseDatos[Aux2],0)),"")</f>
        <v>Lámina de acero en rollo y chapa de acero galvanizado marca TERNIUM</v>
      </c>
    </row>
    <row r="342" spans="1:34" x14ac:dyDescent="0.35">
      <c r="A342" s="2" t="str">
        <f>BaseDatos[[#This Row],[Material]]</f>
        <v>Lámina de acero laminado a presión galvanizado (corrugado y rectangular) marca TERNIUM</v>
      </c>
      <c r="B342" s="3" t="s">
        <v>406</v>
      </c>
      <c r="C342" s="2"/>
      <c r="D342" s="2"/>
      <c r="E342" s="2" t="s">
        <v>396</v>
      </c>
      <c r="F342" s="2" t="s">
        <v>346</v>
      </c>
      <c r="G342" s="6"/>
      <c r="H342" s="6"/>
      <c r="I342" s="6"/>
      <c r="J342" s="2"/>
      <c r="K342" s="2" t="s">
        <v>409</v>
      </c>
      <c r="L342" s="2" t="s">
        <v>340</v>
      </c>
      <c r="M342" s="2" t="s">
        <v>764</v>
      </c>
      <c r="N342" s="2"/>
      <c r="O342" s="2"/>
      <c r="P342" s="2"/>
      <c r="Q342" s="2"/>
      <c r="R342" s="2"/>
      <c r="S342" s="2"/>
      <c r="T342" s="2"/>
      <c r="U342" s="2"/>
      <c r="V342" s="18"/>
      <c r="AF342" s="20">
        <f>--ISNUMBER(IFERROR(SEARCH($AH$2,BaseDatos[[#This Row],[Material]],1),""))</f>
        <v>1</v>
      </c>
      <c r="AG342" s="14">
        <f>IF(AF342=1,COUNTIF($AF$6:AF342,1),"")</f>
        <v>337</v>
      </c>
      <c r="AH342" s="15" t="str">
        <f>IFERROR(INDEX(BaseDatos[Material],MATCH(ROWS($AG$6:AG342),BaseDatos[Aux2],0)),"")</f>
        <v>Lámina de acero laminado a presión galvanizado (corrugado y rectangular) marca TERNIUM</v>
      </c>
    </row>
    <row r="343" spans="1:34" x14ac:dyDescent="0.35">
      <c r="A343" s="2" t="str">
        <f>BaseDatos[[#This Row],[Material]]</f>
        <v>Lámina de acero en rollo y chapa de acero pintado (Ternium Pintro) marca TERNIUM</v>
      </c>
      <c r="B343" s="3" t="s">
        <v>406</v>
      </c>
      <c r="C343" s="2"/>
      <c r="D343" s="2"/>
      <c r="E343" s="2" t="s">
        <v>397</v>
      </c>
      <c r="F343" s="2" t="s">
        <v>346</v>
      </c>
      <c r="G343" s="6"/>
      <c r="H343" s="6"/>
      <c r="I343" s="6"/>
      <c r="J343" s="2"/>
      <c r="K343" s="2" t="s">
        <v>409</v>
      </c>
      <c r="L343" s="2" t="s">
        <v>340</v>
      </c>
      <c r="M343" s="2" t="s">
        <v>765</v>
      </c>
      <c r="N343" s="2"/>
      <c r="O343" s="2"/>
      <c r="P343" s="2"/>
      <c r="Q343" s="2"/>
      <c r="R343" s="2"/>
      <c r="S343" s="2"/>
      <c r="T343" s="2"/>
      <c r="U343" s="2"/>
      <c r="V343" s="18"/>
      <c r="AF343" s="20">
        <f>--ISNUMBER(IFERROR(SEARCH($AH$2,BaseDatos[[#This Row],[Material]],1),""))</f>
        <v>1</v>
      </c>
      <c r="AG343" s="14">
        <f>IF(AF343=1,COUNTIF($AF$6:AF343,1),"")</f>
        <v>338</v>
      </c>
      <c r="AH343" s="15" t="str">
        <f>IFERROR(INDEX(BaseDatos[Material],MATCH(ROWS($AG$6:AG343),BaseDatos[Aux2],0)),"")</f>
        <v>Lámina de acero en rollo y chapa de acero pintado (Ternium Pintro) marca TERNIUM</v>
      </c>
    </row>
    <row r="344" spans="1:34" x14ac:dyDescent="0.35">
      <c r="A344" s="2" t="str">
        <f>BaseDatos[[#This Row],[Material]]</f>
        <v>Lámina de acero pintada (corrugado y rectangular) marca TERNIUM</v>
      </c>
      <c r="B344" s="3" t="s">
        <v>406</v>
      </c>
      <c r="C344" s="2"/>
      <c r="D344" s="2"/>
      <c r="E344" s="2" t="s">
        <v>398</v>
      </c>
      <c r="F344" s="2" t="s">
        <v>346</v>
      </c>
      <c r="G344" s="6"/>
      <c r="H344" s="6"/>
      <c r="I344" s="6"/>
      <c r="J344" s="2"/>
      <c r="K344" s="2" t="s">
        <v>409</v>
      </c>
      <c r="L344" s="2" t="s">
        <v>340</v>
      </c>
      <c r="M344" s="2" t="s">
        <v>766</v>
      </c>
      <c r="N344" s="2"/>
      <c r="O344" s="2"/>
      <c r="P344" s="2"/>
      <c r="Q344" s="2"/>
      <c r="R344" s="2"/>
      <c r="S344" s="2"/>
      <c r="T344" s="2"/>
      <c r="U344" s="2"/>
      <c r="V344" s="18"/>
      <c r="AF344" s="20">
        <f>--ISNUMBER(IFERROR(SEARCH($AH$2,BaseDatos[[#This Row],[Material]],1),""))</f>
        <v>1</v>
      </c>
      <c r="AG344" s="14">
        <f>IF(AF344=1,COUNTIF($AF$6:AF344,1),"")</f>
        <v>339</v>
      </c>
      <c r="AH344" s="15" t="str">
        <f>IFERROR(INDEX(BaseDatos[Material],MATCH(ROWS($AG$6:AG344),BaseDatos[Aux2],0)),"")</f>
        <v>Lámina de acero pintada (corrugado y rectangular) marca TERNIUM</v>
      </c>
    </row>
    <row r="345" spans="1:34" x14ac:dyDescent="0.35">
      <c r="A345" s="2" t="str">
        <f>BaseDatos[[#This Row],[Material]]</f>
        <v>Columnas y vigas de acero como estructura principal marca TERNIUM</v>
      </c>
      <c r="B345" s="3" t="s">
        <v>406</v>
      </c>
      <c r="C345" s="2"/>
      <c r="D345" s="2"/>
      <c r="E345" s="2" t="s">
        <v>399</v>
      </c>
      <c r="F345" s="2" t="s">
        <v>346</v>
      </c>
      <c r="G345" s="6"/>
      <c r="H345" s="6"/>
      <c r="I345" s="6"/>
      <c r="J345" s="2"/>
      <c r="K345" s="2" t="s">
        <v>409</v>
      </c>
      <c r="L345" s="2" t="s">
        <v>340</v>
      </c>
      <c r="M345" s="2" t="s">
        <v>767</v>
      </c>
      <c r="N345" s="2"/>
      <c r="O345" s="2"/>
      <c r="P345" s="2"/>
      <c r="Q345" s="2"/>
      <c r="R345" s="2"/>
      <c r="S345" s="2"/>
      <c r="T345" s="2"/>
      <c r="U345" s="2"/>
      <c r="V345" s="18"/>
      <c r="AF345" s="20">
        <f>--ISNUMBER(IFERROR(SEARCH($AH$2,BaseDatos[[#This Row],[Material]],1),""))</f>
        <v>1</v>
      </c>
      <c r="AG345" s="14">
        <f>IF(AF345=1,COUNTIF($AF$6:AF345,1),"")</f>
        <v>340</v>
      </c>
      <c r="AH345" s="15" t="str">
        <f>IFERROR(INDEX(BaseDatos[Material],MATCH(ROWS($AG$6:AG345),BaseDatos[Aux2],0)),"")</f>
        <v>Columnas y vigas de acero como estructura principal marca TERNIUM</v>
      </c>
    </row>
    <row r="346" spans="1:34" x14ac:dyDescent="0.35">
      <c r="A346" s="2" t="str">
        <f>BaseDatos[[#This Row],[Material]]</f>
        <v>Estructura de acero tipo nave industrial (Wide Bay) marca TERNIUM</v>
      </c>
      <c r="B346" s="3" t="s">
        <v>406</v>
      </c>
      <c r="C346" s="2"/>
      <c r="D346" s="2"/>
      <c r="E346" s="2" t="s">
        <v>400</v>
      </c>
      <c r="F346" s="2" t="s">
        <v>346</v>
      </c>
      <c r="G346" s="6"/>
      <c r="H346" s="6"/>
      <c r="I346" s="6"/>
      <c r="J346" s="2"/>
      <c r="K346" s="2" t="s">
        <v>409</v>
      </c>
      <c r="L346" s="2" t="s">
        <v>340</v>
      </c>
      <c r="M346" s="2" t="s">
        <v>768</v>
      </c>
      <c r="N346" s="2"/>
      <c r="O346" s="2"/>
      <c r="P346" s="2"/>
      <c r="Q346" s="2"/>
      <c r="R346" s="2"/>
      <c r="S346" s="2"/>
      <c r="T346" s="2"/>
      <c r="U346" s="2"/>
      <c r="V346" s="18"/>
      <c r="AF346" s="20">
        <f>--ISNUMBER(IFERROR(SEARCH($AH$2,BaseDatos[[#This Row],[Material]],1),""))</f>
        <v>1</v>
      </c>
      <c r="AG346" s="14">
        <f>IF(AF346=1,COUNTIF($AF$6:AF346,1),"")</f>
        <v>341</v>
      </c>
      <c r="AH346" s="15" t="str">
        <f>IFERROR(INDEX(BaseDatos[Material],MATCH(ROWS($AG$6:AG346),BaseDatos[Aux2],0)),"")</f>
        <v>Estructura de acero tipo nave industrial (Wide Bay) marca TERNIUM</v>
      </c>
    </row>
    <row r="347" spans="1:34" x14ac:dyDescent="0.35">
      <c r="A347" s="2" t="str">
        <f>BaseDatos[[#This Row],[Material]]</f>
        <v>Postes de acero tipo "Studs" marca TERNIUM</v>
      </c>
      <c r="B347" s="3" t="s">
        <v>406</v>
      </c>
      <c r="C347" s="2"/>
      <c r="D347" s="2"/>
      <c r="E347" s="2" t="s">
        <v>401</v>
      </c>
      <c r="F347" s="2" t="s">
        <v>346</v>
      </c>
      <c r="G347" s="6"/>
      <c r="H347" s="6"/>
      <c r="I347" s="6"/>
      <c r="J347" s="2"/>
      <c r="K347" s="2" t="s">
        <v>409</v>
      </c>
      <c r="L347" s="2" t="s">
        <v>340</v>
      </c>
      <c r="M347" s="2" t="s">
        <v>769</v>
      </c>
      <c r="N347" s="2"/>
      <c r="O347" s="2"/>
      <c r="P347" s="2"/>
      <c r="Q347" s="2"/>
      <c r="R347" s="2"/>
      <c r="S347" s="2"/>
      <c r="T347" s="2"/>
      <c r="U347" s="2"/>
      <c r="V347" s="18"/>
      <c r="AF347" s="20">
        <f>--ISNUMBER(IFERROR(SEARCH($AH$2,BaseDatos[[#This Row],[Material]],1),""))</f>
        <v>1</v>
      </c>
      <c r="AG347" s="14">
        <f>IF(AF347=1,COUNTIF($AF$6:AF347,1),"")</f>
        <v>342</v>
      </c>
      <c r="AH347" s="15" t="str">
        <f>IFERROR(INDEX(BaseDatos[Material],MATCH(ROWS($AG$6:AG347),BaseDatos[Aux2],0)),"")</f>
        <v>Postes de acero tipo "Studs" marca TERNIUM</v>
      </c>
    </row>
    <row r="348" spans="1:34" x14ac:dyDescent="0.35">
      <c r="A348" s="2" t="str">
        <f>BaseDatos[[#This Row],[Material]]</f>
        <v>Panel de acero RIB marca TERNIUM</v>
      </c>
      <c r="B348" s="3" t="s">
        <v>406</v>
      </c>
      <c r="C348" s="2"/>
      <c r="D348" s="2"/>
      <c r="E348" s="2" t="s">
        <v>402</v>
      </c>
      <c r="F348" s="2" t="s">
        <v>346</v>
      </c>
      <c r="G348" s="6"/>
      <c r="H348" s="6"/>
      <c r="I348" s="6"/>
      <c r="J348" s="2"/>
      <c r="K348" s="2" t="s">
        <v>409</v>
      </c>
      <c r="L348" s="2" t="s">
        <v>340</v>
      </c>
      <c r="M348" s="2" t="s">
        <v>770</v>
      </c>
      <c r="N348" s="2"/>
      <c r="O348" s="2"/>
      <c r="P348" s="2"/>
      <c r="Q348" s="2"/>
      <c r="R348" s="2"/>
      <c r="S348" s="2"/>
      <c r="T348" s="2"/>
      <c r="U348" s="2"/>
      <c r="V348" s="18"/>
      <c r="AF348" s="20">
        <f>--ISNUMBER(IFERROR(SEARCH($AH$2,BaseDatos[[#This Row],[Material]],1),""))</f>
        <v>1</v>
      </c>
      <c r="AG348" s="14">
        <f>IF(AF348=1,COUNTIF($AF$6:AF348,1),"")</f>
        <v>343</v>
      </c>
      <c r="AH348" s="15" t="str">
        <f>IFERROR(INDEX(BaseDatos[Material],MATCH(ROWS($AG$6:AG348),BaseDatos[Aux2],0)),"")</f>
        <v>Panel de acero RIB marca TERNIUM</v>
      </c>
    </row>
    <row r="349" spans="1:34" x14ac:dyDescent="0.35">
      <c r="A349" s="2" t="str">
        <f>BaseDatos[[#This Row],[Material]]</f>
        <v>Cubierta de acero SSR marca TERNIUM</v>
      </c>
      <c r="B349" s="3" t="s">
        <v>406</v>
      </c>
      <c r="C349" s="2"/>
      <c r="D349" s="2"/>
      <c r="E349" s="2" t="s">
        <v>403</v>
      </c>
      <c r="F349" s="2" t="s">
        <v>346</v>
      </c>
      <c r="G349" s="6"/>
      <c r="H349" s="6"/>
      <c r="I349" s="6"/>
      <c r="J349" s="2"/>
      <c r="K349" s="2" t="s">
        <v>409</v>
      </c>
      <c r="L349" s="2" t="s">
        <v>340</v>
      </c>
      <c r="M349" s="2"/>
      <c r="N349" s="2"/>
      <c r="O349" s="2"/>
      <c r="P349" s="2"/>
      <c r="Q349" s="2"/>
      <c r="R349" s="2"/>
      <c r="S349" s="2"/>
      <c r="T349" s="2"/>
      <c r="U349" s="2"/>
      <c r="V349" s="18"/>
      <c r="AF349" s="20">
        <f>--ISNUMBER(IFERROR(SEARCH($AH$2,BaseDatos[[#This Row],[Material]],1),""))</f>
        <v>1</v>
      </c>
      <c r="AG349" s="14">
        <f>IF(AF349=1,COUNTIF($AF$6:AF349,1),"")</f>
        <v>344</v>
      </c>
      <c r="AH349" s="15" t="str">
        <f>IFERROR(INDEX(BaseDatos[Material],MATCH(ROWS($AG$6:AG349),BaseDatos[Aux2],0)),"")</f>
        <v>Cubierta de acero SSR marca TERNIUM</v>
      </c>
    </row>
    <row r="350" spans="1:34" x14ac:dyDescent="0.35">
      <c r="A350" s="2" t="str">
        <f>BaseDatos[[#This Row],[Material]]</f>
        <v>Molduras o canalones de acero marca TERNIUM</v>
      </c>
      <c r="B350" s="3" t="s">
        <v>406</v>
      </c>
      <c r="C350" s="2"/>
      <c r="D350" s="2"/>
      <c r="E350" s="2" t="s">
        <v>404</v>
      </c>
      <c r="F350" s="2" t="s">
        <v>346</v>
      </c>
      <c r="G350" s="6"/>
      <c r="H350" s="6"/>
      <c r="I350" s="6"/>
      <c r="J350" s="2"/>
      <c r="K350" s="2" t="s">
        <v>409</v>
      </c>
      <c r="L350" s="2" t="s">
        <v>340</v>
      </c>
      <c r="M350" s="2"/>
      <c r="N350" s="2"/>
      <c r="O350" s="2"/>
      <c r="P350" s="2"/>
      <c r="Q350" s="2"/>
      <c r="R350" s="2"/>
      <c r="S350" s="2"/>
      <c r="T350" s="2"/>
      <c r="U350" s="2"/>
      <c r="V350" s="18"/>
      <c r="AF350" s="20">
        <f>--ISNUMBER(IFERROR(SEARCH($AH$2,BaseDatos[[#This Row],[Material]],1),""))</f>
        <v>1</v>
      </c>
      <c r="AG350" s="14">
        <f>IF(AF350=1,COUNTIF($AF$6:AF351,1),"")</f>
        <v>346</v>
      </c>
      <c r="AH350" s="15" t="str">
        <f>IFERROR(INDEX(BaseDatos[Material],MATCH(ROWS($AG$6:AG351),BaseDatos[Aux2],0)),"")</f>
        <v>Molduras o canalones de acero marca TERNIUM</v>
      </c>
    </row>
    <row r="351" spans="1:34" x14ac:dyDescent="0.35">
      <c r="A351" s="49" t="str">
        <f>BaseDatos[[#This Row],[Material]]</f>
        <v>Superficie sólida acrílica moldeada marca PLASTIGLAS Novanite</v>
      </c>
      <c r="B351" s="3" t="s">
        <v>406</v>
      </c>
      <c r="C351" s="2"/>
      <c r="D351" s="2"/>
      <c r="E351" s="2" t="s">
        <v>405</v>
      </c>
      <c r="F351" s="2" t="s">
        <v>346</v>
      </c>
      <c r="G351" s="6"/>
      <c r="H351" s="6"/>
      <c r="I351" s="6"/>
      <c r="J351" s="2"/>
      <c r="K351" s="2" t="s">
        <v>409</v>
      </c>
      <c r="L351" s="2" t="s">
        <v>340</v>
      </c>
      <c r="M351" s="2" t="s">
        <v>771</v>
      </c>
      <c r="N351" s="2"/>
      <c r="O351" s="2"/>
      <c r="P351" s="2"/>
      <c r="Q351" s="2"/>
      <c r="R351" s="2"/>
      <c r="S351" s="2"/>
      <c r="T351" s="2"/>
      <c r="U351" s="2"/>
      <c r="V351" s="18"/>
      <c r="AF351" s="20">
        <f>--ISNUMBER(IFERROR(SEARCH($AH$2,BaseDatos[[#This Row],[Material]],1),""))</f>
        <v>1</v>
      </c>
      <c r="AG351" s="14">
        <f>IF(AF351=1,COUNTIF($AF$6:AF351,1),"")</f>
        <v>346</v>
      </c>
      <c r="AH351" s="15" t="str">
        <f>IFERROR(INDEX(BaseDatos[Material],MATCH(ROWS($AG$6:AG351),BaseDatos[Aux2],0)),"")</f>
        <v>Molduras o canalones de acero marca TERNIUM</v>
      </c>
    </row>
  </sheetData>
  <phoneticPr fontId="6" type="noConversion"/>
  <conditionalFormatting sqref="E6:E289">
    <cfRule type="duplicateValues" dxfId="44" priority="1"/>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9D52F-A81F-4A6E-BB4A-F5215BB51127}">
  <sheetPr codeName="Hoja14"/>
  <dimension ref="A1:E12"/>
  <sheetViews>
    <sheetView showGridLines="0" zoomScaleNormal="100" workbookViewId="0">
      <selection activeCell="A3" sqref="A3"/>
    </sheetView>
  </sheetViews>
  <sheetFormatPr baseColWidth="10" defaultRowHeight="14.5" x14ac:dyDescent="0.35"/>
  <cols>
    <col min="1" max="1" width="15.08984375" bestFit="1" customWidth="1"/>
    <col min="2" max="2" width="19" bestFit="1" customWidth="1"/>
    <col min="5" max="5" width="14.1796875" customWidth="1"/>
  </cols>
  <sheetData>
    <row r="1" spans="1:5" ht="15.5" x14ac:dyDescent="0.35">
      <c r="A1" s="1" t="s">
        <v>24</v>
      </c>
      <c r="B1" s="1" t="s">
        <v>338</v>
      </c>
      <c r="D1" s="38" t="s">
        <v>425</v>
      </c>
      <c r="E1" s="39" t="s">
        <v>426</v>
      </c>
    </row>
    <row r="2" spans="1:5" x14ac:dyDescent="0.35">
      <c r="A2" s="48" t="s">
        <v>773</v>
      </c>
      <c r="B2" s="2" t="s">
        <v>722</v>
      </c>
      <c r="D2" s="36" t="s">
        <v>427</v>
      </c>
      <c r="E2" s="37" t="s">
        <v>428</v>
      </c>
    </row>
    <row r="3" spans="1:5" x14ac:dyDescent="0.35">
      <c r="A3" s="2" t="s">
        <v>29</v>
      </c>
      <c r="B3" s="2" t="s">
        <v>723</v>
      </c>
      <c r="D3" s="40" t="s">
        <v>430</v>
      </c>
      <c r="E3" s="41" t="s">
        <v>431</v>
      </c>
    </row>
    <row r="4" spans="1:5" x14ac:dyDescent="0.35">
      <c r="A4" s="2" t="s">
        <v>30</v>
      </c>
      <c r="B4" s="2" t="s">
        <v>724</v>
      </c>
    </row>
    <row r="5" spans="1:5" x14ac:dyDescent="0.35">
      <c r="A5" s="2" t="s">
        <v>33</v>
      </c>
    </row>
    <row r="6" spans="1:5" x14ac:dyDescent="0.35">
      <c r="A6" s="2" t="s">
        <v>26</v>
      </c>
    </row>
    <row r="7" spans="1:5" x14ac:dyDescent="0.35">
      <c r="A7" s="2" t="s">
        <v>25</v>
      </c>
    </row>
    <row r="8" spans="1:5" x14ac:dyDescent="0.35">
      <c r="A8" s="2" t="s">
        <v>34</v>
      </c>
    </row>
    <row r="9" spans="1:5" x14ac:dyDescent="0.35">
      <c r="A9" s="2" t="s">
        <v>27</v>
      </c>
    </row>
    <row r="10" spans="1:5" x14ac:dyDescent="0.35">
      <c r="A10" s="2" t="s">
        <v>31</v>
      </c>
    </row>
    <row r="11" spans="1:5" x14ac:dyDescent="0.35">
      <c r="A11" s="2" t="s">
        <v>28</v>
      </c>
    </row>
    <row r="12" spans="1:5" x14ac:dyDescent="0.35">
      <c r="A12" s="17" t="s">
        <v>32</v>
      </c>
    </row>
  </sheetData>
  <sortState xmlns:xlrd2="http://schemas.microsoft.com/office/spreadsheetml/2017/richdata2" ref="A2:A12">
    <sortCondition ref="A2:A12"/>
  </sortState>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37</vt:i4>
      </vt:variant>
    </vt:vector>
  </HeadingPairs>
  <TitlesOfParts>
    <vt:vector size="53" baseType="lpstr">
      <vt:lpstr>Cimentación</vt:lpstr>
      <vt:lpstr>Muros Interiores</vt:lpstr>
      <vt:lpstr>Muros exteriores</vt:lpstr>
      <vt:lpstr>Pisos</vt:lpstr>
      <vt:lpstr>Techos</vt:lpstr>
      <vt:lpstr>Entrepiso</vt:lpstr>
      <vt:lpstr>Estructura</vt:lpstr>
      <vt:lpstr>Puertas</vt:lpstr>
      <vt:lpstr>Ventanas</vt:lpstr>
      <vt:lpstr>Inst. especiales</vt:lpstr>
      <vt:lpstr>Otros</vt:lpstr>
      <vt:lpstr>Inicio</vt:lpstr>
      <vt:lpstr>Registro</vt:lpstr>
      <vt:lpstr>ListaElementos</vt:lpstr>
      <vt:lpstr>BD</vt:lpstr>
      <vt:lpstr>Parametros</vt:lpstr>
      <vt:lpstr>Cimentación!BaseDatosA</vt:lpstr>
      <vt:lpstr>Entrepiso!BaseDatosA</vt:lpstr>
      <vt:lpstr>Estructura!BaseDatosA</vt:lpstr>
      <vt:lpstr>'Inst. especiales'!BaseDatosA</vt:lpstr>
      <vt:lpstr>'Muros exteriores'!BaseDatosA</vt:lpstr>
      <vt:lpstr>'Muros Interiores'!BaseDatosA</vt:lpstr>
      <vt:lpstr>Otros!BaseDatosA</vt:lpstr>
      <vt:lpstr>Pisos!BaseDatosA</vt:lpstr>
      <vt:lpstr>Puertas!BaseDatosA</vt:lpstr>
      <vt:lpstr>Techos!BaseDatosA</vt:lpstr>
      <vt:lpstr>Ventanas!BaseDatosA</vt:lpstr>
      <vt:lpstr>BaseDatosA</vt:lpstr>
      <vt:lpstr>Cimentación!Origen</vt:lpstr>
      <vt:lpstr>Entrepiso!Origen</vt:lpstr>
      <vt:lpstr>Estructura!Origen</vt:lpstr>
      <vt:lpstr>'Inst. especiales'!Origen</vt:lpstr>
      <vt:lpstr>'Muros exteriores'!Origen</vt:lpstr>
      <vt:lpstr>'Muros Interiores'!Origen</vt:lpstr>
      <vt:lpstr>Otros!Origen</vt:lpstr>
      <vt:lpstr>Pisos!Origen</vt:lpstr>
      <vt:lpstr>Puertas!Origen</vt:lpstr>
      <vt:lpstr>Techos!Origen</vt:lpstr>
      <vt:lpstr>Ventanas!Origen</vt:lpstr>
      <vt:lpstr>Origen</vt:lpstr>
      <vt:lpstr>Cimentación!test</vt:lpstr>
      <vt:lpstr>Entrepiso!test</vt:lpstr>
      <vt:lpstr>Estructura!test</vt:lpstr>
      <vt:lpstr>'Inst. especiales'!test</vt:lpstr>
      <vt:lpstr>'Muros exteriores'!test</vt:lpstr>
      <vt:lpstr>'Muros Interiores'!test</vt:lpstr>
      <vt:lpstr>Otros!test</vt:lpstr>
      <vt:lpstr>Pisos!test</vt:lpstr>
      <vt:lpstr>Puertas!test</vt:lpstr>
      <vt:lpstr>Techos!test</vt:lpstr>
      <vt:lpstr>Ventanas!test</vt:lpstr>
      <vt:lpstr>test</vt:lpstr>
      <vt:lpstr>Tope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dc:creator>
  <cp:lastModifiedBy>Gilberto</cp:lastModifiedBy>
  <dcterms:created xsi:type="dcterms:W3CDTF">2020-10-20T19:39:04Z</dcterms:created>
  <dcterms:modified xsi:type="dcterms:W3CDTF">2020-11-12T18:36:58Z</dcterms:modified>
</cp:coreProperties>
</file>