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ksh\Downloads\OneDrive_2024-11-01\Benthic Datasets (Excel files)\"/>
    </mc:Choice>
  </mc:AlternateContent>
  <xr:revisionPtr revIDLastSave="0" documentId="13_ncr:1_{CE4B51E7-99DB-4665-BC79-2F16C287FC1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9" sheetId="1" r:id="rId1"/>
    <sheet name="2020" sheetId="2" r:id="rId2"/>
    <sheet name="2021" sheetId="3" r:id="rId3"/>
    <sheet name="2022" sheetId="4" r:id="rId4"/>
    <sheet name="2023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0" i="5" l="1"/>
  <c r="BG10" i="5"/>
  <c r="BN10" i="5" s="1"/>
  <c r="BH9" i="5"/>
  <c r="BG9" i="5"/>
  <c r="BN9" i="5" s="1"/>
  <c r="BH8" i="5"/>
  <c r="BG8" i="5"/>
  <c r="BN8" i="5" s="1"/>
  <c r="BH7" i="5"/>
  <c r="BG7" i="5"/>
  <c r="BN7" i="5" s="1"/>
  <c r="BH6" i="5"/>
  <c r="BG6" i="5"/>
  <c r="BN6" i="5" s="1"/>
  <c r="BH5" i="5"/>
  <c r="BG5" i="5"/>
  <c r="BN5" i="5" s="1"/>
  <c r="AX8" i="4"/>
  <c r="BG8" i="4" s="1"/>
  <c r="AX7" i="4"/>
  <c r="BG7" i="4" s="1"/>
  <c r="AX6" i="4"/>
  <c r="BE6" i="4" s="1"/>
  <c r="AX5" i="4"/>
  <c r="BF5" i="4" s="1"/>
  <c r="AX4" i="4"/>
  <c r="BC4" i="4" s="1"/>
  <c r="AX3" i="4"/>
  <c r="BD3" i="4" s="1"/>
  <c r="AX10" i="2"/>
  <c r="AX9" i="2"/>
  <c r="AX8" i="2"/>
  <c r="AX7" i="2"/>
  <c r="AX6" i="2"/>
  <c r="AX5" i="2"/>
  <c r="AX4" i="2"/>
  <c r="AX3" i="2"/>
  <c r="AQ6" i="1"/>
  <c r="AR4" i="1"/>
  <c r="BJ5" i="5" l="1"/>
  <c r="BI5" i="5"/>
  <c r="BI7" i="5"/>
  <c r="BI9" i="5"/>
  <c r="BJ7" i="5"/>
  <c r="BJ9" i="5"/>
  <c r="BK5" i="5"/>
  <c r="BK7" i="5"/>
  <c r="BK9" i="5"/>
  <c r="BL5" i="5"/>
  <c r="BL7" i="5"/>
  <c r="BL9" i="5"/>
  <c r="BM5" i="5"/>
  <c r="BM7" i="5"/>
  <c r="BM9" i="5"/>
  <c r="BK10" i="5"/>
  <c r="BI8" i="5"/>
  <c r="BJ8" i="5"/>
  <c r="BK6" i="5"/>
  <c r="BL6" i="5"/>
  <c r="BL8" i="5"/>
  <c r="BL10" i="5"/>
  <c r="BI10" i="5"/>
  <c r="BK8" i="5"/>
  <c r="BM6" i="5"/>
  <c r="BM8" i="5"/>
  <c r="BM10" i="5"/>
  <c r="BI6" i="5"/>
  <c r="BJ6" i="5"/>
  <c r="BJ10" i="5"/>
  <c r="BF6" i="4"/>
  <c r="BG6" i="4"/>
  <c r="BD4" i="4"/>
  <c r="BE4" i="4"/>
  <c r="BG4" i="4"/>
  <c r="BF4" i="4"/>
  <c r="BC8" i="4"/>
  <c r="BE3" i="4"/>
  <c r="BG5" i="4"/>
  <c r="BF3" i="4"/>
  <c r="BD8" i="4"/>
  <c r="BB5" i="4"/>
  <c r="BE7" i="4"/>
  <c r="BB3" i="4"/>
  <c r="BC3" i="4"/>
  <c r="BB8" i="4"/>
  <c r="BB7" i="4"/>
  <c r="BD7" i="4"/>
  <c r="BC5" i="4"/>
  <c r="BD5" i="4"/>
  <c r="BE5" i="4"/>
  <c r="BG3" i="4"/>
  <c r="BB6" i="4"/>
  <c r="BE8" i="4"/>
  <c r="BB4" i="4"/>
  <c r="BD6" i="4"/>
  <c r="BF8" i="4"/>
  <c r="BC7" i="4"/>
  <c r="BF7" i="4"/>
  <c r="BC6" i="4"/>
</calcChain>
</file>

<file path=xl/sharedStrings.xml><?xml version="1.0" encoding="utf-8"?>
<sst xmlns="http://schemas.openxmlformats.org/spreadsheetml/2006/main" count="815" uniqueCount="137">
  <si>
    <t>Site Code</t>
  </si>
  <si>
    <t>HALB-01-R1</t>
  </si>
  <si>
    <t>HALB-01-R2</t>
  </si>
  <si>
    <t>HALB-16-R1</t>
  </si>
  <si>
    <t>HALB-16-R2</t>
  </si>
  <si>
    <t>Site Location Latitude</t>
  </si>
  <si>
    <t>Site Location Longitude</t>
  </si>
  <si>
    <t>Sampling Event Date</t>
  </si>
  <si>
    <t>Time of Day</t>
  </si>
  <si>
    <t>Riparian 1.5-10m</t>
  </si>
  <si>
    <t>Forest</t>
  </si>
  <si>
    <t>Riparian 10-30m</t>
  </si>
  <si>
    <t>Riparian 30-100m</t>
  </si>
  <si>
    <r>
      <rPr>
        <b/>
        <sz val="11"/>
        <color theme="1"/>
        <rFont val="Calibri"/>
      </rPr>
      <t xml:space="preserve">Water Temperature </t>
    </r>
    <r>
      <rPr>
        <b/>
        <sz val="11"/>
        <color theme="1"/>
        <rFont val="Calibri"/>
      </rPr>
      <t>°C</t>
    </r>
  </si>
  <si>
    <t>DO (mg/L)</t>
  </si>
  <si>
    <r>
      <rPr>
        <b/>
        <sz val="11"/>
        <color theme="1"/>
        <rFont val="Calibri"/>
      </rPr>
      <t>Conductivity (</t>
    </r>
    <r>
      <rPr>
        <b/>
        <sz val="11"/>
        <color theme="1"/>
        <rFont val="Calibri"/>
      </rPr>
      <t>µS/cm)</t>
    </r>
  </si>
  <si>
    <t>pH</t>
  </si>
  <si>
    <t>Sampling Distance</t>
  </si>
  <si>
    <t>Sampling Time Minutes</t>
  </si>
  <si>
    <t>Sampling Time Seconds</t>
  </si>
  <si>
    <t>Max Depth (cm)</t>
  </si>
  <si>
    <t>Dominant Mineral Substrate</t>
  </si>
  <si>
    <t>4 - gravel</t>
  </si>
  <si>
    <t>3 - sand</t>
  </si>
  <si>
    <t>2nd Dominant Mineral Substrate</t>
  </si>
  <si>
    <t>5 - cobble</t>
  </si>
  <si>
    <t>Woody Debris</t>
  </si>
  <si>
    <t>1 - present</t>
  </si>
  <si>
    <t>Detritus</t>
  </si>
  <si>
    <t>Macrophytes - Emergent</t>
  </si>
  <si>
    <t>0 - absent</t>
  </si>
  <si>
    <t>Macrophytes - Rooted Floating</t>
  </si>
  <si>
    <t>Macrophytes - Submergent</t>
  </si>
  <si>
    <t>Macrophytes - Free Floating</t>
  </si>
  <si>
    <t>Algae - Floating</t>
  </si>
  <si>
    <t>Algae - Filamentous</t>
  </si>
  <si>
    <t>Algae - Attached</t>
  </si>
  <si>
    <t>Comment</t>
  </si>
  <si>
    <t>Large boulders in water. Area is right across from boat launch.</t>
  </si>
  <si>
    <t>Large boulders and fallen logs in water. Area is across from boat launch.</t>
  </si>
  <si>
    <t>Sampling Distance: 59m (Value was not in the 0 - 50 range and could not be inputted in proper cell</t>
  </si>
  <si>
    <t>Sampling Distance: 58.3m (Value was not in the 0 - 50 range and could not be inputted in proper cell</t>
  </si>
  <si>
    <t>Coelenterata</t>
  </si>
  <si>
    <t>Platyhelminthes</t>
  </si>
  <si>
    <t>Nemata</t>
  </si>
  <si>
    <t>Oligochaetous Clitellata (aquatic worm)</t>
  </si>
  <si>
    <t>Hirudinea</t>
  </si>
  <si>
    <t>Isopoda</t>
  </si>
  <si>
    <t>Bivalvia</t>
  </si>
  <si>
    <t>Amphipoda</t>
  </si>
  <si>
    <t>Decapoda</t>
  </si>
  <si>
    <t>Hydrachnidia/Acari (mites)</t>
  </si>
  <si>
    <t>Ephemeroptera</t>
  </si>
  <si>
    <t>Anisoptera</t>
  </si>
  <si>
    <t>Zygoptera</t>
  </si>
  <si>
    <t>Plecoptera</t>
  </si>
  <si>
    <t>Hemiptera</t>
  </si>
  <si>
    <t>Megaloptera</t>
  </si>
  <si>
    <t>Trichoptera</t>
  </si>
  <si>
    <t>Lepidoptera</t>
  </si>
  <si>
    <t>Coleoptera</t>
  </si>
  <si>
    <t>Gastropoda</t>
  </si>
  <si>
    <t>Chironomidae</t>
  </si>
  <si>
    <t>Tabanidae</t>
  </si>
  <si>
    <t>Culicidae</t>
  </si>
  <si>
    <t>Ceratopogonidae</t>
  </si>
  <si>
    <t>Tipulidae</t>
  </si>
  <si>
    <t>Simuliidae</t>
  </si>
  <si>
    <t>Other Diptera</t>
  </si>
  <si>
    <t>Total Number Entered</t>
  </si>
  <si>
    <t>Number of Unique Taxa Entered</t>
  </si>
  <si>
    <t>Hilsenhoff Biotic Index of Sample</t>
  </si>
  <si>
    <t>Simpson's Diversity Index</t>
  </si>
  <si>
    <t>%Diptera</t>
  </si>
  <si>
    <t>%Malacostraca</t>
  </si>
  <si>
    <t>%Mollusca</t>
  </si>
  <si>
    <t>%EOT</t>
  </si>
  <si>
    <t>%Worms</t>
  </si>
  <si>
    <t>%Other</t>
  </si>
  <si>
    <t>HALB-08-R1</t>
  </si>
  <si>
    <t>HALB-08-R2</t>
  </si>
  <si>
    <t>HALB-19-R1</t>
  </si>
  <si>
    <t>HALB-19-R2</t>
  </si>
  <si>
    <t>Site Description</t>
  </si>
  <si>
    <t>south shore marina</t>
  </si>
  <si>
    <t>eastshore inlet</t>
  </si>
  <si>
    <t>east of north boat launch</t>
  </si>
  <si>
    <t>south of bridge</t>
  </si>
  <si>
    <t>10/8/0200</t>
  </si>
  <si>
    <t>Wetland</t>
  </si>
  <si>
    <t>None</t>
  </si>
  <si>
    <t>Lawn</t>
  </si>
  <si>
    <t>Sample Location Latitude</t>
  </si>
  <si>
    <t>Sample Location Longitude</t>
  </si>
  <si>
    <t>2 - silt</t>
  </si>
  <si>
    <t>Nematoda [Roundworms]</t>
  </si>
  <si>
    <t>(Oligochaeta) [Aquatic Worms]</t>
  </si>
  <si>
    <t>(Hirudinea) [Leeches]</t>
  </si>
  <si>
    <t>Isopoda [Sow Bugs]</t>
  </si>
  <si>
    <t>(Bivalvia) [Clams]</t>
  </si>
  <si>
    <t>Amphipoda [Scuds] - Hyallelidae</t>
  </si>
  <si>
    <t>Gammaridae</t>
  </si>
  <si>
    <t>Acarina [Mites]</t>
  </si>
  <si>
    <t>Ephemeroptera [Mayflies]</t>
  </si>
  <si>
    <t>Anisoptera [Dragonflies]</t>
  </si>
  <si>
    <t>Zygoptera [Damselflies]</t>
  </si>
  <si>
    <t>Megaloptera [Dobson/Alderflies]</t>
  </si>
  <si>
    <t>Trichoptera [Caddisflies]</t>
  </si>
  <si>
    <t>Lepidoptera [Moths]</t>
  </si>
  <si>
    <t>Coleoptera [Beetles]</t>
  </si>
  <si>
    <t>(Gastropoda) [Snails]</t>
  </si>
  <si>
    <t>Chironimade [Midges]</t>
  </si>
  <si>
    <t>Ceratopogonidae [No-see-ums]</t>
  </si>
  <si>
    <t>Biotic Index of Sample</t>
  </si>
  <si>
    <t>%EPT</t>
  </si>
  <si>
    <t>%Odonata</t>
  </si>
  <si>
    <t>fort erwin marinaon south shore</t>
  </si>
  <si>
    <t>northern bay southwest of public boat ramp</t>
  </si>
  <si>
    <t>Inlet on east side of lake, north of inflow</t>
  </si>
  <si>
    <t>southbay east of bridge</t>
  </si>
  <si>
    <t>24-09-20201</t>
  </si>
  <si>
    <t>Sample Collection Latitude</t>
  </si>
  <si>
    <t>Sample Collection Longitude</t>
  </si>
  <si>
    <t>2 - abundant</t>
  </si>
  <si>
    <t>scum/foam in water next to road/ public and dock storage</t>
  </si>
  <si>
    <t>Landowner permission required before visit</t>
  </si>
  <si>
    <t>Scrubland</t>
  </si>
  <si>
    <t>Water Temperature °C</t>
  </si>
  <si>
    <t>Conductivity (µS/cm)</t>
  </si>
  <si>
    <t>Opposite side of chanel to marina</t>
  </si>
  <si>
    <t>06/102023</t>
  </si>
  <si>
    <t>2 - Silt</t>
  </si>
  <si>
    <t>3 - Sand</t>
  </si>
  <si>
    <t>1 - Present</t>
  </si>
  <si>
    <t>2 - Abundant</t>
  </si>
  <si>
    <t>0 - Absent</t>
  </si>
  <si>
    <t>hole in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</si>
</sst>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rgb="FF000000"/>
      <name val="Roboto"/>
    </font>
    <font>
      <b/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Roboto"/>
    </font>
    <font>
      <sz val="11"/>
      <color rgb="FF000000"/>
      <name val="Calibri"/>
    </font>
    <font>
      <b/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3" xfId="0" applyFont="1" applyBorder="1"/>
    <xf numFmtId="0" fontId="3" fillId="0" borderId="3" xfId="0" applyFont="1" applyBorder="1" applyAlignment="1">
      <alignment horizontal="right" wrapText="1"/>
    </xf>
    <xf numFmtId="0" fontId="5" fillId="3" borderId="3" xfId="0" applyFont="1" applyFill="1" applyBorder="1"/>
    <xf numFmtId="14" fontId="3" fillId="0" borderId="3" xfId="0" applyNumberFormat="1" applyFont="1" applyBorder="1" applyAlignment="1">
      <alignment horizontal="right" wrapText="1"/>
    </xf>
    <xf numFmtId="14" fontId="4" fillId="0" borderId="3" xfId="0" applyNumberFormat="1" applyFont="1" applyBorder="1"/>
    <xf numFmtId="20" fontId="1" fillId="2" borderId="3" xfId="0" applyNumberFormat="1" applyFont="1" applyFill="1" applyBorder="1" applyAlignment="1">
      <alignment wrapText="1"/>
    </xf>
    <xf numFmtId="20" fontId="3" fillId="0" borderId="3" xfId="0" applyNumberFormat="1" applyFont="1" applyBorder="1" applyAlignment="1">
      <alignment horizontal="right" wrapText="1"/>
    </xf>
    <xf numFmtId="20" fontId="4" fillId="0" borderId="3" xfId="0" applyNumberFormat="1" applyFont="1" applyBorder="1"/>
    <xf numFmtId="0" fontId="6" fillId="4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20" fontId="1" fillId="6" borderId="3" xfId="0" applyNumberFormat="1" applyFont="1" applyFill="1" applyBorder="1" applyAlignment="1">
      <alignment wrapText="1"/>
    </xf>
    <xf numFmtId="0" fontId="1" fillId="6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7" fillId="0" borderId="3" xfId="0" applyFont="1" applyBorder="1"/>
    <xf numFmtId="0" fontId="7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8" borderId="3" xfId="0" applyFont="1" applyFill="1" applyBorder="1" applyAlignment="1">
      <alignment wrapText="1"/>
    </xf>
    <xf numFmtId="0" fontId="7" fillId="8" borderId="3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right"/>
    </xf>
    <xf numFmtId="0" fontId="4" fillId="8" borderId="3" xfId="0" applyFont="1" applyFill="1" applyBorder="1"/>
    <xf numFmtId="0" fontId="1" fillId="9" borderId="3" xfId="0" applyFont="1" applyFill="1" applyBorder="1" applyAlignment="1">
      <alignment wrapText="1"/>
    </xf>
    <xf numFmtId="0" fontId="3" fillId="10" borderId="3" xfId="0" applyFont="1" applyFill="1" applyBorder="1" applyAlignment="1">
      <alignment horizontal="right" wrapText="1"/>
    </xf>
    <xf numFmtId="2" fontId="3" fillId="0" borderId="3" xfId="0" applyNumberFormat="1" applyFont="1" applyBorder="1" applyAlignment="1">
      <alignment horizontal="right" wrapText="1"/>
    </xf>
    <xf numFmtId="10" fontId="7" fillId="0" borderId="3" xfId="0" applyNumberFormat="1" applyFont="1" applyBorder="1" applyAlignment="1">
      <alignment horizontal="right"/>
    </xf>
    <xf numFmtId="10" fontId="3" fillId="0" borderId="3" xfId="0" applyNumberFormat="1" applyFont="1" applyBorder="1" applyAlignment="1">
      <alignment horizontal="right" wrapText="1"/>
    </xf>
    <xf numFmtId="9" fontId="3" fillId="10" borderId="3" xfId="0" applyNumberFormat="1" applyFont="1" applyFill="1" applyBorder="1" applyAlignment="1">
      <alignment horizontal="right" wrapText="1"/>
    </xf>
    <xf numFmtId="0" fontId="4" fillId="0" borderId="0" xfId="0" applyFont="1"/>
    <xf numFmtId="10" fontId="4" fillId="0" borderId="3" xfId="0" applyNumberFormat="1" applyFont="1" applyBorder="1"/>
    <xf numFmtId="0" fontId="3" fillId="0" borderId="3" xfId="0" applyFont="1" applyBorder="1"/>
    <xf numFmtId="10" fontId="1" fillId="9" borderId="3" xfId="0" applyNumberFormat="1" applyFont="1" applyFill="1" applyBorder="1" applyAlignment="1">
      <alignment wrapText="1"/>
    </xf>
    <xf numFmtId="10" fontId="4" fillId="0" borderId="0" xfId="0" applyNumberFormat="1" applyFont="1"/>
    <xf numFmtId="0" fontId="6" fillId="2" borderId="4" xfId="0" applyFont="1" applyFill="1" applyBorder="1"/>
    <xf numFmtId="0" fontId="3" fillId="11" borderId="3" xfId="0" applyFont="1" applyFill="1" applyBorder="1"/>
    <xf numFmtId="0" fontId="8" fillId="0" borderId="5" xfId="0" applyFont="1" applyBorder="1"/>
    <xf numFmtId="0" fontId="9" fillId="3" borderId="3" xfId="0" applyFont="1" applyFill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20" fontId="3" fillId="0" borderId="3" xfId="0" applyNumberFormat="1" applyFont="1" applyBorder="1" applyAlignment="1">
      <alignment horizontal="right"/>
    </xf>
    <xf numFmtId="0" fontId="6" fillId="4" borderId="4" xfId="0" applyFont="1" applyFill="1" applyBorder="1"/>
    <xf numFmtId="0" fontId="10" fillId="0" borderId="0" xfId="0" applyFont="1" applyAlignment="1">
      <alignment horizontal="right"/>
    </xf>
    <xf numFmtId="0" fontId="6" fillId="5" borderId="4" xfId="0" applyFont="1" applyFill="1" applyBorder="1"/>
    <xf numFmtId="0" fontId="6" fillId="6" borderId="4" xfId="0" applyFont="1" applyFill="1" applyBorder="1"/>
    <xf numFmtId="0" fontId="8" fillId="11" borderId="5" xfId="0" applyFont="1" applyFill="1" applyBorder="1"/>
    <xf numFmtId="0" fontId="6" fillId="6" borderId="4" xfId="0" applyFont="1" applyFill="1" applyBorder="1" applyAlignment="1">
      <alignment horizontal="center"/>
    </xf>
    <xf numFmtId="0" fontId="6" fillId="7" borderId="4" xfId="0" applyFont="1" applyFill="1" applyBorder="1"/>
    <xf numFmtId="0" fontId="8" fillId="0" borderId="0" xfId="0" applyFont="1" applyAlignment="1">
      <alignment horizontal="right"/>
    </xf>
    <xf numFmtId="0" fontId="8" fillId="0" borderId="4" xfId="0" applyFont="1" applyBorder="1"/>
    <xf numFmtId="0" fontId="8" fillId="11" borderId="4" xfId="0" applyFont="1" applyFill="1" applyBorder="1"/>
    <xf numFmtId="0" fontId="8" fillId="0" borderId="2" xfId="0" applyFont="1" applyBorder="1"/>
    <xf numFmtId="0" fontId="8" fillId="0" borderId="4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11" borderId="0" xfId="0" applyFont="1" applyFill="1" applyAlignment="1">
      <alignment horizontal="right"/>
    </xf>
    <xf numFmtId="0" fontId="8" fillId="0" borderId="3" xfId="0" applyFont="1" applyBorder="1"/>
    <xf numFmtId="0" fontId="8" fillId="0" borderId="5" xfId="0" applyFont="1" applyBorder="1" applyAlignment="1">
      <alignment horizontal="right"/>
    </xf>
    <xf numFmtId="0" fontId="8" fillId="11" borderId="2" xfId="0" applyFont="1" applyFill="1" applyBorder="1"/>
    <xf numFmtId="0" fontId="8" fillId="11" borderId="5" xfId="0" applyFont="1" applyFill="1" applyBorder="1" applyAlignment="1">
      <alignment horizontal="right"/>
    </xf>
    <xf numFmtId="0" fontId="6" fillId="8" borderId="4" xfId="0" applyFont="1" applyFill="1" applyBorder="1"/>
    <xf numFmtId="0" fontId="11" fillId="8" borderId="5" xfId="0" applyFont="1" applyFill="1" applyBorder="1"/>
    <xf numFmtId="0" fontId="11" fillId="8" borderId="5" xfId="0" applyFont="1" applyFill="1" applyBorder="1" applyAlignment="1">
      <alignment horizontal="right"/>
    </xf>
    <xf numFmtId="0" fontId="8" fillId="8" borderId="5" xfId="0" applyFont="1" applyFill="1" applyBorder="1"/>
    <xf numFmtId="0" fontId="10" fillId="8" borderId="5" xfId="0" applyFont="1" applyFill="1" applyBorder="1" applyAlignment="1">
      <alignment horizontal="right"/>
    </xf>
    <xf numFmtId="0" fontId="8" fillId="8" borderId="5" xfId="0" applyFont="1" applyFill="1" applyBorder="1" applyAlignment="1">
      <alignment horizontal="right"/>
    </xf>
    <xf numFmtId="0" fontId="6" fillId="9" borderId="4" xfId="0" applyFont="1" applyFill="1" applyBorder="1"/>
    <xf numFmtId="0" fontId="8" fillId="0" borderId="0" xfId="0" applyFont="1"/>
    <xf numFmtId="20" fontId="3" fillId="0" borderId="3" xfId="0" applyNumberFormat="1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64" fontId="8" fillId="0" borderId="5" xfId="0" applyNumberFormat="1" applyFont="1" applyBorder="1" applyAlignment="1">
      <alignment horizontal="right"/>
    </xf>
    <xf numFmtId="0" fontId="2" fillId="0" borderId="2" xfId="0" applyFont="1" applyBorder="1"/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Z6"/>
  <sheetViews>
    <sheetView zoomScale="78" zoomScaleNormal="78" workbookViewId="0">
      <pane ySplit="1" topLeftCell="A2" activePane="bottomLeft" state="frozen"/>
      <selection pane="bottomLeft" activeCell="O16" sqref="O16"/>
    </sheetView>
  </sheetViews>
  <sheetFormatPr defaultColWidth="12.5546875" defaultRowHeight="15.75" customHeight="1" x14ac:dyDescent="0.25"/>
  <sheetData>
    <row r="2" spans="1:52" ht="15.75" customHeight="1" x14ac:dyDescent="0.3">
      <c r="A2" s="1" t="s">
        <v>0</v>
      </c>
      <c r="B2" s="1" t="s">
        <v>5</v>
      </c>
      <c r="C2" s="1" t="s">
        <v>6</v>
      </c>
      <c r="D2" s="1" t="s">
        <v>7</v>
      </c>
      <c r="E2" s="8" t="s">
        <v>8</v>
      </c>
      <c r="F2" s="1" t="s">
        <v>9</v>
      </c>
      <c r="G2" s="1" t="s">
        <v>11</v>
      </c>
      <c r="H2" s="1" t="s">
        <v>12</v>
      </c>
      <c r="I2" s="11" t="s">
        <v>13</v>
      </c>
      <c r="J2" s="12" t="s">
        <v>14</v>
      </c>
      <c r="K2" s="11" t="s">
        <v>15</v>
      </c>
      <c r="L2" s="12" t="s">
        <v>16</v>
      </c>
      <c r="M2" s="13" t="s">
        <v>17</v>
      </c>
      <c r="N2" s="13" t="s">
        <v>18</v>
      </c>
      <c r="O2" s="13" t="s">
        <v>19</v>
      </c>
      <c r="P2" s="13" t="s">
        <v>20</v>
      </c>
      <c r="Q2" s="14" t="s">
        <v>21</v>
      </c>
      <c r="R2" s="15" t="s">
        <v>24</v>
      </c>
      <c r="S2" s="14" t="s">
        <v>26</v>
      </c>
      <c r="T2" s="14" t="s">
        <v>28</v>
      </c>
      <c r="U2" s="14" t="s">
        <v>29</v>
      </c>
      <c r="V2" s="14" t="s">
        <v>31</v>
      </c>
      <c r="W2" s="14" t="s">
        <v>32</v>
      </c>
      <c r="X2" s="14" t="s">
        <v>33</v>
      </c>
      <c r="Y2" s="14" t="s">
        <v>34</v>
      </c>
      <c r="Z2" s="14" t="s">
        <v>35</v>
      </c>
      <c r="AA2" s="14" t="s">
        <v>36</v>
      </c>
      <c r="AB2" s="16" t="s">
        <v>37</v>
      </c>
      <c r="AC2" s="19" t="s">
        <v>45</v>
      </c>
      <c r="AD2" s="19" t="s">
        <v>48</v>
      </c>
      <c r="AE2" s="19" t="s">
        <v>49</v>
      </c>
      <c r="AF2" s="19" t="s">
        <v>51</v>
      </c>
      <c r="AG2" s="19" t="s">
        <v>52</v>
      </c>
      <c r="AH2" s="19" t="s">
        <v>53</v>
      </c>
      <c r="AI2" s="19" t="s">
        <v>54</v>
      </c>
      <c r="AJ2" s="19" t="s">
        <v>57</v>
      </c>
      <c r="AK2" s="19" t="s">
        <v>58</v>
      </c>
      <c r="AL2" s="19" t="s">
        <v>60</v>
      </c>
      <c r="AM2" s="19" t="s">
        <v>61</v>
      </c>
      <c r="AN2" s="19" t="s">
        <v>62</v>
      </c>
      <c r="AO2" s="19" t="s">
        <v>65</v>
      </c>
      <c r="AP2" s="19" t="s">
        <v>68</v>
      </c>
      <c r="AQ2" s="23" t="s">
        <v>69</v>
      </c>
      <c r="AR2" s="23" t="s">
        <v>70</v>
      </c>
      <c r="AS2" s="27" t="s">
        <v>71</v>
      </c>
      <c r="AT2" s="27" t="s">
        <v>72</v>
      </c>
      <c r="AU2" s="27" t="s">
        <v>73</v>
      </c>
      <c r="AV2" s="27" t="s">
        <v>74</v>
      </c>
      <c r="AW2" s="27" t="s">
        <v>75</v>
      </c>
      <c r="AX2" s="27" t="s">
        <v>76</v>
      </c>
      <c r="AY2" s="27" t="s">
        <v>77</v>
      </c>
      <c r="AZ2" s="27" t="s">
        <v>78</v>
      </c>
    </row>
    <row r="3" spans="1:52" ht="15.75" customHeight="1" x14ac:dyDescent="0.3">
      <c r="A3" s="2" t="s">
        <v>1</v>
      </c>
      <c r="B3" s="4">
        <v>45.177790000000002</v>
      </c>
      <c r="C3" s="5">
        <v>-78.423439999999999</v>
      </c>
      <c r="D3" s="6">
        <v>43809</v>
      </c>
      <c r="E3" s="9">
        <v>0.41666666666666669</v>
      </c>
      <c r="F3" s="2" t="s">
        <v>10</v>
      </c>
      <c r="G3" s="2" t="s">
        <v>10</v>
      </c>
      <c r="H3" s="2" t="s">
        <v>10</v>
      </c>
      <c r="I3" s="4">
        <v>12.6</v>
      </c>
      <c r="J3" s="4">
        <v>10.130000000000001</v>
      </c>
      <c r="K3" s="4">
        <v>40.200000000000003</v>
      </c>
      <c r="L3" s="4">
        <v>7.23</v>
      </c>
      <c r="M3" s="4">
        <v>34.049999999999997</v>
      </c>
      <c r="N3" s="4">
        <v>7</v>
      </c>
      <c r="O3" s="4">
        <v>47</v>
      </c>
      <c r="P3" s="4">
        <v>100</v>
      </c>
      <c r="Q3" s="2" t="s">
        <v>22</v>
      </c>
      <c r="R3" s="2" t="s">
        <v>23</v>
      </c>
      <c r="S3" s="2" t="s">
        <v>27</v>
      </c>
      <c r="T3" s="2" t="s">
        <v>27</v>
      </c>
      <c r="U3" s="2" t="s">
        <v>27</v>
      </c>
      <c r="V3" s="2" t="s">
        <v>30</v>
      </c>
      <c r="W3" s="2" t="s">
        <v>27</v>
      </c>
      <c r="X3" s="2" t="s">
        <v>30</v>
      </c>
      <c r="Y3" s="2" t="s">
        <v>30</v>
      </c>
      <c r="Z3" s="2" t="s">
        <v>30</v>
      </c>
      <c r="AA3" s="2" t="s">
        <v>30</v>
      </c>
      <c r="AB3" s="17" t="s">
        <v>38</v>
      </c>
      <c r="AC3" s="4">
        <v>1</v>
      </c>
      <c r="AD3" s="20"/>
      <c r="AE3" s="4">
        <v>36</v>
      </c>
      <c r="AF3" s="4">
        <v>3</v>
      </c>
      <c r="AG3" s="4">
        <v>34</v>
      </c>
      <c r="AH3" s="4">
        <v>2</v>
      </c>
      <c r="AI3" s="20"/>
      <c r="AJ3" s="20">
        <v>6</v>
      </c>
      <c r="AK3" s="4">
        <v>1</v>
      </c>
      <c r="AL3" s="4"/>
      <c r="AM3" s="4"/>
      <c r="AN3" s="4">
        <v>16</v>
      </c>
      <c r="AO3" s="4"/>
      <c r="AP3" s="20"/>
      <c r="AQ3" s="24">
        <v>99</v>
      </c>
      <c r="AR3" s="24">
        <v>8</v>
      </c>
      <c r="AS3" s="20">
        <v>5.68</v>
      </c>
      <c r="AT3" s="21">
        <v>0.73</v>
      </c>
      <c r="AU3" s="30">
        <v>0.16159999999999999</v>
      </c>
      <c r="AV3" s="30">
        <v>0.36359999999999998</v>
      </c>
      <c r="AW3" s="30">
        <v>0</v>
      </c>
      <c r="AX3" s="30">
        <v>0.37369999999999998</v>
      </c>
      <c r="AY3" s="30">
        <v>1.01E-2</v>
      </c>
      <c r="AZ3" s="30">
        <v>9.0899999999999995E-2</v>
      </c>
    </row>
    <row r="4" spans="1:52" ht="15.75" customHeight="1" x14ac:dyDescent="0.3">
      <c r="A4" s="2" t="s">
        <v>2</v>
      </c>
      <c r="B4" s="4">
        <v>45.177790000000002</v>
      </c>
      <c r="C4" s="5">
        <v>-78.423439999999999</v>
      </c>
      <c r="D4" s="6">
        <v>43809</v>
      </c>
      <c r="E4" s="9">
        <v>0.41666666666666669</v>
      </c>
      <c r="F4" s="2" t="s">
        <v>10</v>
      </c>
      <c r="G4" s="2" t="s">
        <v>10</v>
      </c>
      <c r="H4" s="2" t="s">
        <v>10</v>
      </c>
      <c r="I4" s="4">
        <v>12.6</v>
      </c>
      <c r="J4" s="4">
        <v>10.130000000000001</v>
      </c>
      <c r="K4" s="4">
        <v>40.200000000000003</v>
      </c>
      <c r="L4" s="4">
        <v>7.23</v>
      </c>
      <c r="M4" s="4">
        <v>41.35</v>
      </c>
      <c r="N4" s="4">
        <v>7</v>
      </c>
      <c r="O4" s="4">
        <v>38</v>
      </c>
      <c r="P4" s="4">
        <v>100</v>
      </c>
      <c r="Q4" s="2" t="s">
        <v>22</v>
      </c>
      <c r="R4" s="2" t="s">
        <v>23</v>
      </c>
      <c r="S4" s="2" t="s">
        <v>27</v>
      </c>
      <c r="T4" s="2" t="s">
        <v>27</v>
      </c>
      <c r="U4" s="2" t="s">
        <v>27</v>
      </c>
      <c r="V4" s="2" t="s">
        <v>30</v>
      </c>
      <c r="W4" s="2" t="s">
        <v>27</v>
      </c>
      <c r="X4" s="2" t="s">
        <v>30</v>
      </c>
      <c r="Y4" s="2" t="s">
        <v>30</v>
      </c>
      <c r="Z4" s="2" t="s">
        <v>30</v>
      </c>
      <c r="AA4" s="2" t="s">
        <v>30</v>
      </c>
      <c r="AB4" s="17" t="s">
        <v>39</v>
      </c>
      <c r="AC4" s="21">
        <v>9</v>
      </c>
      <c r="AD4" s="20">
        <v>2</v>
      </c>
      <c r="AE4" s="22">
        <v>20</v>
      </c>
      <c r="AF4" s="22">
        <v>7</v>
      </c>
      <c r="AG4" s="22">
        <v>23</v>
      </c>
      <c r="AH4" s="20"/>
      <c r="AI4" s="21">
        <v>1</v>
      </c>
      <c r="AJ4" s="20"/>
      <c r="AK4" s="22">
        <v>1</v>
      </c>
      <c r="AL4" s="22">
        <v>3</v>
      </c>
      <c r="AM4" s="22">
        <v>3</v>
      </c>
      <c r="AN4" s="22">
        <v>24</v>
      </c>
      <c r="AO4" s="22">
        <v>4</v>
      </c>
      <c r="AP4" s="20">
        <v>1</v>
      </c>
      <c r="AQ4" s="25">
        <v>98</v>
      </c>
      <c r="AR4" s="25">
        <f>COUNTA(AC4:AP4)</f>
        <v>12</v>
      </c>
      <c r="AS4" s="4">
        <v>6.18</v>
      </c>
      <c r="AT4" s="29">
        <v>0.83</v>
      </c>
      <c r="AU4" s="31">
        <v>0.2959</v>
      </c>
      <c r="AV4" s="31">
        <v>0.2041</v>
      </c>
      <c r="AW4" s="31">
        <v>5.0999999999999997E-2</v>
      </c>
      <c r="AX4" s="31">
        <v>0.25509999999999999</v>
      </c>
      <c r="AY4" s="31">
        <v>9.1800000000000007E-2</v>
      </c>
      <c r="AZ4" s="31">
        <v>0.10199999999999999</v>
      </c>
    </row>
    <row r="5" spans="1:52" ht="15.75" customHeight="1" x14ac:dyDescent="0.3">
      <c r="A5" s="3" t="s">
        <v>3</v>
      </c>
      <c r="B5" s="4">
        <v>45.19455</v>
      </c>
      <c r="C5" s="5">
        <v>-78.381240000000005</v>
      </c>
      <c r="D5" s="6">
        <v>43809</v>
      </c>
      <c r="E5" s="9">
        <v>0.5</v>
      </c>
      <c r="F5" s="2" t="s">
        <v>10</v>
      </c>
      <c r="G5" s="2" t="s">
        <v>10</v>
      </c>
      <c r="H5" s="2" t="s">
        <v>10</v>
      </c>
      <c r="I5" s="4">
        <v>13.2</v>
      </c>
      <c r="J5" s="4">
        <v>10.55</v>
      </c>
      <c r="K5" s="4">
        <v>37.5</v>
      </c>
      <c r="L5" s="4">
        <v>7.18</v>
      </c>
      <c r="M5" s="4">
        <v>50</v>
      </c>
      <c r="N5" s="4">
        <v>7</v>
      </c>
      <c r="O5" s="4">
        <v>29</v>
      </c>
      <c r="P5" s="4">
        <v>100</v>
      </c>
      <c r="Q5" s="2" t="s">
        <v>23</v>
      </c>
      <c r="R5" s="2" t="s">
        <v>25</v>
      </c>
      <c r="S5" s="2" t="s">
        <v>27</v>
      </c>
      <c r="T5" s="2" t="s">
        <v>27</v>
      </c>
      <c r="U5" s="2" t="s">
        <v>30</v>
      </c>
      <c r="V5" s="2" t="s">
        <v>27</v>
      </c>
      <c r="W5" s="2" t="s">
        <v>27</v>
      </c>
      <c r="X5" s="2" t="s">
        <v>30</v>
      </c>
      <c r="Y5" s="2" t="s">
        <v>30</v>
      </c>
      <c r="Z5" s="2" t="s">
        <v>30</v>
      </c>
      <c r="AA5" s="2" t="s">
        <v>30</v>
      </c>
      <c r="AB5" s="17" t="s">
        <v>40</v>
      </c>
      <c r="AC5" s="21"/>
      <c r="AD5" s="22"/>
      <c r="AE5" s="22">
        <v>43</v>
      </c>
      <c r="AF5" s="22"/>
      <c r="AG5" s="22">
        <v>10</v>
      </c>
      <c r="AH5" s="21">
        <v>1</v>
      </c>
      <c r="AI5" s="20"/>
      <c r="AJ5" s="20">
        <v>2</v>
      </c>
      <c r="AK5" s="22"/>
      <c r="AL5" s="20"/>
      <c r="AM5" s="22"/>
      <c r="AN5" s="22">
        <v>2</v>
      </c>
      <c r="AO5" s="20"/>
      <c r="AP5" s="20"/>
      <c r="AQ5" s="25">
        <v>58</v>
      </c>
      <c r="AR5" s="25">
        <v>5</v>
      </c>
      <c r="AS5" s="28"/>
      <c r="AT5" s="28"/>
      <c r="AU5" s="32"/>
      <c r="AV5" s="32"/>
      <c r="AW5" s="32"/>
      <c r="AX5" s="32"/>
      <c r="AY5" s="32"/>
      <c r="AZ5" s="32"/>
    </row>
    <row r="6" spans="1:52" ht="15.75" customHeight="1" x14ac:dyDescent="0.3">
      <c r="A6" s="2" t="s">
        <v>4</v>
      </c>
      <c r="B6" s="4">
        <v>45.19455</v>
      </c>
      <c r="C6" s="5">
        <v>-78.381240000000005</v>
      </c>
      <c r="D6" s="7">
        <v>43809</v>
      </c>
      <c r="E6" s="10">
        <v>0.5</v>
      </c>
      <c r="F6" s="2" t="s">
        <v>10</v>
      </c>
      <c r="G6" s="2" t="s">
        <v>10</v>
      </c>
      <c r="H6" s="2" t="s">
        <v>10</v>
      </c>
      <c r="I6" s="4">
        <v>13.2</v>
      </c>
      <c r="J6" s="4">
        <v>10.55</v>
      </c>
      <c r="K6" s="4">
        <v>37.5</v>
      </c>
      <c r="L6" s="4">
        <v>7.18</v>
      </c>
      <c r="M6" s="3">
        <v>50</v>
      </c>
      <c r="N6" s="3">
        <v>7</v>
      </c>
      <c r="O6" s="3">
        <v>35</v>
      </c>
      <c r="P6" s="3">
        <v>100</v>
      </c>
      <c r="Q6" s="3" t="s">
        <v>23</v>
      </c>
      <c r="R6" s="3" t="s">
        <v>25</v>
      </c>
      <c r="S6" s="3" t="s">
        <v>27</v>
      </c>
      <c r="T6" s="3" t="s">
        <v>27</v>
      </c>
      <c r="U6" s="3" t="s">
        <v>30</v>
      </c>
      <c r="V6" s="3" t="s">
        <v>27</v>
      </c>
      <c r="W6" s="3" t="s">
        <v>27</v>
      </c>
      <c r="X6" s="3" t="s">
        <v>30</v>
      </c>
      <c r="Y6" s="3" t="s">
        <v>30</v>
      </c>
      <c r="Z6" s="3" t="s">
        <v>30</v>
      </c>
      <c r="AA6" s="3" t="s">
        <v>30</v>
      </c>
      <c r="AB6" s="18" t="s">
        <v>41</v>
      </c>
      <c r="AC6" s="3">
        <v>1</v>
      </c>
      <c r="AD6" s="3"/>
      <c r="AE6" s="3">
        <v>26</v>
      </c>
      <c r="AF6" s="3">
        <v>2</v>
      </c>
      <c r="AG6" s="3">
        <v>27</v>
      </c>
      <c r="AH6" s="3"/>
      <c r="AI6" s="3">
        <v>1</v>
      </c>
      <c r="AJ6" s="3"/>
      <c r="AK6" s="3"/>
      <c r="AL6" s="3">
        <v>1</v>
      </c>
      <c r="AM6" s="3"/>
      <c r="AN6" s="3">
        <v>30</v>
      </c>
      <c r="AO6" s="3"/>
      <c r="AP6" s="3"/>
      <c r="AQ6" s="26">
        <f>SUM(AC6:AP6)</f>
        <v>88</v>
      </c>
      <c r="AR6" s="26">
        <v>7</v>
      </c>
      <c r="AS6" s="3">
        <v>6.05</v>
      </c>
      <c r="AT6" s="3">
        <v>0.71</v>
      </c>
      <c r="AU6" s="3">
        <v>34.090000000000003</v>
      </c>
      <c r="AV6" s="3">
        <v>29.55</v>
      </c>
      <c r="AW6" s="3">
        <v>0</v>
      </c>
      <c r="AX6" s="3">
        <v>31.82</v>
      </c>
      <c r="AY6" s="3">
        <v>1.1399999999999999</v>
      </c>
      <c r="AZ6" s="3">
        <v>3.41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H10"/>
  <sheetViews>
    <sheetView zoomScale="58" zoomScaleNormal="58" workbookViewId="0">
      <pane ySplit="1" topLeftCell="A2" activePane="bottomLeft" state="frozen"/>
      <selection pane="bottomLeft" activeCell="P23" sqref="P23"/>
    </sheetView>
  </sheetViews>
  <sheetFormatPr defaultColWidth="12.5546875" defaultRowHeight="15.75" customHeight="1" x14ac:dyDescent="0.25"/>
  <sheetData>
    <row r="2" spans="1:60" ht="15.75" customHeight="1" x14ac:dyDescent="0.3">
      <c r="A2" s="1" t="s">
        <v>0</v>
      </c>
      <c r="B2" s="1" t="s">
        <v>83</v>
      </c>
      <c r="C2" s="1" t="s">
        <v>5</v>
      </c>
      <c r="D2" s="1" t="s">
        <v>6</v>
      </c>
      <c r="E2" s="1" t="s">
        <v>7</v>
      </c>
      <c r="F2" s="8" t="s">
        <v>8</v>
      </c>
      <c r="G2" s="1" t="s">
        <v>9</v>
      </c>
      <c r="H2" s="1" t="s">
        <v>11</v>
      </c>
      <c r="I2" s="1" t="s">
        <v>12</v>
      </c>
      <c r="J2" s="11" t="s">
        <v>13</v>
      </c>
      <c r="K2" s="12" t="s">
        <v>14</v>
      </c>
      <c r="L2" s="11" t="s">
        <v>15</v>
      </c>
      <c r="M2" s="12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4" t="s">
        <v>92</v>
      </c>
      <c r="S2" s="14" t="s">
        <v>93</v>
      </c>
      <c r="T2" s="14" t="s">
        <v>21</v>
      </c>
      <c r="U2" s="15" t="s">
        <v>24</v>
      </c>
      <c r="V2" s="14" t="s">
        <v>26</v>
      </c>
      <c r="W2" s="14" t="s">
        <v>28</v>
      </c>
      <c r="X2" s="14" t="s">
        <v>29</v>
      </c>
      <c r="Y2" s="14" t="s">
        <v>31</v>
      </c>
      <c r="Z2" s="14" t="s">
        <v>32</v>
      </c>
      <c r="AA2" s="14" t="s">
        <v>33</v>
      </c>
      <c r="AB2" s="14" t="s">
        <v>34</v>
      </c>
      <c r="AC2" s="14" t="s">
        <v>35</v>
      </c>
      <c r="AD2" s="14" t="s">
        <v>36</v>
      </c>
      <c r="AE2" s="19" t="s">
        <v>95</v>
      </c>
      <c r="AF2" s="19" t="s">
        <v>96</v>
      </c>
      <c r="AG2" s="19" t="s">
        <v>97</v>
      </c>
      <c r="AH2" s="19" t="s">
        <v>98</v>
      </c>
      <c r="AI2" s="19" t="s">
        <v>99</v>
      </c>
      <c r="AJ2" s="19" t="s">
        <v>100</v>
      </c>
      <c r="AK2" s="19" t="s">
        <v>101</v>
      </c>
      <c r="AL2" s="19" t="s">
        <v>102</v>
      </c>
      <c r="AM2" s="19" t="s">
        <v>103</v>
      </c>
      <c r="AN2" s="19" t="s">
        <v>104</v>
      </c>
      <c r="AO2" s="19" t="s">
        <v>105</v>
      </c>
      <c r="AP2" s="19" t="s">
        <v>106</v>
      </c>
      <c r="AQ2" s="19" t="s">
        <v>107</v>
      </c>
      <c r="AR2" s="19" t="s">
        <v>108</v>
      </c>
      <c r="AS2" s="19" t="s">
        <v>109</v>
      </c>
      <c r="AT2" s="19" t="s">
        <v>110</v>
      </c>
      <c r="AU2" s="19" t="s">
        <v>111</v>
      </c>
      <c r="AV2" s="19" t="s">
        <v>112</v>
      </c>
      <c r="AW2" s="23" t="s">
        <v>69</v>
      </c>
      <c r="AX2" s="23" t="s">
        <v>70</v>
      </c>
      <c r="AY2" s="27" t="s">
        <v>113</v>
      </c>
      <c r="AZ2" s="27" t="s">
        <v>72</v>
      </c>
      <c r="BA2" s="27" t="s">
        <v>73</v>
      </c>
      <c r="BB2" s="27" t="s">
        <v>74</v>
      </c>
      <c r="BC2" s="27" t="s">
        <v>75</v>
      </c>
      <c r="BD2" s="27" t="s">
        <v>114</v>
      </c>
      <c r="BE2" s="27" t="s">
        <v>115</v>
      </c>
      <c r="BF2" s="27" t="s">
        <v>77</v>
      </c>
      <c r="BG2" s="27" t="s">
        <v>78</v>
      </c>
    </row>
    <row r="3" spans="1:60" ht="15.75" customHeight="1" x14ac:dyDescent="0.3">
      <c r="A3" s="2" t="s">
        <v>1</v>
      </c>
      <c r="B3" s="4" t="s">
        <v>84</v>
      </c>
      <c r="C3" s="4">
        <v>45.177800400000002</v>
      </c>
      <c r="D3" s="4">
        <v>-78.423033899999993</v>
      </c>
      <c r="E3" s="6">
        <v>44112</v>
      </c>
      <c r="F3" s="9">
        <v>0.42638888888888887</v>
      </c>
      <c r="G3" s="2" t="s">
        <v>89</v>
      </c>
      <c r="H3" s="2" t="s">
        <v>10</v>
      </c>
      <c r="I3" s="2" t="s">
        <v>91</v>
      </c>
      <c r="J3" s="4">
        <v>12</v>
      </c>
      <c r="K3" s="4">
        <v>9.81</v>
      </c>
      <c r="L3" s="4">
        <v>38.5</v>
      </c>
      <c r="M3" s="4">
        <v>7.86</v>
      </c>
      <c r="N3" s="4">
        <v>8.6999999999999993</v>
      </c>
      <c r="O3" s="4">
        <v>1</v>
      </c>
      <c r="P3" s="4">
        <v>29</v>
      </c>
      <c r="Q3" s="4">
        <v>100</v>
      </c>
      <c r="R3" s="2">
        <v>45.177800400000002</v>
      </c>
      <c r="S3" s="2">
        <v>-78.423033899999993</v>
      </c>
      <c r="T3" s="2" t="s">
        <v>94</v>
      </c>
      <c r="U3" s="2" t="s">
        <v>23</v>
      </c>
      <c r="V3" s="2" t="s">
        <v>27</v>
      </c>
      <c r="W3" s="2" t="s">
        <v>30</v>
      </c>
      <c r="X3" s="2" t="s">
        <v>27</v>
      </c>
      <c r="Y3" s="2" t="s">
        <v>27</v>
      </c>
      <c r="Z3" s="2" t="s">
        <v>27</v>
      </c>
      <c r="AA3" s="2" t="s">
        <v>30</v>
      </c>
      <c r="AB3" s="2" t="s">
        <v>30</v>
      </c>
      <c r="AC3" s="2" t="s">
        <v>30</v>
      </c>
      <c r="AD3" s="2" t="s">
        <v>27</v>
      </c>
      <c r="AE3" s="20"/>
      <c r="AF3" s="4">
        <v>8</v>
      </c>
      <c r="AG3" s="20">
        <v>1</v>
      </c>
      <c r="AH3" s="20"/>
      <c r="AI3" s="20">
        <v>1</v>
      </c>
      <c r="AJ3" s="4">
        <v>41</v>
      </c>
      <c r="AK3" s="20">
        <v>14</v>
      </c>
      <c r="AL3" s="4"/>
      <c r="AM3" s="20">
        <v>3</v>
      </c>
      <c r="AN3" s="20">
        <v>3</v>
      </c>
      <c r="AO3" s="4"/>
      <c r="AP3" s="20">
        <v>8</v>
      </c>
      <c r="AQ3" s="4">
        <v>8</v>
      </c>
      <c r="AR3" s="4"/>
      <c r="AS3" s="4"/>
      <c r="AT3" s="20">
        <v>1</v>
      </c>
      <c r="AU3" s="4">
        <v>14</v>
      </c>
      <c r="AV3" s="4"/>
      <c r="AW3" s="24">
        <v>102</v>
      </c>
      <c r="AX3" s="24">
        <f>COUNTA(AE3:AV3)</f>
        <v>11</v>
      </c>
      <c r="AY3" s="20">
        <v>4.93</v>
      </c>
      <c r="AZ3" s="21">
        <v>0.68</v>
      </c>
      <c r="BA3" s="30">
        <v>0.13730000000000001</v>
      </c>
      <c r="BB3" s="30">
        <v>0.53920000000000001</v>
      </c>
      <c r="BC3" s="30">
        <v>1.9599999999999999E-2</v>
      </c>
      <c r="BD3" s="30">
        <v>0.10780000000000001</v>
      </c>
      <c r="BE3" s="30">
        <v>2.9399999999999999E-2</v>
      </c>
      <c r="BF3" s="30">
        <v>7.8399999999999997E-2</v>
      </c>
      <c r="BG3" s="30">
        <v>8.8200000000000001E-2</v>
      </c>
      <c r="BH3" s="33"/>
    </row>
    <row r="4" spans="1:60" ht="15.75" customHeight="1" x14ac:dyDescent="0.3">
      <c r="A4" s="2" t="s">
        <v>2</v>
      </c>
      <c r="B4" s="4" t="s">
        <v>84</v>
      </c>
      <c r="C4" s="4">
        <v>45.177800400000002</v>
      </c>
      <c r="D4" s="4">
        <v>-78.423033899999993</v>
      </c>
      <c r="E4" s="6" t="s">
        <v>88</v>
      </c>
      <c r="F4" s="9">
        <v>0.44722222222222224</v>
      </c>
      <c r="G4" s="2" t="s">
        <v>89</v>
      </c>
      <c r="H4" s="2" t="s">
        <v>10</v>
      </c>
      <c r="I4" s="2" t="s">
        <v>91</v>
      </c>
      <c r="J4" s="4">
        <v>12</v>
      </c>
      <c r="K4" s="4">
        <v>9.81</v>
      </c>
      <c r="L4" s="4">
        <v>38.5</v>
      </c>
      <c r="M4" s="4">
        <v>7.86</v>
      </c>
      <c r="N4" s="4">
        <v>8.7899999999999991</v>
      </c>
      <c r="O4" s="4">
        <v>1</v>
      </c>
      <c r="P4" s="4">
        <v>0</v>
      </c>
      <c r="Q4" s="4">
        <v>100</v>
      </c>
      <c r="R4" s="2">
        <v>45.177689000000001</v>
      </c>
      <c r="S4" s="2">
        <v>-78.423027200000007</v>
      </c>
      <c r="T4" s="2" t="s">
        <v>94</v>
      </c>
      <c r="U4" s="2" t="s">
        <v>23</v>
      </c>
      <c r="V4" s="2" t="s">
        <v>27</v>
      </c>
      <c r="W4" s="2" t="s">
        <v>30</v>
      </c>
      <c r="X4" s="2" t="s">
        <v>27</v>
      </c>
      <c r="Y4" s="2" t="s">
        <v>27</v>
      </c>
      <c r="Z4" s="2" t="s">
        <v>27</v>
      </c>
      <c r="AA4" s="2" t="s">
        <v>30</v>
      </c>
      <c r="AB4" s="2" t="s">
        <v>30</v>
      </c>
      <c r="AC4" s="2" t="s">
        <v>30</v>
      </c>
      <c r="AD4" s="2" t="s">
        <v>27</v>
      </c>
      <c r="AE4" s="21">
        <v>1</v>
      </c>
      <c r="AF4" s="21">
        <v>4</v>
      </c>
      <c r="AG4" s="21"/>
      <c r="AH4" s="20"/>
      <c r="AI4" s="20">
        <v>5</v>
      </c>
      <c r="AJ4" s="22">
        <v>57</v>
      </c>
      <c r="AK4" s="20">
        <v>2</v>
      </c>
      <c r="AL4" s="20"/>
      <c r="AM4" s="21">
        <v>4</v>
      </c>
      <c r="AN4" s="20">
        <v>4</v>
      </c>
      <c r="AO4" s="20">
        <v>1</v>
      </c>
      <c r="AP4" s="20">
        <v>2</v>
      </c>
      <c r="AQ4" s="22">
        <v>2</v>
      </c>
      <c r="AR4" s="22"/>
      <c r="AS4" s="22"/>
      <c r="AT4" s="20">
        <v>6</v>
      </c>
      <c r="AU4" s="20">
        <v>13</v>
      </c>
      <c r="AV4" s="20">
        <v>2</v>
      </c>
      <c r="AW4" s="25">
        <v>103</v>
      </c>
      <c r="AX4" s="25">
        <f>COUNTA(AE4:AV4)</f>
        <v>13</v>
      </c>
      <c r="AY4" s="4">
        <v>5.09</v>
      </c>
      <c r="AZ4" s="4">
        <v>0.65</v>
      </c>
      <c r="BA4" s="31">
        <v>0.14560000000000001</v>
      </c>
      <c r="BB4" s="31">
        <v>0.57279999999999998</v>
      </c>
      <c r="BC4" s="31">
        <v>0.10680000000000001</v>
      </c>
      <c r="BD4" s="31">
        <v>5.8299999999999998E-2</v>
      </c>
      <c r="BE4" s="31">
        <v>4.8500000000000001E-2</v>
      </c>
      <c r="BF4" s="31">
        <v>3.8800000000000001E-2</v>
      </c>
      <c r="BG4" s="31">
        <v>2.9100000000000001E-2</v>
      </c>
    </row>
    <row r="5" spans="1:60" ht="15.75" customHeight="1" x14ac:dyDescent="0.3">
      <c r="A5" s="2" t="s">
        <v>3</v>
      </c>
      <c r="B5" s="4" t="s">
        <v>85</v>
      </c>
      <c r="C5" s="4">
        <v>45.194171699999998</v>
      </c>
      <c r="D5" s="4">
        <v>-78.381278100000003</v>
      </c>
      <c r="E5" s="6">
        <v>44112</v>
      </c>
      <c r="F5" s="9">
        <v>0.48125000000000001</v>
      </c>
      <c r="G5" s="2" t="s">
        <v>10</v>
      </c>
      <c r="H5" s="2" t="s">
        <v>10</v>
      </c>
      <c r="I5" s="2" t="s">
        <v>10</v>
      </c>
      <c r="J5" s="4">
        <v>13</v>
      </c>
      <c r="K5" s="4">
        <v>10.33</v>
      </c>
      <c r="L5" s="4">
        <v>38.299999999999997</v>
      </c>
      <c r="M5" s="4">
        <v>7.54</v>
      </c>
      <c r="N5" s="4">
        <v>20.25</v>
      </c>
      <c r="O5" s="4">
        <v>1</v>
      </c>
      <c r="P5" s="4">
        <v>25</v>
      </c>
      <c r="Q5" s="4">
        <v>100</v>
      </c>
      <c r="R5" s="2">
        <v>45.194171699999998</v>
      </c>
      <c r="S5" s="2">
        <v>-78.381278100000003</v>
      </c>
      <c r="T5" s="2" t="s">
        <v>23</v>
      </c>
      <c r="U5" s="2" t="s">
        <v>25</v>
      </c>
      <c r="V5" s="2" t="s">
        <v>27</v>
      </c>
      <c r="W5" s="2" t="s">
        <v>27</v>
      </c>
      <c r="X5" s="2" t="s">
        <v>30</v>
      </c>
      <c r="Y5" s="2" t="s">
        <v>30</v>
      </c>
      <c r="Z5" s="2" t="s">
        <v>30</v>
      </c>
      <c r="AA5" s="2" t="s">
        <v>30</v>
      </c>
      <c r="AB5" s="2" t="s">
        <v>30</v>
      </c>
      <c r="AC5" s="2" t="s">
        <v>30</v>
      </c>
      <c r="AD5" s="2" t="s">
        <v>30</v>
      </c>
      <c r="AE5" s="20">
        <v>1</v>
      </c>
      <c r="AF5" s="20"/>
      <c r="AG5" s="20"/>
      <c r="AH5" s="20"/>
      <c r="AI5" s="20"/>
      <c r="AJ5" s="22">
        <v>55</v>
      </c>
      <c r="AK5" s="20">
        <v>2</v>
      </c>
      <c r="AL5" s="20">
        <v>3</v>
      </c>
      <c r="AM5" s="22">
        <v>5</v>
      </c>
      <c r="AN5" s="20"/>
      <c r="AO5" s="20"/>
      <c r="AP5" s="20"/>
      <c r="AQ5" s="20">
        <v>3</v>
      </c>
      <c r="AR5" s="22">
        <v>1</v>
      </c>
      <c r="AS5" s="22">
        <v>1</v>
      </c>
      <c r="AT5" s="20">
        <v>2</v>
      </c>
      <c r="AU5" s="20">
        <v>21</v>
      </c>
      <c r="AV5" s="20">
        <v>7</v>
      </c>
      <c r="AW5" s="25">
        <v>101</v>
      </c>
      <c r="AX5" s="25">
        <f>COUNTA(AE5:AV5)</f>
        <v>11</v>
      </c>
      <c r="AY5" s="4">
        <v>4.87</v>
      </c>
      <c r="AZ5" s="4">
        <v>0.63</v>
      </c>
      <c r="BA5" s="31">
        <v>0.2772</v>
      </c>
      <c r="BB5" s="31">
        <v>0.56440000000000001</v>
      </c>
      <c r="BC5" s="31">
        <v>1.9800000000000002E-2</v>
      </c>
      <c r="BD5" s="31">
        <v>7.9200000000000007E-2</v>
      </c>
      <c r="BE5" s="31">
        <v>0</v>
      </c>
      <c r="BF5" s="31">
        <v>0</v>
      </c>
      <c r="BG5" s="31">
        <v>5.9400000000000001E-2</v>
      </c>
    </row>
    <row r="6" spans="1:60" ht="15.75" customHeight="1" x14ac:dyDescent="0.3">
      <c r="A6" s="2" t="s">
        <v>4</v>
      </c>
      <c r="B6" s="4" t="s">
        <v>85</v>
      </c>
      <c r="C6" s="4">
        <v>45.194171699999998</v>
      </c>
      <c r="D6" s="4">
        <v>-78.381278100000003</v>
      </c>
      <c r="E6" s="6">
        <v>44112</v>
      </c>
      <c r="F6" s="9">
        <v>0.49722222222222223</v>
      </c>
      <c r="G6" s="2" t="s">
        <v>10</v>
      </c>
      <c r="H6" s="2" t="s">
        <v>10</v>
      </c>
      <c r="I6" s="2" t="s">
        <v>10</v>
      </c>
      <c r="J6" s="4">
        <v>13</v>
      </c>
      <c r="K6" s="4">
        <v>10.33</v>
      </c>
      <c r="L6" s="4">
        <v>38.299999999999997</v>
      </c>
      <c r="M6" s="4">
        <v>7.54</v>
      </c>
      <c r="N6" s="4">
        <v>15.49</v>
      </c>
      <c r="O6" s="4">
        <v>1</v>
      </c>
      <c r="P6" s="4">
        <v>33</v>
      </c>
      <c r="Q6" s="4">
        <v>100</v>
      </c>
      <c r="R6" s="2">
        <v>45.194972700000001</v>
      </c>
      <c r="S6" s="2">
        <v>-78.381670400000004</v>
      </c>
      <c r="T6" s="2" t="s">
        <v>23</v>
      </c>
      <c r="U6" s="2" t="s">
        <v>25</v>
      </c>
      <c r="V6" s="2" t="s">
        <v>27</v>
      </c>
      <c r="W6" s="2" t="s">
        <v>27</v>
      </c>
      <c r="X6" s="2" t="s">
        <v>30</v>
      </c>
      <c r="Y6" s="2" t="s">
        <v>30</v>
      </c>
      <c r="Z6" s="2" t="s">
        <v>30</v>
      </c>
      <c r="AA6" s="2" t="s">
        <v>30</v>
      </c>
      <c r="AB6" s="2" t="s">
        <v>30</v>
      </c>
      <c r="AC6" s="2" t="s">
        <v>30</v>
      </c>
      <c r="AD6" s="2" t="s">
        <v>30</v>
      </c>
      <c r="AE6" s="21"/>
      <c r="AF6" s="21">
        <v>3</v>
      </c>
      <c r="AG6" s="20">
        <v>1</v>
      </c>
      <c r="AH6" s="20">
        <v>4</v>
      </c>
      <c r="AI6" s="22"/>
      <c r="AJ6" s="22">
        <v>51</v>
      </c>
      <c r="AK6" s="20">
        <v>1</v>
      </c>
      <c r="AL6" s="21">
        <v>4</v>
      </c>
      <c r="AM6" s="20">
        <v>12</v>
      </c>
      <c r="AN6" s="20">
        <v>3</v>
      </c>
      <c r="AO6" s="20">
        <v>3</v>
      </c>
      <c r="AP6" s="20">
        <v>3</v>
      </c>
      <c r="AQ6" s="20">
        <v>3</v>
      </c>
      <c r="AR6" s="22"/>
      <c r="AS6" s="22"/>
      <c r="AT6" s="20">
        <v>3</v>
      </c>
      <c r="AU6" s="20">
        <v>10</v>
      </c>
      <c r="AV6" s="20"/>
      <c r="AW6" s="25">
        <v>101</v>
      </c>
      <c r="AX6" s="25">
        <f>COUNTA(AE6:AV6)</f>
        <v>13</v>
      </c>
      <c r="AY6" s="4">
        <v>5.0999999999999996</v>
      </c>
      <c r="AZ6" s="4">
        <v>0.71</v>
      </c>
      <c r="BA6" s="31">
        <v>9.9000000000000005E-2</v>
      </c>
      <c r="BB6" s="31">
        <v>0.55449999999999999</v>
      </c>
      <c r="BC6" s="31">
        <v>2.9700000000000001E-2</v>
      </c>
      <c r="BD6" s="31">
        <v>0.14849999999999999</v>
      </c>
      <c r="BE6" s="31">
        <v>5.9400000000000001E-2</v>
      </c>
      <c r="BF6" s="31">
        <v>2.9700000000000001E-2</v>
      </c>
      <c r="BG6" s="31">
        <v>7.9200000000000007E-2</v>
      </c>
    </row>
    <row r="7" spans="1:60" ht="15.75" customHeight="1" x14ac:dyDescent="0.3">
      <c r="A7" s="2" t="s">
        <v>79</v>
      </c>
      <c r="B7" s="4" t="s">
        <v>86</v>
      </c>
      <c r="C7" s="4">
        <v>45.210184900000002</v>
      </c>
      <c r="D7" s="4">
        <v>-78.420822599999994</v>
      </c>
      <c r="E7" s="6">
        <v>44112</v>
      </c>
      <c r="F7" s="9">
        <v>0.53333333333333333</v>
      </c>
      <c r="G7" s="2" t="s">
        <v>90</v>
      </c>
      <c r="H7" s="2" t="s">
        <v>10</v>
      </c>
      <c r="I7" s="2" t="s">
        <v>10</v>
      </c>
      <c r="J7" s="4">
        <v>13.8</v>
      </c>
      <c r="K7" s="4">
        <v>9.5</v>
      </c>
      <c r="L7" s="4">
        <v>35.4</v>
      </c>
      <c r="M7" s="4">
        <v>7.64</v>
      </c>
      <c r="N7" s="4">
        <v>7.1</v>
      </c>
      <c r="O7" s="4">
        <v>0</v>
      </c>
      <c r="P7" s="4">
        <v>43</v>
      </c>
      <c r="Q7" s="4">
        <v>100</v>
      </c>
      <c r="R7" s="2">
        <v>45.210184900000002</v>
      </c>
      <c r="S7" s="2">
        <v>-78.420822599999994</v>
      </c>
      <c r="T7" s="2" t="s">
        <v>23</v>
      </c>
      <c r="U7" s="2" t="s">
        <v>94</v>
      </c>
      <c r="V7" s="2" t="s">
        <v>27</v>
      </c>
      <c r="W7" s="2" t="s">
        <v>27</v>
      </c>
      <c r="X7" s="2" t="s">
        <v>30</v>
      </c>
      <c r="Y7" s="2" t="s">
        <v>30</v>
      </c>
      <c r="Z7" s="2" t="s">
        <v>30</v>
      </c>
      <c r="AA7" s="2" t="s">
        <v>30</v>
      </c>
      <c r="AB7" s="2" t="s">
        <v>30</v>
      </c>
      <c r="AC7" s="2" t="s">
        <v>30</v>
      </c>
      <c r="AD7" s="2" t="s">
        <v>27</v>
      </c>
      <c r="AE7" s="20"/>
      <c r="AF7" s="21">
        <v>10</v>
      </c>
      <c r="AG7" s="20"/>
      <c r="AH7" s="20">
        <v>60</v>
      </c>
      <c r="AI7" s="20"/>
      <c r="AJ7" s="22">
        <v>4</v>
      </c>
      <c r="AK7" s="20">
        <v>9</v>
      </c>
      <c r="AL7" s="22"/>
      <c r="AM7" s="21"/>
      <c r="AN7" s="20">
        <v>2</v>
      </c>
      <c r="AO7" s="20"/>
      <c r="AP7" s="20">
        <v>1</v>
      </c>
      <c r="AQ7" s="20">
        <v>3</v>
      </c>
      <c r="AR7" s="21"/>
      <c r="AS7" s="22"/>
      <c r="AT7" s="20">
        <v>1</v>
      </c>
      <c r="AU7" s="20">
        <v>13</v>
      </c>
      <c r="AV7" s="20"/>
      <c r="AW7" s="25">
        <v>103</v>
      </c>
      <c r="AX7" s="25">
        <f>COUNTA(AE7:AV7)</f>
        <v>9</v>
      </c>
      <c r="AY7" s="4">
        <v>7.17</v>
      </c>
      <c r="AZ7" s="4">
        <v>0.62</v>
      </c>
      <c r="BA7" s="31">
        <v>0.12620000000000001</v>
      </c>
      <c r="BB7" s="31">
        <v>0.7087</v>
      </c>
      <c r="BC7" s="31">
        <v>9.7000000000000003E-3</v>
      </c>
      <c r="BD7" s="31">
        <v>2.9100000000000001E-2</v>
      </c>
      <c r="BE7" s="31">
        <v>1.9400000000000001E-2</v>
      </c>
      <c r="BF7" s="31">
        <v>9.7100000000000006E-2</v>
      </c>
      <c r="BG7" s="31">
        <v>9.7000000000000003E-3</v>
      </c>
    </row>
    <row r="8" spans="1:60" ht="15.75" customHeight="1" x14ac:dyDescent="0.3">
      <c r="A8" s="2" t="s">
        <v>80</v>
      </c>
      <c r="B8" s="4" t="s">
        <v>86</v>
      </c>
      <c r="C8" s="4">
        <v>45.210184900000002</v>
      </c>
      <c r="D8" s="4">
        <v>-78.420822599999994</v>
      </c>
      <c r="E8" s="6">
        <v>44112</v>
      </c>
      <c r="F8" s="9">
        <v>0.5444444444444444</v>
      </c>
      <c r="G8" s="2" t="s">
        <v>90</v>
      </c>
      <c r="H8" s="2" t="s">
        <v>10</v>
      </c>
      <c r="I8" s="2" t="s">
        <v>10</v>
      </c>
      <c r="J8" s="4">
        <v>13.8</v>
      </c>
      <c r="K8" s="4">
        <v>9.5</v>
      </c>
      <c r="L8" s="4">
        <v>35.4</v>
      </c>
      <c r="M8" s="4">
        <v>7.64</v>
      </c>
      <c r="N8" s="4">
        <v>6.19</v>
      </c>
      <c r="O8" s="4">
        <v>0</v>
      </c>
      <c r="P8" s="4">
        <v>37</v>
      </c>
      <c r="Q8" s="4">
        <v>100</v>
      </c>
      <c r="R8" s="2">
        <v>45.210184900000002</v>
      </c>
      <c r="S8" s="2">
        <v>-78.420822599999994</v>
      </c>
      <c r="T8" s="2" t="s">
        <v>23</v>
      </c>
      <c r="U8" s="2" t="s">
        <v>94</v>
      </c>
      <c r="V8" s="2" t="s">
        <v>27</v>
      </c>
      <c r="W8" s="2" t="s">
        <v>27</v>
      </c>
      <c r="X8" s="2" t="s">
        <v>30</v>
      </c>
      <c r="Y8" s="2" t="s">
        <v>30</v>
      </c>
      <c r="Z8" s="2" t="s">
        <v>30</v>
      </c>
      <c r="AA8" s="2" t="s">
        <v>30</v>
      </c>
      <c r="AB8" s="2" t="s">
        <v>30</v>
      </c>
      <c r="AC8" s="2" t="s">
        <v>30</v>
      </c>
      <c r="AD8" s="2" t="s">
        <v>27</v>
      </c>
      <c r="AE8" s="20">
        <v>1</v>
      </c>
      <c r="AF8" s="21">
        <v>3</v>
      </c>
      <c r="AG8" s="20">
        <v>1</v>
      </c>
      <c r="AH8" s="20"/>
      <c r="AI8" s="20"/>
      <c r="AJ8" s="22">
        <v>23</v>
      </c>
      <c r="AK8" s="20"/>
      <c r="AL8" s="21"/>
      <c r="AM8" s="21">
        <v>1</v>
      </c>
      <c r="AN8" s="21">
        <v>2</v>
      </c>
      <c r="AO8" s="20">
        <v>1</v>
      </c>
      <c r="AP8" s="21"/>
      <c r="AQ8" s="20">
        <v>1</v>
      </c>
      <c r="AR8" s="22"/>
      <c r="AS8" s="22">
        <v>1</v>
      </c>
      <c r="AT8" s="20">
        <v>2</v>
      </c>
      <c r="AU8" s="20">
        <v>9</v>
      </c>
      <c r="AV8" s="20"/>
      <c r="AW8" s="25">
        <v>45</v>
      </c>
      <c r="AX8" s="25">
        <f>COUNTA(AE8:AV8)</f>
        <v>11</v>
      </c>
      <c r="AY8" s="4">
        <v>5.36</v>
      </c>
      <c r="AZ8" s="4">
        <v>0.7</v>
      </c>
      <c r="BA8" s="31">
        <v>0.2</v>
      </c>
      <c r="BB8" s="31">
        <v>0.5111</v>
      </c>
      <c r="BC8" s="31">
        <v>4.4400000000000002E-2</v>
      </c>
      <c r="BD8" s="31">
        <v>4.4400000000000002E-2</v>
      </c>
      <c r="BE8" s="31">
        <v>6.6699999999999995E-2</v>
      </c>
      <c r="BF8" s="31">
        <v>6.6699999999999995E-2</v>
      </c>
      <c r="BG8" s="31">
        <v>6.6699999999999995E-2</v>
      </c>
    </row>
    <row r="9" spans="1:60" ht="15.75" customHeight="1" x14ac:dyDescent="0.25">
      <c r="A9" s="3" t="s">
        <v>81</v>
      </c>
      <c r="B9" s="3" t="s">
        <v>87</v>
      </c>
      <c r="C9" s="3">
        <v>45.1697153</v>
      </c>
      <c r="D9" s="3">
        <v>-78.4067249</v>
      </c>
      <c r="E9" s="7">
        <v>44112</v>
      </c>
      <c r="F9" s="10">
        <v>0.57152777777777775</v>
      </c>
      <c r="G9" s="3" t="s">
        <v>10</v>
      </c>
      <c r="H9" s="3" t="s">
        <v>90</v>
      </c>
      <c r="I9" s="3" t="s">
        <v>90</v>
      </c>
      <c r="J9" s="3">
        <v>12.1</v>
      </c>
      <c r="K9" s="3">
        <v>9.6199999999999992</v>
      </c>
      <c r="L9" s="3">
        <v>70.37</v>
      </c>
      <c r="M9" s="3">
        <v>7.67</v>
      </c>
      <c r="N9" s="3">
        <v>16.239999999999998</v>
      </c>
      <c r="O9" s="3">
        <v>1</v>
      </c>
      <c r="P9" s="3">
        <v>6</v>
      </c>
      <c r="Q9" s="3">
        <v>100</v>
      </c>
      <c r="R9" s="3">
        <v>45.1697153</v>
      </c>
      <c r="S9" s="3">
        <v>-78.4067249</v>
      </c>
      <c r="T9" s="3" t="s">
        <v>94</v>
      </c>
      <c r="U9" s="3" t="s">
        <v>23</v>
      </c>
      <c r="V9" s="3" t="s">
        <v>27</v>
      </c>
      <c r="W9" s="3" t="s">
        <v>27</v>
      </c>
      <c r="X9" s="3" t="s">
        <v>30</v>
      </c>
      <c r="Y9" s="3" t="s">
        <v>30</v>
      </c>
      <c r="Z9" s="3" t="s">
        <v>30</v>
      </c>
      <c r="AA9" s="3" t="s">
        <v>30</v>
      </c>
      <c r="AB9" s="3" t="s">
        <v>30</v>
      </c>
      <c r="AC9" s="3" t="s">
        <v>30</v>
      </c>
      <c r="AD9" s="3" t="s">
        <v>30</v>
      </c>
      <c r="AE9" s="3"/>
      <c r="AF9" s="3">
        <v>2</v>
      </c>
      <c r="AG9" s="3"/>
      <c r="AH9" s="3">
        <v>24</v>
      </c>
      <c r="AI9" s="3"/>
      <c r="AJ9" s="3">
        <v>27</v>
      </c>
      <c r="AK9" s="3">
        <v>1</v>
      </c>
      <c r="AL9" s="3"/>
      <c r="AM9" s="3">
        <v>13</v>
      </c>
      <c r="AN9" s="3">
        <v>1</v>
      </c>
      <c r="AO9" s="3"/>
      <c r="AP9" s="3">
        <v>13</v>
      </c>
      <c r="AQ9" s="3">
        <v>6</v>
      </c>
      <c r="AR9" s="3"/>
      <c r="AS9" s="3"/>
      <c r="AT9" s="3">
        <v>1</v>
      </c>
      <c r="AU9" s="3">
        <v>11</v>
      </c>
      <c r="AV9" s="3">
        <v>1</v>
      </c>
      <c r="AW9" s="26">
        <v>100</v>
      </c>
      <c r="AX9" s="26">
        <f>COUNTA(AE9:AV9)</f>
        <v>11</v>
      </c>
      <c r="AY9" s="3">
        <v>5.61</v>
      </c>
      <c r="AZ9" s="3">
        <v>0.82</v>
      </c>
      <c r="BA9" s="34">
        <v>0.12</v>
      </c>
      <c r="BB9" s="34">
        <v>0.52</v>
      </c>
      <c r="BC9" s="34">
        <v>0.01</v>
      </c>
      <c r="BD9" s="34">
        <v>0.19</v>
      </c>
      <c r="BE9" s="34">
        <v>0.01</v>
      </c>
      <c r="BF9" s="34">
        <v>0.02</v>
      </c>
      <c r="BG9" s="34">
        <v>0.13</v>
      </c>
    </row>
    <row r="10" spans="1:60" ht="15.75" customHeight="1" x14ac:dyDescent="0.25">
      <c r="A10" s="3" t="s">
        <v>82</v>
      </c>
      <c r="B10" s="3" t="s">
        <v>87</v>
      </c>
      <c r="C10" s="3">
        <v>45.1697153</v>
      </c>
      <c r="D10" s="3">
        <v>-78.4067249</v>
      </c>
      <c r="E10" s="7">
        <v>44112</v>
      </c>
      <c r="F10" s="10">
        <v>0.58680555555555558</v>
      </c>
      <c r="G10" s="3" t="s">
        <v>10</v>
      </c>
      <c r="H10" s="3" t="s">
        <v>90</v>
      </c>
      <c r="I10" s="3" t="s">
        <v>90</v>
      </c>
      <c r="J10" s="3">
        <v>12.1</v>
      </c>
      <c r="K10" s="3">
        <v>9.6199999999999992</v>
      </c>
      <c r="L10" s="3">
        <v>70.37</v>
      </c>
      <c r="M10" s="3">
        <v>7.67</v>
      </c>
      <c r="N10" s="3">
        <v>13.67</v>
      </c>
      <c r="O10" s="3">
        <v>0</v>
      </c>
      <c r="P10" s="3">
        <v>51</v>
      </c>
      <c r="Q10" s="3">
        <v>100</v>
      </c>
      <c r="R10" s="3">
        <v>45.1697153</v>
      </c>
      <c r="S10" s="3">
        <v>-78.4067249</v>
      </c>
      <c r="T10" s="3" t="s">
        <v>94</v>
      </c>
      <c r="U10" s="3" t="s">
        <v>23</v>
      </c>
      <c r="V10" s="3" t="s">
        <v>27</v>
      </c>
      <c r="W10" s="3" t="s">
        <v>27</v>
      </c>
      <c r="X10" s="3" t="s">
        <v>30</v>
      </c>
      <c r="Y10" s="3" t="s">
        <v>30</v>
      </c>
      <c r="Z10" s="3" t="s">
        <v>30</v>
      </c>
      <c r="AA10" s="3" t="s">
        <v>30</v>
      </c>
      <c r="AB10" s="3" t="s">
        <v>30</v>
      </c>
      <c r="AC10" s="3" t="s">
        <v>30</v>
      </c>
      <c r="AD10" s="3" t="s">
        <v>30</v>
      </c>
      <c r="AE10" s="3"/>
      <c r="AF10" s="3">
        <v>1</v>
      </c>
      <c r="AG10" s="3">
        <v>1</v>
      </c>
      <c r="AH10" s="3">
        <v>50</v>
      </c>
      <c r="AI10" s="3"/>
      <c r="AJ10" s="3">
        <v>14</v>
      </c>
      <c r="AK10" s="3"/>
      <c r="AL10" s="3">
        <v>3</v>
      </c>
      <c r="AM10" s="3">
        <v>8</v>
      </c>
      <c r="AN10" s="3">
        <v>4</v>
      </c>
      <c r="AO10" s="3">
        <v>1</v>
      </c>
      <c r="AP10" s="3">
        <v>3</v>
      </c>
      <c r="AQ10" s="3">
        <v>4</v>
      </c>
      <c r="AR10" s="3"/>
      <c r="AS10" s="3">
        <v>1</v>
      </c>
      <c r="AT10" s="3"/>
      <c r="AU10" s="3">
        <v>10</v>
      </c>
      <c r="AV10" s="3"/>
      <c r="AW10" s="26">
        <v>100</v>
      </c>
      <c r="AX10" s="26">
        <f>COUNTA(AE10:AV10)</f>
        <v>12</v>
      </c>
      <c r="AY10" s="3">
        <v>6.63</v>
      </c>
      <c r="AZ10" s="3">
        <v>0.72</v>
      </c>
      <c r="BA10" s="34">
        <v>0.1</v>
      </c>
      <c r="BB10" s="34">
        <v>0.64</v>
      </c>
      <c r="BC10" s="34">
        <v>0</v>
      </c>
      <c r="BD10" s="34">
        <v>0.12</v>
      </c>
      <c r="BE10" s="34">
        <v>0.05</v>
      </c>
      <c r="BF10" s="34">
        <v>0.01</v>
      </c>
      <c r="BG10" s="34">
        <v>0.08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F11"/>
  <sheetViews>
    <sheetView zoomScale="53" zoomScaleNormal="53" workbookViewId="0">
      <selection activeCell="N23" sqref="N23"/>
    </sheetView>
  </sheetViews>
  <sheetFormatPr defaultColWidth="12.5546875" defaultRowHeight="15.75" customHeight="1" x14ac:dyDescent="0.25"/>
  <sheetData>
    <row r="2" spans="1:58" ht="15.75" customHeight="1" x14ac:dyDescent="0.3">
      <c r="A2" s="1" t="s">
        <v>0</v>
      </c>
      <c r="B2" s="1" t="s">
        <v>83</v>
      </c>
      <c r="C2" s="1" t="s">
        <v>5</v>
      </c>
      <c r="D2" s="1" t="s">
        <v>6</v>
      </c>
      <c r="E2" s="1" t="s">
        <v>7</v>
      </c>
      <c r="F2" s="8" t="s">
        <v>8</v>
      </c>
      <c r="G2" s="1" t="s">
        <v>9</v>
      </c>
      <c r="H2" s="1" t="s">
        <v>11</v>
      </c>
      <c r="I2" s="1" t="s">
        <v>12</v>
      </c>
      <c r="J2" s="11" t="s">
        <v>13</v>
      </c>
      <c r="K2" s="12" t="s">
        <v>14</v>
      </c>
      <c r="L2" s="11" t="s">
        <v>15</v>
      </c>
      <c r="M2" s="12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4" t="s">
        <v>121</v>
      </c>
      <c r="S2" s="14" t="s">
        <v>122</v>
      </c>
      <c r="T2" s="14" t="s">
        <v>21</v>
      </c>
      <c r="U2" s="15" t="s">
        <v>24</v>
      </c>
      <c r="V2" s="14" t="s">
        <v>26</v>
      </c>
      <c r="W2" s="14" t="s">
        <v>28</v>
      </c>
      <c r="X2" s="14" t="s">
        <v>29</v>
      </c>
      <c r="Y2" s="14" t="s">
        <v>31</v>
      </c>
      <c r="Z2" s="14" t="s">
        <v>32</v>
      </c>
      <c r="AA2" s="14" t="s">
        <v>33</v>
      </c>
      <c r="AB2" s="14" t="s">
        <v>34</v>
      </c>
      <c r="AC2" s="14" t="s">
        <v>35</v>
      </c>
      <c r="AD2" s="14" t="s">
        <v>36</v>
      </c>
      <c r="AE2" s="16" t="s">
        <v>37</v>
      </c>
      <c r="AF2" s="19" t="s">
        <v>44</v>
      </c>
      <c r="AG2" s="19" t="s">
        <v>45</v>
      </c>
      <c r="AH2" s="19" t="s">
        <v>46</v>
      </c>
      <c r="AI2" s="19" t="s">
        <v>47</v>
      </c>
      <c r="AJ2" s="19" t="s">
        <v>49</v>
      </c>
      <c r="AK2" s="19" t="s">
        <v>50</v>
      </c>
      <c r="AL2" s="19" t="s">
        <v>51</v>
      </c>
      <c r="AM2" s="19" t="s">
        <v>52</v>
      </c>
      <c r="AN2" s="19" t="s">
        <v>53</v>
      </c>
      <c r="AO2" s="19" t="s">
        <v>57</v>
      </c>
      <c r="AP2" s="19" t="s">
        <v>58</v>
      </c>
      <c r="AQ2" s="19" t="s">
        <v>60</v>
      </c>
      <c r="AR2" s="19" t="s">
        <v>61</v>
      </c>
      <c r="AS2" s="19" t="s">
        <v>62</v>
      </c>
      <c r="AT2" s="19" t="s">
        <v>65</v>
      </c>
      <c r="AU2" s="23" t="s">
        <v>69</v>
      </c>
      <c r="AV2" s="23" t="s">
        <v>70</v>
      </c>
      <c r="AW2" s="27" t="s">
        <v>113</v>
      </c>
      <c r="AX2" s="27" t="s">
        <v>72</v>
      </c>
      <c r="AY2" s="36" t="s">
        <v>73</v>
      </c>
      <c r="AZ2" s="36" t="s">
        <v>74</v>
      </c>
      <c r="BA2" s="36" t="s">
        <v>75</v>
      </c>
      <c r="BB2" s="36" t="s">
        <v>76</v>
      </c>
      <c r="BC2" s="36" t="s">
        <v>77</v>
      </c>
      <c r="BD2" s="36" t="s">
        <v>78</v>
      </c>
    </row>
    <row r="3" spans="1:58" ht="15.75" customHeight="1" x14ac:dyDescent="0.3">
      <c r="A3" s="35" t="s">
        <v>1</v>
      </c>
      <c r="B3" s="78" t="s">
        <v>116</v>
      </c>
      <c r="C3" s="4">
        <v>45.177717000000001</v>
      </c>
      <c r="D3" s="4">
        <v>-78.423186999999999</v>
      </c>
      <c r="E3" s="4" t="s">
        <v>120</v>
      </c>
      <c r="F3" s="9">
        <v>0.3972222222222222</v>
      </c>
      <c r="G3" s="2" t="s">
        <v>89</v>
      </c>
      <c r="H3" s="2" t="s">
        <v>10</v>
      </c>
      <c r="I3" s="2" t="s">
        <v>10</v>
      </c>
      <c r="J3" s="4">
        <v>16.600000000000001</v>
      </c>
      <c r="K3" s="4">
        <v>9.52</v>
      </c>
      <c r="L3" s="4">
        <v>44.6</v>
      </c>
      <c r="M3" s="4">
        <v>8.35</v>
      </c>
      <c r="N3" s="4">
        <v>11.9</v>
      </c>
      <c r="O3" s="4">
        <v>3</v>
      </c>
      <c r="P3" s="4">
        <v>1</v>
      </c>
      <c r="Q3" s="4">
        <v>100</v>
      </c>
      <c r="R3" s="2">
        <v>45.177717000000001</v>
      </c>
      <c r="S3" s="2">
        <v>-78.423186999999999</v>
      </c>
      <c r="T3" s="2" t="s">
        <v>23</v>
      </c>
      <c r="U3" s="2" t="s">
        <v>22</v>
      </c>
      <c r="V3" s="2" t="s">
        <v>27</v>
      </c>
      <c r="W3" s="2" t="s">
        <v>27</v>
      </c>
      <c r="X3" s="2" t="s">
        <v>27</v>
      </c>
      <c r="Y3" s="2" t="s">
        <v>27</v>
      </c>
      <c r="Z3" s="2" t="s">
        <v>27</v>
      </c>
      <c r="AA3" s="2" t="s">
        <v>30</v>
      </c>
      <c r="AB3" s="2" t="s">
        <v>30</v>
      </c>
      <c r="AC3" s="2" t="s">
        <v>30</v>
      </c>
      <c r="AD3" s="2" t="s">
        <v>27</v>
      </c>
      <c r="AE3" s="20"/>
      <c r="AF3" s="20">
        <v>2</v>
      </c>
      <c r="AG3" s="4"/>
      <c r="AH3" s="20">
        <v>1</v>
      </c>
      <c r="AI3" s="20"/>
      <c r="AJ3" s="4">
        <v>40</v>
      </c>
      <c r="AK3" s="20"/>
      <c r="AL3" s="4">
        <v>2</v>
      </c>
      <c r="AM3" s="4">
        <v>15</v>
      </c>
      <c r="AN3" s="4"/>
      <c r="AO3" s="20">
        <v>1</v>
      </c>
      <c r="AP3" s="4">
        <v>5</v>
      </c>
      <c r="AQ3" s="4"/>
      <c r="AR3" s="4"/>
      <c r="AS3" s="4">
        <v>36</v>
      </c>
      <c r="AT3" s="4">
        <v>2</v>
      </c>
      <c r="AU3" s="24">
        <v>104</v>
      </c>
      <c r="AV3" s="24">
        <v>9</v>
      </c>
      <c r="AW3" s="20">
        <v>4.99</v>
      </c>
      <c r="AX3" s="21">
        <v>0.71</v>
      </c>
      <c r="AY3" s="30">
        <v>0.3654</v>
      </c>
      <c r="AZ3" s="30">
        <v>0.3846</v>
      </c>
      <c r="BA3" s="30">
        <v>0</v>
      </c>
      <c r="BB3" s="30">
        <v>0.1923</v>
      </c>
      <c r="BC3" s="30">
        <v>0</v>
      </c>
      <c r="BD3" s="30">
        <v>5.7700000000000001E-2</v>
      </c>
      <c r="BE3" s="37"/>
    </row>
    <row r="4" spans="1:58" ht="15.75" customHeight="1" x14ac:dyDescent="0.3">
      <c r="A4" s="35" t="s">
        <v>2</v>
      </c>
      <c r="B4" s="77"/>
      <c r="C4" s="4">
        <v>45.177717000000001</v>
      </c>
      <c r="D4" s="4">
        <v>-78.423186999999999</v>
      </c>
      <c r="E4" s="4" t="s">
        <v>120</v>
      </c>
      <c r="F4" s="9">
        <v>0.42499999999999999</v>
      </c>
      <c r="G4" s="2" t="s">
        <v>89</v>
      </c>
      <c r="H4" s="2" t="s">
        <v>10</v>
      </c>
      <c r="I4" s="2" t="s">
        <v>10</v>
      </c>
      <c r="J4" s="4">
        <v>16.600000000000001</v>
      </c>
      <c r="K4" s="4">
        <v>9.52</v>
      </c>
      <c r="L4" s="4">
        <v>44.6</v>
      </c>
      <c r="M4" s="4">
        <v>8.35</v>
      </c>
      <c r="N4" s="4">
        <v>10.9</v>
      </c>
      <c r="O4" s="4">
        <v>3</v>
      </c>
      <c r="P4" s="4">
        <v>0</v>
      </c>
      <c r="Q4" s="4">
        <v>100</v>
      </c>
      <c r="R4" s="2">
        <v>45.177746999999997</v>
      </c>
      <c r="S4" s="2">
        <v>-78.423006000000001</v>
      </c>
      <c r="T4" s="2" t="s">
        <v>23</v>
      </c>
      <c r="U4" s="2" t="s">
        <v>22</v>
      </c>
      <c r="V4" s="2" t="s">
        <v>27</v>
      </c>
      <c r="W4" s="2" t="s">
        <v>27</v>
      </c>
      <c r="X4" s="2" t="s">
        <v>27</v>
      </c>
      <c r="Y4" s="2" t="s">
        <v>27</v>
      </c>
      <c r="Z4" s="2" t="s">
        <v>27</v>
      </c>
      <c r="AA4" s="2" t="s">
        <v>30</v>
      </c>
      <c r="AB4" s="2" t="s">
        <v>30</v>
      </c>
      <c r="AC4" s="2" t="s">
        <v>30</v>
      </c>
      <c r="AD4" s="2" t="s">
        <v>27</v>
      </c>
      <c r="AE4" s="20"/>
      <c r="AF4" s="21"/>
      <c r="AG4" s="21"/>
      <c r="AH4" s="21">
        <v>1</v>
      </c>
      <c r="AI4" s="20"/>
      <c r="AJ4" s="22">
        <v>47</v>
      </c>
      <c r="AK4" s="20"/>
      <c r="AL4" s="22">
        <v>3</v>
      </c>
      <c r="AM4" s="22">
        <v>17</v>
      </c>
      <c r="AN4" s="20"/>
      <c r="AO4" s="20">
        <v>4</v>
      </c>
      <c r="AP4" s="22">
        <v>1</v>
      </c>
      <c r="AQ4" s="22"/>
      <c r="AR4" s="22"/>
      <c r="AS4" s="22">
        <v>28</v>
      </c>
      <c r="AT4" s="22">
        <v>1</v>
      </c>
      <c r="AU4" s="25">
        <v>102</v>
      </c>
      <c r="AV4" s="25">
        <v>8</v>
      </c>
      <c r="AW4" s="4">
        <v>4.8499999999999996</v>
      </c>
      <c r="AX4" s="4">
        <v>0.69</v>
      </c>
      <c r="AY4" s="31">
        <v>0.2843</v>
      </c>
      <c r="AZ4" s="31">
        <v>0.46079999999999999</v>
      </c>
      <c r="BA4" s="31">
        <v>0</v>
      </c>
      <c r="BB4" s="31">
        <v>0.17649999999999999</v>
      </c>
      <c r="BC4" s="31">
        <v>0</v>
      </c>
      <c r="BD4" s="31">
        <v>7.8399999999999997E-2</v>
      </c>
    </row>
    <row r="5" spans="1:58" ht="15.75" customHeight="1" x14ac:dyDescent="0.3">
      <c r="A5" s="35" t="s">
        <v>79</v>
      </c>
      <c r="B5" s="78" t="s">
        <v>117</v>
      </c>
      <c r="C5" s="4">
        <v>45.21022</v>
      </c>
      <c r="D5" s="4">
        <v>-78.421118000000007</v>
      </c>
      <c r="E5" s="4" t="s">
        <v>120</v>
      </c>
      <c r="F5" s="9">
        <v>0.45902777777777776</v>
      </c>
      <c r="G5" s="2" t="s">
        <v>10</v>
      </c>
      <c r="H5" s="2" t="s">
        <v>90</v>
      </c>
      <c r="I5" s="2" t="s">
        <v>10</v>
      </c>
      <c r="J5" s="4">
        <v>17.3</v>
      </c>
      <c r="K5" s="4">
        <v>9.1999999999999993</v>
      </c>
      <c r="L5" s="4">
        <v>38.1</v>
      </c>
      <c r="M5" s="4">
        <v>7.92</v>
      </c>
      <c r="N5" s="4">
        <v>5.44</v>
      </c>
      <c r="O5" s="4">
        <v>3</v>
      </c>
      <c r="P5" s="4">
        <v>5</v>
      </c>
      <c r="Q5" s="4">
        <v>100</v>
      </c>
      <c r="R5" s="2">
        <v>45.21022</v>
      </c>
      <c r="S5" s="2">
        <v>-78.421118000000007</v>
      </c>
      <c r="T5" s="2" t="s">
        <v>23</v>
      </c>
      <c r="U5" s="2" t="s">
        <v>94</v>
      </c>
      <c r="V5" s="2" t="s">
        <v>27</v>
      </c>
      <c r="W5" s="2" t="s">
        <v>27</v>
      </c>
      <c r="X5" s="2" t="s">
        <v>30</v>
      </c>
      <c r="Y5" s="2" t="s">
        <v>27</v>
      </c>
      <c r="Z5" s="2" t="s">
        <v>27</v>
      </c>
      <c r="AA5" s="2" t="s">
        <v>30</v>
      </c>
      <c r="AB5" s="2" t="s">
        <v>30</v>
      </c>
      <c r="AC5" s="2" t="s">
        <v>30</v>
      </c>
      <c r="AD5" s="2" t="s">
        <v>27</v>
      </c>
      <c r="AE5" s="20" t="s">
        <v>124</v>
      </c>
      <c r="AF5" s="20"/>
      <c r="AG5" s="20"/>
      <c r="AH5" s="20">
        <v>3</v>
      </c>
      <c r="AI5" s="20">
        <v>24</v>
      </c>
      <c r="AJ5" s="22">
        <v>51</v>
      </c>
      <c r="AK5" s="20">
        <v>1</v>
      </c>
      <c r="AL5" s="22">
        <v>3</v>
      </c>
      <c r="AM5" s="22">
        <v>9</v>
      </c>
      <c r="AN5" s="20"/>
      <c r="AO5" s="22"/>
      <c r="AP5" s="22">
        <v>1</v>
      </c>
      <c r="AQ5" s="20">
        <v>1</v>
      </c>
      <c r="AR5" s="22">
        <v>3</v>
      </c>
      <c r="AS5" s="22">
        <v>4</v>
      </c>
      <c r="AT5" s="22"/>
      <c r="AU5" s="25">
        <v>100</v>
      </c>
      <c r="AV5" s="25">
        <v>10</v>
      </c>
      <c r="AW5" s="4">
        <v>5.5</v>
      </c>
      <c r="AX5" s="4">
        <v>0.68</v>
      </c>
      <c r="AY5" s="31">
        <v>0.04</v>
      </c>
      <c r="AZ5" s="31">
        <v>0.76</v>
      </c>
      <c r="BA5" s="31">
        <v>0.03</v>
      </c>
      <c r="BB5" s="31">
        <v>0.1</v>
      </c>
      <c r="BC5" s="31">
        <v>0</v>
      </c>
      <c r="BD5" s="31">
        <v>7.0000000000000007E-2</v>
      </c>
      <c r="BE5" s="37"/>
    </row>
    <row r="6" spans="1:58" ht="15.75" customHeight="1" x14ac:dyDescent="0.3">
      <c r="A6" s="35" t="s">
        <v>80</v>
      </c>
      <c r="B6" s="77"/>
      <c r="C6" s="4">
        <v>45.21022</v>
      </c>
      <c r="D6" s="4">
        <v>-78.421118000000007</v>
      </c>
      <c r="E6" s="4" t="s">
        <v>120</v>
      </c>
      <c r="F6" s="9">
        <v>0.4777777777777778</v>
      </c>
      <c r="G6" s="2" t="s">
        <v>10</v>
      </c>
      <c r="H6" s="2" t="s">
        <v>90</v>
      </c>
      <c r="I6" s="2" t="s">
        <v>10</v>
      </c>
      <c r="J6" s="4">
        <v>17.3</v>
      </c>
      <c r="K6" s="4">
        <v>9.1999999999999993</v>
      </c>
      <c r="L6" s="4">
        <v>38.1</v>
      </c>
      <c r="M6" s="4">
        <v>7.92</v>
      </c>
      <c r="N6" s="4">
        <v>5.26</v>
      </c>
      <c r="O6" s="4">
        <v>3</v>
      </c>
      <c r="P6" s="4">
        <v>1</v>
      </c>
      <c r="Q6" s="4">
        <v>100</v>
      </c>
      <c r="R6" s="2">
        <v>45.210110999999998</v>
      </c>
      <c r="S6" s="2">
        <v>-78.421175000000005</v>
      </c>
      <c r="T6" s="2" t="s">
        <v>23</v>
      </c>
      <c r="U6" s="2" t="s">
        <v>94</v>
      </c>
      <c r="V6" s="2" t="s">
        <v>27</v>
      </c>
      <c r="W6" s="2" t="s">
        <v>27</v>
      </c>
      <c r="X6" s="2" t="s">
        <v>30</v>
      </c>
      <c r="Y6" s="2" t="s">
        <v>27</v>
      </c>
      <c r="Z6" s="2" t="s">
        <v>27</v>
      </c>
      <c r="AA6" s="2" t="s">
        <v>30</v>
      </c>
      <c r="AB6" s="2" t="s">
        <v>30</v>
      </c>
      <c r="AC6" s="2" t="s">
        <v>30</v>
      </c>
      <c r="AD6" s="2" t="s">
        <v>27</v>
      </c>
      <c r="AE6" s="20"/>
      <c r="AF6" s="21"/>
      <c r="AG6" s="21"/>
      <c r="AH6" s="20"/>
      <c r="AI6" s="20">
        <v>31</v>
      </c>
      <c r="AJ6" s="22">
        <v>49</v>
      </c>
      <c r="AK6" s="20"/>
      <c r="AL6" s="22">
        <v>2</v>
      </c>
      <c r="AM6" s="22">
        <v>6</v>
      </c>
      <c r="AN6" s="21"/>
      <c r="AO6" s="20">
        <v>1</v>
      </c>
      <c r="AP6" s="22">
        <v>1</v>
      </c>
      <c r="AQ6" s="20"/>
      <c r="AR6" s="22"/>
      <c r="AS6" s="22">
        <v>12</v>
      </c>
      <c r="AT6" s="20"/>
      <c r="AU6" s="25">
        <v>102</v>
      </c>
      <c r="AV6" s="25">
        <v>7</v>
      </c>
      <c r="AW6" s="4">
        <v>5.55</v>
      </c>
      <c r="AX6" s="4">
        <v>0.67</v>
      </c>
      <c r="AY6" s="31">
        <v>0.1176</v>
      </c>
      <c r="AZ6" s="31">
        <v>0.7843</v>
      </c>
      <c r="BA6" s="31">
        <v>0</v>
      </c>
      <c r="BB6" s="31">
        <v>6.8599999999999994E-2</v>
      </c>
      <c r="BC6" s="31">
        <v>0</v>
      </c>
      <c r="BD6" s="31">
        <v>2.9399999999999999E-2</v>
      </c>
    </row>
    <row r="7" spans="1:58" ht="15.75" customHeight="1" x14ac:dyDescent="0.3">
      <c r="A7" s="35" t="s">
        <v>3</v>
      </c>
      <c r="B7" s="78" t="s">
        <v>118</v>
      </c>
      <c r="C7" s="4">
        <v>45.194442000000002</v>
      </c>
      <c r="D7" s="4">
        <v>-78.381238999999994</v>
      </c>
      <c r="E7" s="4" t="s">
        <v>120</v>
      </c>
      <c r="F7" s="9">
        <v>0.50277777777777777</v>
      </c>
      <c r="G7" s="2" t="s">
        <v>89</v>
      </c>
      <c r="H7" s="2" t="s">
        <v>89</v>
      </c>
      <c r="I7" s="2" t="s">
        <v>10</v>
      </c>
      <c r="J7" s="4">
        <v>17.2</v>
      </c>
      <c r="K7" s="4">
        <v>9.25</v>
      </c>
      <c r="L7" s="4">
        <v>37.799999999999997</v>
      </c>
      <c r="M7" s="4">
        <v>7.83</v>
      </c>
      <c r="N7" s="4">
        <v>21.4</v>
      </c>
      <c r="O7" s="4">
        <v>3</v>
      </c>
      <c r="P7" s="4">
        <v>28</v>
      </c>
      <c r="Q7" s="4">
        <v>100</v>
      </c>
      <c r="R7" s="2">
        <v>45.194442000000002</v>
      </c>
      <c r="S7" s="2">
        <v>-78.381238999999994</v>
      </c>
      <c r="T7" s="2" t="s">
        <v>23</v>
      </c>
      <c r="U7" s="2" t="s">
        <v>94</v>
      </c>
      <c r="V7" s="2" t="s">
        <v>123</v>
      </c>
      <c r="W7" s="2" t="s">
        <v>27</v>
      </c>
      <c r="X7" s="2" t="s">
        <v>27</v>
      </c>
      <c r="Y7" s="2" t="s">
        <v>27</v>
      </c>
      <c r="Z7" s="2" t="s">
        <v>27</v>
      </c>
      <c r="AA7" s="2" t="s">
        <v>30</v>
      </c>
      <c r="AB7" s="2" t="s">
        <v>30</v>
      </c>
      <c r="AC7" s="2" t="s">
        <v>30</v>
      </c>
      <c r="AD7" s="2" t="s">
        <v>27</v>
      </c>
      <c r="AE7" s="20"/>
      <c r="AF7" s="20"/>
      <c r="AG7" s="21"/>
      <c r="AH7" s="20"/>
      <c r="AI7" s="20">
        <v>2</v>
      </c>
      <c r="AJ7" s="22">
        <v>52</v>
      </c>
      <c r="AK7" s="20"/>
      <c r="AL7" s="21"/>
      <c r="AM7" s="20">
        <v>32</v>
      </c>
      <c r="AN7" s="22"/>
      <c r="AO7" s="20"/>
      <c r="AP7" s="22">
        <v>1</v>
      </c>
      <c r="AQ7" s="20">
        <v>3</v>
      </c>
      <c r="AR7" s="21">
        <v>1</v>
      </c>
      <c r="AS7" s="22">
        <v>9</v>
      </c>
      <c r="AT7" s="22">
        <v>1</v>
      </c>
      <c r="AU7" s="25">
        <v>101</v>
      </c>
      <c r="AV7" s="25">
        <v>8</v>
      </c>
      <c r="AW7" s="4">
        <v>4.62</v>
      </c>
      <c r="AX7" s="4">
        <v>0.63</v>
      </c>
      <c r="AY7" s="31">
        <v>9.9000000000000005E-2</v>
      </c>
      <c r="AZ7" s="31">
        <v>0.53469999999999995</v>
      </c>
      <c r="BA7" s="31">
        <v>9.9000000000000008E-3</v>
      </c>
      <c r="BB7" s="31">
        <v>0.32669999999999999</v>
      </c>
      <c r="BC7" s="31">
        <v>0</v>
      </c>
      <c r="BD7" s="31">
        <v>2.9700000000000001E-2</v>
      </c>
      <c r="BE7" s="37"/>
    </row>
    <row r="8" spans="1:58" ht="15.75" customHeight="1" x14ac:dyDescent="0.3">
      <c r="A8" s="35" t="s">
        <v>4</v>
      </c>
      <c r="B8" s="77"/>
      <c r="C8" s="4">
        <v>45.194442000000002</v>
      </c>
      <c r="D8" s="4">
        <v>-78.381238999999994</v>
      </c>
      <c r="E8" s="4" t="s">
        <v>120</v>
      </c>
      <c r="F8" s="9">
        <v>0.52013888888888893</v>
      </c>
      <c r="G8" s="2" t="s">
        <v>89</v>
      </c>
      <c r="H8" s="2" t="s">
        <v>89</v>
      </c>
      <c r="I8" s="2" t="s">
        <v>10</v>
      </c>
      <c r="J8" s="4">
        <v>17.2</v>
      </c>
      <c r="K8" s="4">
        <v>9.25</v>
      </c>
      <c r="L8" s="4">
        <v>37.799999999999997</v>
      </c>
      <c r="M8" s="4">
        <v>7.83</v>
      </c>
      <c r="N8" s="4">
        <v>19.3</v>
      </c>
      <c r="O8" s="4">
        <v>3</v>
      </c>
      <c r="P8" s="4">
        <v>7</v>
      </c>
      <c r="Q8" s="4">
        <v>100</v>
      </c>
      <c r="R8" s="2">
        <v>45.194442000000002</v>
      </c>
      <c r="S8" s="2">
        <v>-78.381238999999994</v>
      </c>
      <c r="T8" s="2" t="s">
        <v>23</v>
      </c>
      <c r="U8" s="2" t="s">
        <v>94</v>
      </c>
      <c r="V8" s="2" t="s">
        <v>123</v>
      </c>
      <c r="W8" s="2" t="s">
        <v>27</v>
      </c>
      <c r="X8" s="2" t="s">
        <v>27</v>
      </c>
      <c r="Y8" s="2" t="s">
        <v>27</v>
      </c>
      <c r="Z8" s="2" t="s">
        <v>27</v>
      </c>
      <c r="AA8" s="2" t="s">
        <v>30</v>
      </c>
      <c r="AB8" s="2" t="s">
        <v>30</v>
      </c>
      <c r="AC8" s="2" t="s">
        <v>30</v>
      </c>
      <c r="AD8" s="2" t="s">
        <v>27</v>
      </c>
      <c r="AE8" s="20" t="s">
        <v>125</v>
      </c>
      <c r="AF8" s="20"/>
      <c r="AG8" s="21"/>
      <c r="AH8" s="20"/>
      <c r="AI8" s="20"/>
      <c r="AJ8" s="22">
        <v>48</v>
      </c>
      <c r="AK8" s="20"/>
      <c r="AL8" s="20">
        <v>5</v>
      </c>
      <c r="AM8" s="20">
        <v>13</v>
      </c>
      <c r="AN8" s="21"/>
      <c r="AO8" s="21"/>
      <c r="AP8" s="22">
        <v>2</v>
      </c>
      <c r="AQ8" s="20">
        <v>7</v>
      </c>
      <c r="AR8" s="22"/>
      <c r="AS8" s="22">
        <v>26</v>
      </c>
      <c r="AT8" s="22">
        <v>1</v>
      </c>
      <c r="AU8" s="25">
        <v>102</v>
      </c>
      <c r="AV8" s="25">
        <v>7</v>
      </c>
      <c r="AW8" s="4">
        <v>4.75</v>
      </c>
      <c r="AX8" s="4">
        <v>0.7</v>
      </c>
      <c r="AY8" s="31">
        <v>0.26469999999999999</v>
      </c>
      <c r="AZ8" s="31">
        <v>0.47060000000000002</v>
      </c>
      <c r="BA8" s="31">
        <v>0</v>
      </c>
      <c r="BB8" s="31">
        <v>0.14710000000000001</v>
      </c>
      <c r="BC8" s="31">
        <v>0</v>
      </c>
      <c r="BD8" s="31">
        <v>0.1176</v>
      </c>
    </row>
    <row r="9" spans="1:58" ht="15.75" customHeight="1" x14ac:dyDescent="0.3">
      <c r="A9" s="35" t="s">
        <v>81</v>
      </c>
      <c r="B9" s="3" t="s">
        <v>119</v>
      </c>
      <c r="C9" s="3">
        <v>45.169848999999999</v>
      </c>
      <c r="D9" s="3">
        <v>-78.406839000000005</v>
      </c>
      <c r="E9" s="3" t="s">
        <v>120</v>
      </c>
      <c r="F9" s="10">
        <v>0.54374999999999996</v>
      </c>
      <c r="G9" s="3" t="s">
        <v>10</v>
      </c>
      <c r="H9" s="3" t="s">
        <v>90</v>
      </c>
      <c r="I9" s="3" t="s">
        <v>91</v>
      </c>
      <c r="J9" s="3">
        <v>16.3</v>
      </c>
      <c r="K9" s="3">
        <v>7.5</v>
      </c>
      <c r="L9" s="3">
        <v>67</v>
      </c>
      <c r="M9" s="3">
        <v>7.68</v>
      </c>
      <c r="N9" s="3">
        <v>9.9700000000000006</v>
      </c>
      <c r="O9" s="3">
        <v>3</v>
      </c>
      <c r="P9" s="3">
        <v>2</v>
      </c>
      <c r="Q9" s="3">
        <v>100</v>
      </c>
      <c r="R9" s="3">
        <v>45.169848999999999</v>
      </c>
      <c r="S9" s="3">
        <v>-78.406839000000005</v>
      </c>
      <c r="T9" s="3" t="s">
        <v>23</v>
      </c>
      <c r="U9" s="3" t="s">
        <v>22</v>
      </c>
      <c r="V9" s="3" t="s">
        <v>27</v>
      </c>
      <c r="W9" s="3" t="s">
        <v>27</v>
      </c>
      <c r="X9" s="3" t="s">
        <v>27</v>
      </c>
      <c r="Y9" s="3" t="s">
        <v>30</v>
      </c>
      <c r="Z9" s="3" t="s">
        <v>27</v>
      </c>
      <c r="AA9" s="3" t="s">
        <v>30</v>
      </c>
      <c r="AB9" s="3" t="s">
        <v>30</v>
      </c>
      <c r="AC9" s="3" t="s">
        <v>27</v>
      </c>
      <c r="AD9" s="3" t="s">
        <v>27</v>
      </c>
      <c r="AE9" s="3"/>
      <c r="AF9" s="3"/>
      <c r="AG9" s="3"/>
      <c r="AH9" s="3">
        <v>1</v>
      </c>
      <c r="AI9" s="3">
        <v>6</v>
      </c>
      <c r="AJ9" s="3">
        <v>21</v>
      </c>
      <c r="AK9" s="3"/>
      <c r="AL9" s="3">
        <v>4</v>
      </c>
      <c r="AM9" s="3">
        <v>21</v>
      </c>
      <c r="AN9" s="3"/>
      <c r="AO9" s="3">
        <v>7</v>
      </c>
      <c r="AP9" s="3">
        <v>1</v>
      </c>
      <c r="AQ9" s="3">
        <v>3</v>
      </c>
      <c r="AR9" s="3">
        <v>1</v>
      </c>
      <c r="AS9" s="3">
        <v>38</v>
      </c>
      <c r="AT9" s="3">
        <v>2</v>
      </c>
      <c r="AU9" s="26">
        <v>105</v>
      </c>
      <c r="AV9" s="26">
        <v>11</v>
      </c>
      <c r="AW9" s="3">
        <v>5.35</v>
      </c>
      <c r="AX9" s="3">
        <v>0.79</v>
      </c>
      <c r="AY9" s="34">
        <v>0.38100000000000001</v>
      </c>
      <c r="AZ9" s="34">
        <v>0.2571</v>
      </c>
      <c r="BA9" s="34">
        <v>9.4999999999999998E-3</v>
      </c>
      <c r="BB9" s="34">
        <v>0.20949999999999999</v>
      </c>
      <c r="BC9" s="34">
        <v>0</v>
      </c>
      <c r="BD9" s="34">
        <v>0.1429</v>
      </c>
      <c r="BE9" s="37"/>
    </row>
    <row r="10" spans="1:58" ht="15.75" customHeight="1" x14ac:dyDescent="0.3">
      <c r="A10" s="35" t="s">
        <v>82</v>
      </c>
      <c r="B10" s="3"/>
      <c r="C10" s="3">
        <v>45.169848999999999</v>
      </c>
      <c r="D10" s="3">
        <v>-78.406839000000005</v>
      </c>
      <c r="E10" s="3" t="s">
        <v>120</v>
      </c>
      <c r="F10" s="10">
        <v>0.5625</v>
      </c>
      <c r="G10" s="3" t="s">
        <v>10</v>
      </c>
      <c r="H10" s="3" t="s">
        <v>90</v>
      </c>
      <c r="I10" s="3" t="s">
        <v>91</v>
      </c>
      <c r="J10" s="3">
        <v>16.3</v>
      </c>
      <c r="K10" s="3">
        <v>7.5</v>
      </c>
      <c r="L10" s="3">
        <v>67</v>
      </c>
      <c r="M10" s="3">
        <v>7.68</v>
      </c>
      <c r="N10" s="3">
        <v>9.6</v>
      </c>
      <c r="O10" s="3">
        <v>3</v>
      </c>
      <c r="P10" s="3">
        <v>2</v>
      </c>
      <c r="Q10" s="3">
        <v>100</v>
      </c>
      <c r="R10" s="3">
        <v>45.169741000000002</v>
      </c>
      <c r="S10" s="3">
        <v>-78.406809999999993</v>
      </c>
      <c r="T10" s="3" t="s">
        <v>23</v>
      </c>
      <c r="U10" s="3" t="s">
        <v>94</v>
      </c>
      <c r="V10" s="3" t="s">
        <v>27</v>
      </c>
      <c r="W10" s="3" t="s">
        <v>27</v>
      </c>
      <c r="X10" s="3" t="s">
        <v>27</v>
      </c>
      <c r="Y10" s="3" t="s">
        <v>30</v>
      </c>
      <c r="Z10" s="3" t="s">
        <v>27</v>
      </c>
      <c r="AA10" s="3" t="s">
        <v>30</v>
      </c>
      <c r="AB10" s="3" t="s">
        <v>30</v>
      </c>
      <c r="AC10" s="3" t="s">
        <v>27</v>
      </c>
      <c r="AD10" s="3" t="s">
        <v>27</v>
      </c>
      <c r="AE10" s="3"/>
      <c r="AF10" s="3"/>
      <c r="AG10" s="3"/>
      <c r="AH10" s="3"/>
      <c r="AI10" s="3">
        <v>18</v>
      </c>
      <c r="AJ10" s="3">
        <v>17</v>
      </c>
      <c r="AK10" s="3"/>
      <c r="AL10" s="3">
        <v>2</v>
      </c>
      <c r="AM10" s="3">
        <v>33</v>
      </c>
      <c r="AN10" s="3">
        <v>1</v>
      </c>
      <c r="AO10" s="3"/>
      <c r="AP10" s="3">
        <v>4</v>
      </c>
      <c r="AQ10" s="3">
        <v>3</v>
      </c>
      <c r="AR10" s="3"/>
      <c r="AS10" s="3">
        <v>20</v>
      </c>
      <c r="AT10" s="3">
        <v>3</v>
      </c>
      <c r="AU10" s="26">
        <v>101</v>
      </c>
      <c r="AV10" s="26">
        <v>9</v>
      </c>
      <c r="AW10" s="3">
        <v>5.54</v>
      </c>
      <c r="AX10" s="3">
        <v>0.8</v>
      </c>
      <c r="AY10" s="34">
        <v>0.22770000000000001</v>
      </c>
      <c r="AZ10" s="34">
        <v>0.34649999999999997</v>
      </c>
      <c r="BA10" s="34">
        <v>0</v>
      </c>
      <c r="BB10" s="34">
        <v>0.37619999999999998</v>
      </c>
      <c r="BC10" s="34">
        <v>0</v>
      </c>
      <c r="BD10" s="34">
        <v>4.9500000000000002E-2</v>
      </c>
    </row>
    <row r="11" spans="1:58" ht="15.75" customHeight="1" x14ac:dyDescent="0.25">
      <c r="AZ11" s="37"/>
      <c r="BA11" s="37"/>
      <c r="BB11" s="37"/>
      <c r="BC11" s="37"/>
      <c r="BD11" s="37"/>
      <c r="BE11" s="37"/>
      <c r="BF11" s="37"/>
    </row>
  </sheetData>
  <mergeCells count="3">
    <mergeCell ref="B3:B4"/>
    <mergeCell ref="B5:B6"/>
    <mergeCell ref="B7:B8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G31"/>
  <sheetViews>
    <sheetView zoomScale="50" zoomScaleNormal="50" workbookViewId="0">
      <pane ySplit="1" topLeftCell="A2" activePane="bottomLeft" state="frozen"/>
      <selection pane="bottomLeft" activeCell="T30" sqref="T30"/>
    </sheetView>
  </sheetViews>
  <sheetFormatPr defaultColWidth="12.5546875" defaultRowHeight="15.75" customHeight="1" x14ac:dyDescent="0.25"/>
  <sheetData>
    <row r="2" spans="1:59" ht="15.75" customHeight="1" x14ac:dyDescent="0.3">
      <c r="A2" s="38" t="s">
        <v>0</v>
      </c>
      <c r="B2" s="38" t="s">
        <v>83</v>
      </c>
      <c r="C2" s="38" t="s">
        <v>5</v>
      </c>
      <c r="D2" s="38" t="s">
        <v>6</v>
      </c>
      <c r="E2" s="38" t="s">
        <v>7</v>
      </c>
      <c r="F2" s="38" t="s">
        <v>8</v>
      </c>
      <c r="G2" s="38" t="s">
        <v>9</v>
      </c>
      <c r="H2" s="38" t="s">
        <v>11</v>
      </c>
      <c r="I2" s="38" t="s">
        <v>12</v>
      </c>
      <c r="J2" s="44" t="s">
        <v>127</v>
      </c>
      <c r="K2" s="44" t="s">
        <v>14</v>
      </c>
      <c r="L2" s="44" t="s">
        <v>128</v>
      </c>
      <c r="M2" s="44" t="s">
        <v>16</v>
      </c>
      <c r="N2" s="46" t="s">
        <v>17</v>
      </c>
      <c r="O2" s="46" t="s">
        <v>18</v>
      </c>
      <c r="P2" s="46" t="s">
        <v>19</v>
      </c>
      <c r="Q2" s="46" t="s">
        <v>20</v>
      </c>
      <c r="R2" s="47" t="s">
        <v>121</v>
      </c>
      <c r="S2" s="47" t="s">
        <v>122</v>
      </c>
      <c r="T2" s="47" t="s">
        <v>21</v>
      </c>
      <c r="U2" s="47" t="s">
        <v>24</v>
      </c>
      <c r="V2" s="47" t="s">
        <v>26</v>
      </c>
      <c r="W2" s="47" t="s">
        <v>28</v>
      </c>
      <c r="X2" s="47" t="s">
        <v>29</v>
      </c>
      <c r="Y2" s="47" t="s">
        <v>31</v>
      </c>
      <c r="Z2" s="47" t="s">
        <v>32</v>
      </c>
      <c r="AA2" s="47" t="s">
        <v>33</v>
      </c>
      <c r="AB2" s="47" t="s">
        <v>34</v>
      </c>
      <c r="AC2" s="47" t="s">
        <v>35</v>
      </c>
      <c r="AD2" s="47" t="s">
        <v>36</v>
      </c>
      <c r="AE2" s="50" t="s">
        <v>44</v>
      </c>
      <c r="AF2" s="50" t="s">
        <v>46</v>
      </c>
      <c r="AG2" s="50" t="s">
        <v>47</v>
      </c>
      <c r="AH2" s="50" t="s">
        <v>48</v>
      </c>
      <c r="AI2" s="50" t="s">
        <v>49</v>
      </c>
      <c r="AJ2" s="50" t="s">
        <v>50</v>
      </c>
      <c r="AK2" s="50" t="s">
        <v>51</v>
      </c>
      <c r="AL2" s="50" t="s">
        <v>52</v>
      </c>
      <c r="AM2" s="50" t="s">
        <v>53</v>
      </c>
      <c r="AN2" s="50" t="s">
        <v>54</v>
      </c>
      <c r="AO2" s="50" t="s">
        <v>57</v>
      </c>
      <c r="AP2" s="50" t="s">
        <v>58</v>
      </c>
      <c r="AQ2" s="50" t="s">
        <v>59</v>
      </c>
      <c r="AR2" s="50" t="s">
        <v>60</v>
      </c>
      <c r="AS2" s="50" t="s">
        <v>61</v>
      </c>
      <c r="AT2" s="50" t="s">
        <v>62</v>
      </c>
      <c r="AU2" s="50" t="s">
        <v>64</v>
      </c>
      <c r="AV2" s="50" t="s">
        <v>65</v>
      </c>
      <c r="AW2" s="50" t="s">
        <v>68</v>
      </c>
      <c r="AX2" s="63" t="s">
        <v>69</v>
      </c>
      <c r="AY2" s="63" t="s">
        <v>70</v>
      </c>
      <c r="AZ2" s="69" t="s">
        <v>113</v>
      </c>
      <c r="BA2" s="69" t="s">
        <v>72</v>
      </c>
      <c r="BB2" s="69" t="s">
        <v>73</v>
      </c>
      <c r="BC2" s="69" t="s">
        <v>74</v>
      </c>
      <c r="BD2" s="69" t="s">
        <v>75</v>
      </c>
      <c r="BE2" s="69" t="s">
        <v>76</v>
      </c>
      <c r="BF2" s="69" t="s">
        <v>77</v>
      </c>
      <c r="BG2" s="69" t="s">
        <v>78</v>
      </c>
    </row>
    <row r="3" spans="1:59" ht="15.75" customHeight="1" x14ac:dyDescent="0.3">
      <c r="A3" s="35" t="s">
        <v>1</v>
      </c>
      <c r="B3" s="35" t="s">
        <v>116</v>
      </c>
      <c r="C3" s="41">
        <v>45.177717000000001</v>
      </c>
      <c r="D3" s="22">
        <v>-78.423186999999999</v>
      </c>
      <c r="E3" s="42">
        <v>44875</v>
      </c>
      <c r="F3" s="43">
        <v>0.47083333333333338</v>
      </c>
      <c r="G3" s="35" t="s">
        <v>89</v>
      </c>
      <c r="H3" s="35" t="s">
        <v>10</v>
      </c>
      <c r="I3" s="35" t="s">
        <v>10</v>
      </c>
      <c r="J3" s="22">
        <v>12.5</v>
      </c>
      <c r="K3" s="22">
        <v>9.15</v>
      </c>
      <c r="L3" s="22">
        <v>24.1</v>
      </c>
      <c r="M3" s="22">
        <v>7.97</v>
      </c>
      <c r="N3" s="22">
        <v>9.5</v>
      </c>
      <c r="O3" s="22">
        <v>3</v>
      </c>
      <c r="P3" s="22">
        <v>0</v>
      </c>
      <c r="Q3" s="22">
        <v>100</v>
      </c>
      <c r="R3" s="22">
        <v>45.177717000000001</v>
      </c>
      <c r="S3" s="22">
        <v>-78.423186999999999</v>
      </c>
      <c r="T3" s="35" t="s">
        <v>94</v>
      </c>
      <c r="U3" s="35" t="s">
        <v>23</v>
      </c>
      <c r="V3" s="35" t="s">
        <v>27</v>
      </c>
      <c r="W3" s="35" t="s">
        <v>123</v>
      </c>
      <c r="X3" s="35" t="s">
        <v>30</v>
      </c>
      <c r="Y3" s="35" t="s">
        <v>30</v>
      </c>
      <c r="Z3" s="35" t="s">
        <v>123</v>
      </c>
      <c r="AA3" s="35" t="s">
        <v>30</v>
      </c>
      <c r="AB3" s="35" t="s">
        <v>30</v>
      </c>
      <c r="AC3" s="35" t="s">
        <v>30</v>
      </c>
      <c r="AD3" s="35" t="s">
        <v>27</v>
      </c>
      <c r="AE3" s="40">
        <v>1</v>
      </c>
      <c r="AF3" s="40">
        <v>1</v>
      </c>
      <c r="AG3" s="40">
        <v>5</v>
      </c>
      <c r="AH3" s="40"/>
      <c r="AI3" s="40">
        <v>42</v>
      </c>
      <c r="AJ3" s="40"/>
      <c r="AK3" s="40">
        <v>1</v>
      </c>
      <c r="AL3" s="40">
        <v>13</v>
      </c>
      <c r="AM3" s="40"/>
      <c r="AN3" s="40">
        <v>1</v>
      </c>
      <c r="AO3" s="40">
        <v>3</v>
      </c>
      <c r="AP3" s="40">
        <v>3</v>
      </c>
      <c r="AQ3" s="40">
        <v>1</v>
      </c>
      <c r="AR3" s="40"/>
      <c r="AS3" s="40"/>
      <c r="AT3" s="40">
        <v>26</v>
      </c>
      <c r="AU3" s="40">
        <v>2</v>
      </c>
      <c r="AV3" s="40"/>
      <c r="AW3" s="40">
        <v>1</v>
      </c>
      <c r="AX3" s="64">
        <f>SUM(AE3:AW3)</f>
        <v>100</v>
      </c>
      <c r="AY3" s="66">
        <v>13</v>
      </c>
      <c r="AZ3" s="60">
        <v>5.05</v>
      </c>
      <c r="BA3" s="60">
        <v>0.74</v>
      </c>
      <c r="BB3" s="60">
        <f>SUM(AT3:AW3)/AX3</f>
        <v>0.28999999999999998</v>
      </c>
      <c r="BC3" s="60">
        <f>SUM(AG3,AI3,AJ3)/AX3</f>
        <v>0.47</v>
      </c>
      <c r="BD3" s="60">
        <f>SUM(AH3,AS3)/AX3</f>
        <v>0</v>
      </c>
      <c r="BE3" s="60">
        <f>SUM(AL3,AM3,AN3,AP3)/AX3</f>
        <v>0.17</v>
      </c>
      <c r="BF3" s="60" t="e">
        <f>#REF!/AX3</f>
        <v>#REF!</v>
      </c>
      <c r="BG3" s="60" t="e">
        <f>SUM(#REF!,#REF!,AE3,AF3,AK3,#REF!,#REF!,AQ3,AR3)/AX3</f>
        <v>#REF!</v>
      </c>
    </row>
    <row r="4" spans="1:59" ht="15.75" customHeight="1" x14ac:dyDescent="0.3">
      <c r="A4" s="35" t="s">
        <v>2</v>
      </c>
      <c r="B4" s="35"/>
      <c r="C4" s="41">
        <v>45.177717000000001</v>
      </c>
      <c r="D4" s="22">
        <v>-78.423186999999999</v>
      </c>
      <c r="E4" s="42">
        <v>44875</v>
      </c>
      <c r="F4" s="43">
        <v>0.4826388888888889</v>
      </c>
      <c r="G4" s="35" t="s">
        <v>89</v>
      </c>
      <c r="H4" s="35" t="s">
        <v>10</v>
      </c>
      <c r="I4" s="35" t="s">
        <v>10</v>
      </c>
      <c r="J4" s="22">
        <v>12.5</v>
      </c>
      <c r="K4" s="22">
        <v>9.15</v>
      </c>
      <c r="L4" s="22">
        <v>24.1</v>
      </c>
      <c r="M4" s="22">
        <v>7.97</v>
      </c>
      <c r="N4" s="22">
        <v>2.4</v>
      </c>
      <c r="O4" s="22">
        <v>3</v>
      </c>
      <c r="P4" s="22">
        <v>0</v>
      </c>
      <c r="Q4" s="22">
        <v>100</v>
      </c>
      <c r="R4" s="22">
        <v>45.177746999999997</v>
      </c>
      <c r="S4" s="22">
        <v>-78.423006000000001</v>
      </c>
      <c r="T4" s="35" t="s">
        <v>94</v>
      </c>
      <c r="U4" s="35" t="s">
        <v>23</v>
      </c>
      <c r="V4" s="35" t="s">
        <v>27</v>
      </c>
      <c r="W4" s="35" t="s">
        <v>123</v>
      </c>
      <c r="X4" s="35" t="s">
        <v>30</v>
      </c>
      <c r="Y4" s="35" t="s">
        <v>30</v>
      </c>
      <c r="Z4" s="35" t="s">
        <v>123</v>
      </c>
      <c r="AA4" s="35" t="s">
        <v>30</v>
      </c>
      <c r="AB4" s="35" t="s">
        <v>30</v>
      </c>
      <c r="AC4" s="35" t="s">
        <v>30</v>
      </c>
      <c r="AD4" s="35" t="s">
        <v>27</v>
      </c>
      <c r="AE4" s="40"/>
      <c r="AF4" s="40"/>
      <c r="AG4" s="40"/>
      <c r="AH4" s="40"/>
      <c r="AI4" s="40">
        <v>62</v>
      </c>
      <c r="AJ4" s="40">
        <v>1</v>
      </c>
      <c r="AK4" s="40"/>
      <c r="AL4" s="40">
        <v>13</v>
      </c>
      <c r="AM4" s="40">
        <v>1</v>
      </c>
      <c r="AN4" s="40"/>
      <c r="AO4" s="40"/>
      <c r="AP4" s="40">
        <v>5</v>
      </c>
      <c r="AQ4" s="40">
        <v>2</v>
      </c>
      <c r="AR4" s="40"/>
      <c r="AS4" s="40">
        <v>1</v>
      </c>
      <c r="AT4" s="40">
        <v>12</v>
      </c>
      <c r="AU4" s="40"/>
      <c r="AV4" s="40"/>
      <c r="AW4" s="40"/>
      <c r="AX4" s="64">
        <f>SUM(AE4:AW4)</f>
        <v>97</v>
      </c>
      <c r="AY4" s="66">
        <v>8</v>
      </c>
      <c r="AZ4" s="56">
        <v>4.51</v>
      </c>
      <c r="BA4" s="56">
        <v>0.56000000000000005</v>
      </c>
      <c r="BB4" s="60">
        <f>SUM(AT4:AW4)/AX4</f>
        <v>0.12371134020618557</v>
      </c>
      <c r="BC4" s="60">
        <f>SUM(AG4,AI4,AJ4)/AX4</f>
        <v>0.64948453608247425</v>
      </c>
      <c r="BD4" s="60">
        <f>SUM(AH4,AS4)/AX4</f>
        <v>1.0309278350515464E-2</v>
      </c>
      <c r="BE4" s="60">
        <f>SUM(AL4,AM4,AN4,AP4)/AX4</f>
        <v>0.19587628865979381</v>
      </c>
      <c r="BF4" s="60" t="e">
        <f>#REF!/AX4</f>
        <v>#REF!</v>
      </c>
      <c r="BG4" s="60" t="e">
        <f>SUM(#REF!,#REF!,AE4,AF4,AK4,#REF!,#REF!,AQ4,AR4)/AX4</f>
        <v>#REF!</v>
      </c>
    </row>
    <row r="5" spans="1:59" ht="14.4" x14ac:dyDescent="0.3">
      <c r="A5" s="35" t="s">
        <v>79</v>
      </c>
      <c r="B5" s="35" t="s">
        <v>117</v>
      </c>
      <c r="C5" s="22">
        <v>45.210189999999997</v>
      </c>
      <c r="D5" s="22">
        <v>78.421130000000005</v>
      </c>
      <c r="E5" s="42">
        <v>44875</v>
      </c>
      <c r="F5" s="43">
        <v>6.458333333333334E-2</v>
      </c>
      <c r="G5" s="35" t="s">
        <v>90</v>
      </c>
      <c r="H5" s="35" t="s">
        <v>126</v>
      </c>
      <c r="I5" s="35" t="s">
        <v>10</v>
      </c>
      <c r="J5" s="22">
        <v>14.8</v>
      </c>
      <c r="K5" s="22">
        <v>8.49</v>
      </c>
      <c r="L5" s="22">
        <v>23.7</v>
      </c>
      <c r="M5" s="22">
        <v>7.61</v>
      </c>
      <c r="N5" s="22">
        <v>5.8</v>
      </c>
      <c r="O5" s="22">
        <v>3</v>
      </c>
      <c r="P5" s="22">
        <v>0</v>
      </c>
      <c r="Q5" s="22">
        <v>100</v>
      </c>
      <c r="R5" s="22">
        <v>45.210189999999997</v>
      </c>
      <c r="S5" s="22">
        <v>78.421130000000005</v>
      </c>
      <c r="T5" s="35" t="s">
        <v>23</v>
      </c>
      <c r="U5" s="35" t="s">
        <v>94</v>
      </c>
      <c r="V5" s="35" t="s">
        <v>123</v>
      </c>
      <c r="W5" s="35" t="s">
        <v>123</v>
      </c>
      <c r="X5" s="35" t="s">
        <v>30</v>
      </c>
      <c r="Y5" s="35" t="s">
        <v>30</v>
      </c>
      <c r="Z5" s="35" t="s">
        <v>27</v>
      </c>
      <c r="AA5" s="35" t="s">
        <v>30</v>
      </c>
      <c r="AB5" s="35" t="s">
        <v>30</v>
      </c>
      <c r="AC5" s="35" t="s">
        <v>30</v>
      </c>
      <c r="AD5" s="35" t="s">
        <v>27</v>
      </c>
      <c r="AE5" s="40"/>
      <c r="AF5" s="40"/>
      <c r="AG5" s="40">
        <v>26</v>
      </c>
      <c r="AH5" s="51"/>
      <c r="AI5" s="57">
        <v>63</v>
      </c>
      <c r="AJ5" s="40"/>
      <c r="AK5" s="60"/>
      <c r="AL5" s="60">
        <v>7</v>
      </c>
      <c r="AM5" s="40"/>
      <c r="AN5" s="40"/>
      <c r="AO5" s="40"/>
      <c r="AP5" s="60"/>
      <c r="AQ5" s="40"/>
      <c r="AR5" s="60"/>
      <c r="AS5" s="60"/>
      <c r="AT5" s="60">
        <v>4</v>
      </c>
      <c r="AU5" s="40"/>
      <c r="AV5" s="40"/>
      <c r="AW5" s="40"/>
      <c r="AX5" s="64">
        <f>SUM(AE5:AW5)</f>
        <v>100</v>
      </c>
      <c r="AY5" s="67">
        <v>4</v>
      </c>
      <c r="AZ5" s="56">
        <v>5.19</v>
      </c>
      <c r="BA5" s="56">
        <v>0.53</v>
      </c>
      <c r="BB5" s="60">
        <f>SUM(AT5:AW5)/AX5</f>
        <v>0.04</v>
      </c>
      <c r="BC5" s="60">
        <f>SUM(AG5,AI5,AJ5)/AX5</f>
        <v>0.89</v>
      </c>
      <c r="BD5" s="60">
        <f>SUM(AH5,AS5)/AX5</f>
        <v>0</v>
      </c>
      <c r="BE5" s="60">
        <f>SUM(AL5,AM5,AN5,AP5)/AX5</f>
        <v>7.0000000000000007E-2</v>
      </c>
      <c r="BF5" s="60" t="e">
        <f>#REF!/AX5</f>
        <v>#REF!</v>
      </c>
      <c r="BG5" s="60" t="e">
        <f>SUM(#REF!,#REF!,AE5,AF5,AK5,#REF!,#REF!,AQ5,AR5)/AX5</f>
        <v>#REF!</v>
      </c>
    </row>
    <row r="6" spans="1:59" ht="14.4" x14ac:dyDescent="0.3">
      <c r="A6" s="35" t="s">
        <v>80</v>
      </c>
      <c r="B6" s="35"/>
      <c r="C6" s="22">
        <v>45.210189999999997</v>
      </c>
      <c r="D6" s="22">
        <v>78.421130000000005</v>
      </c>
      <c r="E6" s="42">
        <v>44875</v>
      </c>
      <c r="F6" s="43">
        <v>6.458333333333334E-2</v>
      </c>
      <c r="G6" s="35" t="s">
        <v>90</v>
      </c>
      <c r="H6" s="35" t="s">
        <v>126</v>
      </c>
      <c r="I6" s="35" t="s">
        <v>10</v>
      </c>
      <c r="J6" s="22">
        <v>14.8</v>
      </c>
      <c r="K6" s="22">
        <v>8.49</v>
      </c>
      <c r="L6" s="22">
        <v>23.7</v>
      </c>
      <c r="M6" s="22">
        <v>7.61</v>
      </c>
      <c r="N6" s="22">
        <v>7.2</v>
      </c>
      <c r="O6" s="22">
        <v>3</v>
      </c>
      <c r="P6" s="22">
        <v>0</v>
      </c>
      <c r="Q6" s="22">
        <v>100</v>
      </c>
      <c r="R6" s="22">
        <v>45.210189999999997</v>
      </c>
      <c r="S6" s="22">
        <v>78.421130000000005</v>
      </c>
      <c r="T6" s="35" t="s">
        <v>23</v>
      </c>
      <c r="U6" s="35" t="s">
        <v>94</v>
      </c>
      <c r="V6" s="35" t="s">
        <v>123</v>
      </c>
      <c r="W6" s="35" t="s">
        <v>123</v>
      </c>
      <c r="X6" s="35" t="s">
        <v>30</v>
      </c>
      <c r="Y6" s="35" t="s">
        <v>30</v>
      </c>
      <c r="Z6" s="35" t="s">
        <v>27</v>
      </c>
      <c r="AA6" s="35" t="s">
        <v>30</v>
      </c>
      <c r="AB6" s="35" t="s">
        <v>30</v>
      </c>
      <c r="AC6" s="35" t="s">
        <v>30</v>
      </c>
      <c r="AD6" s="35" t="s">
        <v>27</v>
      </c>
      <c r="AE6" s="51"/>
      <c r="AF6" s="40">
        <v>3</v>
      </c>
      <c r="AG6" s="40">
        <v>29</v>
      </c>
      <c r="AH6" s="55"/>
      <c r="AI6" s="60">
        <v>50</v>
      </c>
      <c r="AJ6" s="40"/>
      <c r="AK6" s="60">
        <v>1</v>
      </c>
      <c r="AL6" s="60">
        <v>4</v>
      </c>
      <c r="AM6" s="40"/>
      <c r="AN6" s="40"/>
      <c r="AO6" s="40">
        <v>3</v>
      </c>
      <c r="AP6" s="60"/>
      <c r="AQ6" s="40"/>
      <c r="AR6" s="40"/>
      <c r="AS6" s="60"/>
      <c r="AT6" s="60">
        <v>19</v>
      </c>
      <c r="AU6" s="40"/>
      <c r="AV6" s="60"/>
      <c r="AW6" s="40"/>
      <c r="AX6" s="64">
        <f>SUM(AE6:AW6)</f>
        <v>109</v>
      </c>
      <c r="AY6" s="66">
        <v>7</v>
      </c>
      <c r="AZ6" s="56">
        <v>5.63</v>
      </c>
      <c r="BA6" s="56">
        <v>0.69</v>
      </c>
      <c r="BB6" s="60">
        <f>SUM(AT6:AW6)/AX6</f>
        <v>0.1743119266055046</v>
      </c>
      <c r="BC6" s="60">
        <f>SUM(AG6,AI6,AJ6)/AX6</f>
        <v>0.72477064220183485</v>
      </c>
      <c r="BD6" s="60">
        <f>SUM(AH6,AS6)/AX6</f>
        <v>0</v>
      </c>
      <c r="BE6" s="60">
        <f>SUM(AL6,AM6,AN6,AP6)/AX6</f>
        <v>3.669724770642202E-2</v>
      </c>
      <c r="BF6" s="60" t="e">
        <f>#REF!/AX6</f>
        <v>#REF!</v>
      </c>
      <c r="BG6" s="60" t="e">
        <f>SUM(#REF!,#REF!,AE6,AF6,AK6,#REF!,#REF!,AQ6,AR6)/AX6</f>
        <v>#REF!</v>
      </c>
    </row>
    <row r="7" spans="1:59" ht="14.4" x14ac:dyDescent="0.3">
      <c r="A7" s="35" t="s">
        <v>81</v>
      </c>
      <c r="B7" s="35" t="s">
        <v>118</v>
      </c>
      <c r="C7" s="22">
        <v>45.169849999999997</v>
      </c>
      <c r="D7" s="22">
        <v>78.406909999999996</v>
      </c>
      <c r="E7" s="42">
        <v>44875</v>
      </c>
      <c r="F7" s="43">
        <v>0.52569444444444446</v>
      </c>
      <c r="G7" s="35" t="s">
        <v>90</v>
      </c>
      <c r="H7" s="35" t="s">
        <v>126</v>
      </c>
      <c r="I7" s="35" t="s">
        <v>126</v>
      </c>
      <c r="J7" s="22">
        <v>10.7</v>
      </c>
      <c r="K7" s="22">
        <v>9.15</v>
      </c>
      <c r="L7" s="22">
        <v>49</v>
      </c>
      <c r="M7" s="22">
        <v>8.0399999999999991</v>
      </c>
      <c r="N7" s="22">
        <v>10.1</v>
      </c>
      <c r="O7" s="22">
        <v>3</v>
      </c>
      <c r="P7" s="22">
        <v>20</v>
      </c>
      <c r="Q7" s="22">
        <v>100</v>
      </c>
      <c r="R7" s="22">
        <v>45.169849999999997</v>
      </c>
      <c r="S7" s="22">
        <v>78.406909999999996</v>
      </c>
      <c r="T7" s="35" t="s">
        <v>94</v>
      </c>
      <c r="U7" s="35" t="s">
        <v>23</v>
      </c>
      <c r="V7" s="35" t="s">
        <v>123</v>
      </c>
      <c r="W7" s="35" t="s">
        <v>123</v>
      </c>
      <c r="X7" s="35" t="s">
        <v>123</v>
      </c>
      <c r="Y7" s="35" t="s">
        <v>27</v>
      </c>
      <c r="Z7" s="35" t="s">
        <v>27</v>
      </c>
      <c r="AA7" s="35" t="s">
        <v>27</v>
      </c>
      <c r="AB7" s="35" t="s">
        <v>30</v>
      </c>
      <c r="AC7" s="35" t="s">
        <v>30</v>
      </c>
      <c r="AD7" s="35" t="s">
        <v>27</v>
      </c>
      <c r="AE7" s="52"/>
      <c r="AF7" s="40">
        <v>2</v>
      </c>
      <c r="AG7" s="40">
        <v>12</v>
      </c>
      <c r="AH7" s="51"/>
      <c r="AI7" s="57">
        <v>33</v>
      </c>
      <c r="AJ7" s="40"/>
      <c r="AK7" s="60"/>
      <c r="AL7" s="60">
        <v>12</v>
      </c>
      <c r="AM7" s="40">
        <v>2</v>
      </c>
      <c r="AN7" s="40">
        <v>1</v>
      </c>
      <c r="AO7" s="40">
        <v>10</v>
      </c>
      <c r="AP7" s="60">
        <v>2</v>
      </c>
      <c r="AQ7" s="40"/>
      <c r="AR7" s="60"/>
      <c r="AS7" s="60">
        <v>1</v>
      </c>
      <c r="AT7" s="60">
        <v>20</v>
      </c>
      <c r="AU7" s="40"/>
      <c r="AV7" s="40">
        <v>3</v>
      </c>
      <c r="AW7" s="40"/>
      <c r="AX7" s="64">
        <f>SUM(AE7:AW7)</f>
        <v>98</v>
      </c>
      <c r="AY7" s="66">
        <v>11</v>
      </c>
      <c r="AZ7" s="56">
        <v>5.29</v>
      </c>
      <c r="BA7" s="56">
        <v>0.81</v>
      </c>
      <c r="BB7" s="60">
        <f>SUM(AT7:AW7)/AX7</f>
        <v>0.23469387755102042</v>
      </c>
      <c r="BC7" s="60">
        <f>SUM(AG7,AI7,AJ7)/AX7</f>
        <v>0.45918367346938777</v>
      </c>
      <c r="BD7" s="60">
        <f>SUM(AH7,AS7)/AX7</f>
        <v>1.020408163265306E-2</v>
      </c>
      <c r="BE7" s="60">
        <f>SUM(AL7,AM7,AN7,AP7)/AX7</f>
        <v>0.17346938775510204</v>
      </c>
      <c r="BF7" s="60" t="e">
        <f>#REF!/AX7</f>
        <v>#REF!</v>
      </c>
      <c r="BG7" s="60" t="e">
        <f>SUM(#REF!,#REF!,AE7,AF7,AK7,#REF!,#REF!,AQ7,AR7)/AX7</f>
        <v>#REF!</v>
      </c>
    </row>
    <row r="8" spans="1:59" ht="14.4" x14ac:dyDescent="0.3">
      <c r="A8" s="35" t="s">
        <v>82</v>
      </c>
      <c r="B8" s="35"/>
      <c r="C8" s="22">
        <v>45.169849999999997</v>
      </c>
      <c r="D8" s="22">
        <v>78.406909999999996</v>
      </c>
      <c r="E8" s="42">
        <v>44875</v>
      </c>
      <c r="F8" s="43">
        <v>0.52569444444444446</v>
      </c>
      <c r="G8" s="35" t="s">
        <v>90</v>
      </c>
      <c r="H8" s="35" t="s">
        <v>126</v>
      </c>
      <c r="I8" s="35" t="s">
        <v>126</v>
      </c>
      <c r="J8" s="22">
        <v>10.7</v>
      </c>
      <c r="K8" s="22">
        <v>9.15</v>
      </c>
      <c r="L8" s="22">
        <v>49</v>
      </c>
      <c r="M8" s="22">
        <v>8.0399999999999991</v>
      </c>
      <c r="N8" s="22">
        <v>15.5</v>
      </c>
      <c r="O8" s="22">
        <v>3</v>
      </c>
      <c r="P8" s="22">
        <v>33</v>
      </c>
      <c r="Q8" s="22">
        <v>100</v>
      </c>
      <c r="R8" s="22">
        <v>45.169849999999997</v>
      </c>
      <c r="S8" s="22">
        <v>78.406909999999996</v>
      </c>
      <c r="T8" s="35" t="s">
        <v>94</v>
      </c>
      <c r="U8" s="35" t="s">
        <v>23</v>
      </c>
      <c r="V8" s="35" t="s">
        <v>123</v>
      </c>
      <c r="W8" s="35" t="s">
        <v>123</v>
      </c>
      <c r="X8" s="35" t="s">
        <v>123</v>
      </c>
      <c r="Y8" s="35" t="s">
        <v>27</v>
      </c>
      <c r="Z8" s="35" t="s">
        <v>27</v>
      </c>
      <c r="AA8" s="35" t="s">
        <v>27</v>
      </c>
      <c r="AB8" s="35" t="s">
        <v>30</v>
      </c>
      <c r="AC8" s="35" t="s">
        <v>30</v>
      </c>
      <c r="AD8" s="35" t="s">
        <v>27</v>
      </c>
      <c r="AE8" s="51"/>
      <c r="AF8" s="40"/>
      <c r="AG8" s="40">
        <v>11</v>
      </c>
      <c r="AH8" s="55">
        <v>2</v>
      </c>
      <c r="AI8" s="60">
        <v>47</v>
      </c>
      <c r="AJ8" s="40">
        <v>1</v>
      </c>
      <c r="AK8" s="60"/>
      <c r="AL8" s="60">
        <v>6</v>
      </c>
      <c r="AM8" s="40">
        <v>1</v>
      </c>
      <c r="AN8" s="40"/>
      <c r="AO8" s="40"/>
      <c r="AP8" s="60">
        <v>3</v>
      </c>
      <c r="AQ8" s="40"/>
      <c r="AR8" s="60">
        <v>1</v>
      </c>
      <c r="AS8" s="60">
        <v>2</v>
      </c>
      <c r="AT8" s="60">
        <v>27</v>
      </c>
      <c r="AU8" s="40"/>
      <c r="AV8" s="40">
        <v>1</v>
      </c>
      <c r="AW8" s="40"/>
      <c r="AX8" s="64">
        <f>SUM(AE8:AW8)</f>
        <v>102</v>
      </c>
      <c r="AY8" s="66">
        <v>11</v>
      </c>
      <c r="AZ8" s="56">
        <v>5.23</v>
      </c>
      <c r="BA8" s="56">
        <v>0.71</v>
      </c>
      <c r="BB8" s="60">
        <f>SUM(AT8:AW8)/AX8</f>
        <v>0.27450980392156865</v>
      </c>
      <c r="BC8" s="60">
        <f>SUM(AG8,AI8,AJ8)/AX8</f>
        <v>0.57843137254901966</v>
      </c>
      <c r="BD8" s="60">
        <f>SUM(AH8,AS8)/AX8</f>
        <v>3.9215686274509803E-2</v>
      </c>
      <c r="BE8" s="60">
        <f>SUM(AL8,AM8,AN8,AP8)/AX8</f>
        <v>9.8039215686274508E-2</v>
      </c>
      <c r="BF8" s="60" t="e">
        <f>#REF!/AX8</f>
        <v>#REF!</v>
      </c>
      <c r="BG8" s="60" t="e">
        <f>SUM(#REF!,#REF!,AE8,AF8,AK8,#REF!,#REF!,AQ8,AR8)/AX8</f>
        <v>#REF!</v>
      </c>
    </row>
    <row r="9" spans="1:59" ht="14.4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8"/>
      <c r="U9" s="48"/>
      <c r="V9" s="39"/>
      <c r="W9" s="39"/>
      <c r="X9" s="39"/>
      <c r="Y9" s="39"/>
      <c r="Z9" s="39"/>
      <c r="AA9" s="39"/>
      <c r="AB9" s="39"/>
      <c r="AC9" s="39"/>
      <c r="AD9" s="39"/>
      <c r="AE9" s="53"/>
      <c r="AF9" s="58"/>
      <c r="AG9" s="61"/>
      <c r="AH9" s="62"/>
      <c r="AI9" s="62"/>
      <c r="AJ9" s="48"/>
      <c r="AK9" s="62"/>
      <c r="AL9" s="62"/>
      <c r="AM9" s="62"/>
      <c r="AN9" s="62"/>
      <c r="AO9" s="48"/>
      <c r="AP9" s="62"/>
      <c r="AQ9" s="48"/>
      <c r="AR9" s="62"/>
      <c r="AS9" s="62"/>
      <c r="AT9" s="62"/>
      <c r="AU9" s="48"/>
      <c r="AV9" s="62"/>
      <c r="AW9" s="48"/>
      <c r="AX9" s="65"/>
      <c r="AY9" s="66"/>
      <c r="AZ9" s="48"/>
      <c r="BA9" s="48"/>
      <c r="BB9" s="62"/>
      <c r="BC9" s="62"/>
      <c r="BD9" s="62"/>
      <c r="BE9" s="62"/>
      <c r="BF9" s="62"/>
      <c r="BG9" s="62"/>
    </row>
    <row r="10" spans="1:59" ht="14.4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8"/>
      <c r="U10" s="48"/>
      <c r="V10" s="39"/>
      <c r="W10" s="39"/>
      <c r="X10" s="39"/>
      <c r="Y10" s="39"/>
      <c r="Z10" s="39"/>
      <c r="AA10" s="39"/>
      <c r="AB10" s="39"/>
      <c r="AC10" s="39"/>
      <c r="AD10" s="39"/>
      <c r="AE10" s="48"/>
      <c r="AF10" s="58"/>
      <c r="AG10" s="61"/>
      <c r="AH10" s="48"/>
      <c r="AI10" s="62"/>
      <c r="AJ10" s="48"/>
      <c r="AK10" s="62"/>
      <c r="AL10" s="62"/>
      <c r="AM10" s="62"/>
      <c r="AN10" s="62"/>
      <c r="AO10" s="48"/>
      <c r="AP10" s="62"/>
      <c r="AQ10" s="62"/>
      <c r="AR10" s="62"/>
      <c r="AS10" s="62"/>
      <c r="AT10" s="62"/>
      <c r="AU10" s="48"/>
      <c r="AV10" s="62"/>
      <c r="AW10" s="48"/>
      <c r="AX10" s="65"/>
      <c r="AY10" s="66"/>
      <c r="AZ10" s="48"/>
      <c r="BA10" s="48"/>
      <c r="BB10" s="62"/>
      <c r="BC10" s="62"/>
      <c r="BD10" s="62"/>
      <c r="BE10" s="62"/>
      <c r="BF10" s="62"/>
      <c r="BG10" s="62"/>
    </row>
    <row r="11" spans="1:59" ht="14.4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5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59"/>
      <c r="AG11" s="60"/>
      <c r="AH11" s="60"/>
      <c r="AI11" s="60"/>
      <c r="AJ11" s="40"/>
      <c r="AK11" s="60"/>
      <c r="AL11" s="60"/>
      <c r="AM11" s="40"/>
      <c r="AN11" s="40"/>
      <c r="AO11" s="40"/>
      <c r="AP11" s="60"/>
      <c r="AQ11" s="40"/>
      <c r="AR11" s="60"/>
      <c r="AS11" s="60"/>
      <c r="AT11" s="60"/>
      <c r="AU11" s="40"/>
      <c r="AV11" s="40"/>
      <c r="AW11" s="60"/>
      <c r="AX11" s="65"/>
      <c r="AY11" s="66"/>
      <c r="AZ11" s="40"/>
      <c r="BA11" s="40"/>
      <c r="BB11" s="60"/>
      <c r="BC11" s="60"/>
      <c r="BD11" s="60"/>
      <c r="BE11" s="60"/>
      <c r="BF11" s="60"/>
      <c r="BG11" s="60"/>
    </row>
    <row r="12" spans="1:59" ht="14.4" x14ac:dyDescent="0.3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5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54"/>
      <c r="AF12" s="40"/>
      <c r="AG12" s="60"/>
      <c r="AH12" s="60"/>
      <c r="AI12" s="60"/>
      <c r="AJ12" s="40"/>
      <c r="AK12" s="60"/>
      <c r="AL12" s="60"/>
      <c r="AM12" s="60"/>
      <c r="AN12" s="40"/>
      <c r="AO12" s="40"/>
      <c r="AP12" s="60"/>
      <c r="AQ12" s="40"/>
      <c r="AR12" s="60"/>
      <c r="AS12" s="60"/>
      <c r="AT12" s="60"/>
      <c r="AU12" s="40"/>
      <c r="AV12" s="60"/>
      <c r="AW12" s="40"/>
      <c r="AX12" s="65"/>
      <c r="AY12" s="66"/>
      <c r="AZ12" s="40"/>
      <c r="BA12" s="40"/>
      <c r="BB12" s="60"/>
      <c r="BC12" s="60"/>
      <c r="BD12" s="60"/>
      <c r="BE12" s="60"/>
      <c r="BF12" s="60"/>
      <c r="BG12" s="60"/>
    </row>
    <row r="13" spans="1:59" ht="14.4" x14ac:dyDescent="0.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5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51"/>
      <c r="AH13" s="57"/>
      <c r="AI13" s="60"/>
      <c r="AJ13" s="40"/>
      <c r="AK13" s="60"/>
      <c r="AL13" s="60"/>
      <c r="AM13" s="40"/>
      <c r="AN13" s="60"/>
      <c r="AO13" s="40"/>
      <c r="AP13" s="60"/>
      <c r="AQ13" s="40"/>
      <c r="AR13" s="60"/>
      <c r="AS13" s="60"/>
      <c r="AT13" s="60"/>
      <c r="AU13" s="40"/>
      <c r="AV13" s="40"/>
      <c r="AW13" s="40"/>
      <c r="AX13" s="65"/>
      <c r="AY13" s="68"/>
      <c r="AZ13" s="40"/>
      <c r="BA13" s="40"/>
      <c r="BB13" s="60"/>
      <c r="BC13" s="60"/>
      <c r="BD13" s="60"/>
      <c r="BE13" s="60"/>
      <c r="BF13" s="60"/>
      <c r="BG13" s="60"/>
    </row>
    <row r="14" spans="1:59" ht="14.4" x14ac:dyDescent="0.3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5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1"/>
      <c r="AF14" s="60"/>
      <c r="AG14" s="55"/>
      <c r="AH14" s="40"/>
      <c r="AI14" s="60"/>
      <c r="AJ14" s="40"/>
      <c r="AK14" s="60"/>
      <c r="AL14" s="60"/>
      <c r="AM14" s="40"/>
      <c r="AN14" s="40"/>
      <c r="AO14" s="40"/>
      <c r="AP14" s="60"/>
      <c r="AQ14" s="60"/>
      <c r="AR14" s="60"/>
      <c r="AS14" s="60"/>
      <c r="AT14" s="60"/>
      <c r="AU14" s="40"/>
      <c r="AV14" s="40"/>
      <c r="AW14" s="40"/>
      <c r="AX14" s="65"/>
      <c r="AY14" s="67"/>
      <c r="AZ14" s="40"/>
      <c r="BA14" s="40"/>
      <c r="BB14" s="60"/>
      <c r="BC14" s="60"/>
      <c r="BD14" s="60"/>
      <c r="BE14" s="60"/>
      <c r="BF14" s="60"/>
      <c r="BG14" s="60"/>
    </row>
    <row r="15" spans="1:59" ht="14.4" x14ac:dyDescent="0.3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5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51"/>
      <c r="AF15" s="40"/>
      <c r="AG15" s="40"/>
      <c r="AH15" s="40"/>
      <c r="AI15" s="60"/>
      <c r="AJ15" s="40"/>
      <c r="AK15" s="60"/>
      <c r="AL15" s="60"/>
      <c r="AM15" s="60"/>
      <c r="AN15" s="40"/>
      <c r="AO15" s="40"/>
      <c r="AP15" s="40"/>
      <c r="AQ15" s="40"/>
      <c r="AR15" s="40"/>
      <c r="AS15" s="40"/>
      <c r="AT15" s="60"/>
      <c r="AU15" s="40"/>
      <c r="AV15" s="40"/>
      <c r="AW15" s="40"/>
      <c r="AX15" s="65"/>
      <c r="AY15" s="66"/>
      <c r="AZ15" s="40"/>
      <c r="BA15" s="40"/>
      <c r="BB15" s="60"/>
      <c r="BC15" s="60"/>
      <c r="BD15" s="60"/>
      <c r="BE15" s="60"/>
      <c r="BF15" s="60"/>
      <c r="BG15" s="60"/>
    </row>
    <row r="16" spans="1:59" ht="14.4" x14ac:dyDescent="0.3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5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2"/>
      <c r="AF16" s="40"/>
      <c r="AG16" s="40"/>
      <c r="AH16" s="40"/>
      <c r="AI16" s="40"/>
      <c r="AJ16" s="40"/>
      <c r="AK16" s="40"/>
      <c r="AL16" s="51"/>
      <c r="AM16" s="57"/>
      <c r="AN16" s="40"/>
      <c r="AO16" s="40"/>
      <c r="AP16" s="60"/>
      <c r="AQ16" s="40"/>
      <c r="AR16" s="40"/>
      <c r="AS16" s="40"/>
      <c r="AT16" s="60"/>
      <c r="AU16" s="40"/>
      <c r="AV16" s="60"/>
      <c r="AW16" s="60"/>
      <c r="AX16" s="65"/>
      <c r="AY16" s="66"/>
      <c r="AZ16" s="40"/>
      <c r="BA16" s="40"/>
      <c r="BB16" s="60"/>
      <c r="BC16" s="60"/>
      <c r="BD16" s="60"/>
      <c r="BE16" s="60"/>
      <c r="BF16" s="60"/>
      <c r="BG16" s="60"/>
    </row>
    <row r="17" spans="1:1" ht="13.2" x14ac:dyDescent="0.25">
      <c r="A17" s="70"/>
    </row>
    <row r="18" spans="1:1" ht="13.2" x14ac:dyDescent="0.25">
      <c r="A18" s="70"/>
    </row>
    <row r="19" spans="1:1" ht="13.2" x14ac:dyDescent="0.25">
      <c r="A19" s="70"/>
    </row>
    <row r="20" spans="1:1" ht="13.2" x14ac:dyDescent="0.25">
      <c r="A20" s="70"/>
    </row>
    <row r="21" spans="1:1" ht="13.2" x14ac:dyDescent="0.25">
      <c r="A21" s="51"/>
    </row>
    <row r="22" spans="1:1" ht="13.2" x14ac:dyDescent="0.25">
      <c r="A22" s="70"/>
    </row>
    <row r="23" spans="1:1" ht="13.2" x14ac:dyDescent="0.25">
      <c r="A23" s="51"/>
    </row>
    <row r="24" spans="1:1" ht="13.2" x14ac:dyDescent="0.25">
      <c r="A24" s="51"/>
    </row>
    <row r="25" spans="1:1" ht="13.2" x14ac:dyDescent="0.25">
      <c r="A25" s="51"/>
    </row>
    <row r="26" spans="1:1" ht="13.2" x14ac:dyDescent="0.25">
      <c r="A26" s="70"/>
    </row>
    <row r="27" spans="1:1" ht="13.2" x14ac:dyDescent="0.25">
      <c r="A27" s="70"/>
    </row>
    <row r="28" spans="1:1" ht="13.2" x14ac:dyDescent="0.25">
      <c r="A28" s="70"/>
    </row>
    <row r="29" spans="1:1" ht="13.2" x14ac:dyDescent="0.25">
      <c r="A29" s="70"/>
    </row>
    <row r="30" spans="1:1" ht="13.2" x14ac:dyDescent="0.25">
      <c r="A30" s="70"/>
    </row>
    <row r="31" spans="1:1" ht="13.2" x14ac:dyDescent="0.25">
      <c r="A31" s="70"/>
    </row>
  </sheetData>
  <dataValidations count="5">
    <dataValidation type="custom" allowBlank="1" showErrorMessage="1" sqref="F3:F8" xr:uid="{00000000-0002-0000-0300-000000000000}">
      <formula1>AND(GTE(F3,MIN((0),(0.999305555555556))),LTE(F3,MAX((0),(0.999305555555556))))</formula1>
    </dataValidation>
    <dataValidation type="decimal" allowBlank="1" showInputMessage="1" showErrorMessage="1" prompt="Depth Error - Maximum Depth must be between 0 and 125 cm!" sqref="Q3:Q8" xr:uid="{00000000-0002-0000-0300-000001000000}">
      <formula1>0</formula1>
      <formula2>125</formula2>
    </dataValidation>
    <dataValidation type="list" allowBlank="1" showErrorMessage="1" sqref="G3:I8 T3:AD8" xr:uid="{00000000-0002-0000-0300-000002000000}">
      <formula1>#REF!</formula1>
    </dataValidation>
    <dataValidation type="decimal" allowBlank="1" showInputMessage="1" showErrorMessage="1" prompt="Invalide Time - Sampling Time must be between 0 and 10 minutes!" sqref="O3:O8" xr:uid="{00000000-0002-0000-0300-000003000000}">
      <formula1>0</formula1>
      <formula2>10</formula2>
    </dataValidation>
    <dataValidation type="decimal" allowBlank="1" showInputMessage="1" showErrorMessage="1" prompt="Sampling Time Error - Sampling Time must be between 0 and 60 seconds!" sqref="P3:P8" xr:uid="{00000000-0002-0000-0300-000007000000}">
      <formula1>0</formula1>
      <formula2>60</formula2>
    </dataValidation>
  </dataValidation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BN29"/>
  <sheetViews>
    <sheetView tabSelected="1" zoomScale="45" zoomScaleNormal="45" workbookViewId="0">
      <pane ySplit="1" topLeftCell="A2" activePane="bottomLeft" state="frozen"/>
      <selection pane="bottomLeft" activeCell="Z30" sqref="Z30"/>
    </sheetView>
  </sheetViews>
  <sheetFormatPr defaultColWidth="12.5546875" defaultRowHeight="15.75" customHeight="1" x14ac:dyDescent="0.25"/>
  <sheetData>
    <row r="3" spans="1:66" ht="13.2" x14ac:dyDescent="0.25">
      <c r="A3" s="70"/>
    </row>
    <row r="4" spans="1:66" ht="14.4" x14ac:dyDescent="0.3">
      <c r="A4" s="38" t="s">
        <v>0</v>
      </c>
      <c r="B4" s="38" t="s">
        <v>83</v>
      </c>
      <c r="C4" s="38" t="s">
        <v>5</v>
      </c>
      <c r="D4" s="38" t="s">
        <v>6</v>
      </c>
      <c r="E4" s="38" t="s">
        <v>7</v>
      </c>
      <c r="F4" s="38" t="s">
        <v>8</v>
      </c>
      <c r="G4" s="38" t="s">
        <v>9</v>
      </c>
      <c r="H4" s="38" t="s">
        <v>11</v>
      </c>
      <c r="I4" s="38" t="s">
        <v>12</v>
      </c>
      <c r="J4" s="44" t="s">
        <v>127</v>
      </c>
      <c r="K4" s="44" t="s">
        <v>14</v>
      </c>
      <c r="L4" s="44" t="s">
        <v>128</v>
      </c>
      <c r="M4" s="44" t="s">
        <v>16</v>
      </c>
      <c r="N4" s="46" t="s">
        <v>17</v>
      </c>
      <c r="O4" s="46" t="s">
        <v>18</v>
      </c>
      <c r="P4" s="46" t="s">
        <v>19</v>
      </c>
      <c r="Q4" s="46" t="s">
        <v>20</v>
      </c>
      <c r="R4" s="47" t="s">
        <v>121</v>
      </c>
      <c r="S4" s="47" t="s">
        <v>122</v>
      </c>
      <c r="T4" s="47" t="s">
        <v>21</v>
      </c>
      <c r="U4" s="47" t="s">
        <v>24</v>
      </c>
      <c r="V4" s="47" t="s">
        <v>26</v>
      </c>
      <c r="W4" s="47" t="s">
        <v>28</v>
      </c>
      <c r="X4" s="47" t="s">
        <v>29</v>
      </c>
      <c r="Y4" s="47" t="s">
        <v>31</v>
      </c>
      <c r="Z4" s="47" t="s">
        <v>32</v>
      </c>
      <c r="AA4" s="47" t="s">
        <v>33</v>
      </c>
      <c r="AB4" s="47" t="s">
        <v>34</v>
      </c>
      <c r="AC4" s="47" t="s">
        <v>35</v>
      </c>
      <c r="AD4" s="47" t="s">
        <v>36</v>
      </c>
      <c r="AE4" s="49" t="s">
        <v>37</v>
      </c>
      <c r="AF4" s="50" t="s">
        <v>42</v>
      </c>
      <c r="AG4" s="50" t="s">
        <v>43</v>
      </c>
      <c r="AH4" s="50" t="s">
        <v>44</v>
      </c>
      <c r="AI4" s="50" t="s">
        <v>45</v>
      </c>
      <c r="AJ4" s="50" t="s">
        <v>46</v>
      </c>
      <c r="AK4" s="50" t="s">
        <v>47</v>
      </c>
      <c r="AL4" s="50" t="s">
        <v>48</v>
      </c>
      <c r="AM4" s="50" t="s">
        <v>49</v>
      </c>
      <c r="AN4" s="50" t="s">
        <v>50</v>
      </c>
      <c r="AO4" s="50" t="s">
        <v>51</v>
      </c>
      <c r="AP4" s="50" t="s">
        <v>52</v>
      </c>
      <c r="AQ4" s="50" t="s">
        <v>53</v>
      </c>
      <c r="AR4" s="50" t="s">
        <v>54</v>
      </c>
      <c r="AS4" s="50" t="s">
        <v>55</v>
      </c>
      <c r="AT4" s="50" t="s">
        <v>56</v>
      </c>
      <c r="AU4" s="50" t="s">
        <v>57</v>
      </c>
      <c r="AV4" s="50" t="s">
        <v>58</v>
      </c>
      <c r="AW4" s="50" t="s">
        <v>59</v>
      </c>
      <c r="AX4" s="50" t="s">
        <v>60</v>
      </c>
      <c r="AY4" s="50" t="s">
        <v>61</v>
      </c>
      <c r="AZ4" s="50" t="s">
        <v>62</v>
      </c>
      <c r="BA4" s="50" t="s">
        <v>63</v>
      </c>
      <c r="BB4" s="50" t="s">
        <v>64</v>
      </c>
      <c r="BC4" s="50" t="s">
        <v>65</v>
      </c>
      <c r="BD4" s="50" t="s">
        <v>66</v>
      </c>
      <c r="BE4" s="50" t="s">
        <v>67</v>
      </c>
      <c r="BF4" s="50" t="s">
        <v>68</v>
      </c>
      <c r="BG4" s="63" t="s">
        <v>69</v>
      </c>
      <c r="BH4" s="63" t="s">
        <v>70</v>
      </c>
      <c r="BI4" s="69" t="s">
        <v>73</v>
      </c>
      <c r="BJ4" s="69" t="s">
        <v>74</v>
      </c>
      <c r="BK4" s="69" t="s">
        <v>75</v>
      </c>
      <c r="BL4" s="69" t="s">
        <v>76</v>
      </c>
      <c r="BM4" s="69" t="s">
        <v>77</v>
      </c>
      <c r="BN4" s="69" t="s">
        <v>78</v>
      </c>
    </row>
    <row r="5" spans="1:66" ht="14.4" x14ac:dyDescent="0.3">
      <c r="A5" s="35" t="s">
        <v>1</v>
      </c>
      <c r="B5" s="35" t="s">
        <v>129</v>
      </c>
      <c r="C5" s="41">
        <v>45.1776944</v>
      </c>
      <c r="D5" s="22">
        <v>-78.423138899999998</v>
      </c>
      <c r="E5" s="22" t="s">
        <v>130</v>
      </c>
      <c r="F5" s="43">
        <v>0.44791666666666669</v>
      </c>
      <c r="G5" s="33" t="s">
        <v>90</v>
      </c>
      <c r="H5" s="35" t="s">
        <v>126</v>
      </c>
      <c r="I5" s="35" t="s">
        <v>10</v>
      </c>
      <c r="J5" s="22">
        <v>17.3</v>
      </c>
      <c r="K5" s="22">
        <v>8.3000000000000007</v>
      </c>
      <c r="L5" s="22">
        <v>31.4</v>
      </c>
      <c r="M5" s="22">
        <v>7.65</v>
      </c>
      <c r="N5" s="22">
        <v>8</v>
      </c>
      <c r="O5" s="22">
        <v>3</v>
      </c>
      <c r="P5" s="22">
        <v>0</v>
      </c>
      <c r="Q5" s="22">
        <v>100</v>
      </c>
      <c r="R5" s="41">
        <v>45.1776944</v>
      </c>
      <c r="S5" s="22">
        <v>-78.423138899999998</v>
      </c>
      <c r="T5" s="35" t="s">
        <v>131</v>
      </c>
      <c r="U5" s="35" t="s">
        <v>132</v>
      </c>
      <c r="V5" s="35" t="s">
        <v>133</v>
      </c>
      <c r="W5" s="35" t="s">
        <v>134</v>
      </c>
      <c r="X5" s="35" t="s">
        <v>133</v>
      </c>
      <c r="Y5" s="35" t="s">
        <v>135</v>
      </c>
      <c r="Z5" s="35" t="s">
        <v>134</v>
      </c>
      <c r="AA5" s="35" t="s">
        <v>135</v>
      </c>
      <c r="AB5" s="35" t="s">
        <v>135</v>
      </c>
      <c r="AC5" s="35" t="s">
        <v>135</v>
      </c>
      <c r="AD5" s="35" t="s">
        <v>135</v>
      </c>
      <c r="AE5" s="35" t="s">
        <v>136</v>
      </c>
      <c r="AF5" s="20">
        <v>0</v>
      </c>
      <c r="AG5" s="72">
        <v>0</v>
      </c>
      <c r="AH5" s="72">
        <v>0</v>
      </c>
      <c r="AI5" s="72">
        <v>0</v>
      </c>
      <c r="AJ5" s="75">
        <v>1</v>
      </c>
      <c r="AK5" s="75">
        <v>24</v>
      </c>
      <c r="AL5" s="75">
        <v>1</v>
      </c>
      <c r="AM5" s="75">
        <v>59</v>
      </c>
      <c r="AN5" s="72">
        <v>0</v>
      </c>
      <c r="AO5" s="72">
        <v>0</v>
      </c>
      <c r="AP5" s="75">
        <v>2</v>
      </c>
      <c r="AQ5" s="72">
        <v>0</v>
      </c>
      <c r="AR5" s="72">
        <v>0</v>
      </c>
      <c r="AS5" s="72">
        <v>0</v>
      </c>
      <c r="AT5" s="72">
        <v>0</v>
      </c>
      <c r="AU5" s="75">
        <v>7</v>
      </c>
      <c r="AV5" s="75">
        <v>4</v>
      </c>
      <c r="AW5" s="72">
        <v>0</v>
      </c>
      <c r="AX5" s="75">
        <v>1</v>
      </c>
      <c r="AY5" s="72">
        <v>0</v>
      </c>
      <c r="AZ5" s="75">
        <v>4</v>
      </c>
      <c r="BA5" s="72">
        <v>0</v>
      </c>
      <c r="BB5" s="72">
        <v>0</v>
      </c>
      <c r="BC5" s="75">
        <v>3</v>
      </c>
      <c r="BD5" s="72">
        <v>0</v>
      </c>
      <c r="BE5" s="72">
        <v>0</v>
      </c>
      <c r="BF5" s="72">
        <v>0</v>
      </c>
      <c r="BG5" s="64">
        <f>SUM(AF5:BF5)</f>
        <v>106</v>
      </c>
      <c r="BH5" s="66">
        <f>COUNTIF(AF5:BF5,"&gt;0")</f>
        <v>10</v>
      </c>
      <c r="BI5" s="76">
        <f>SUM(AZ5:BF5)/BG5</f>
        <v>6.6037735849056603E-2</v>
      </c>
      <c r="BJ5" s="76">
        <f>SUM(AK5,AM5,AN5)/BG5</f>
        <v>0.78301886792452835</v>
      </c>
      <c r="BK5" s="76">
        <f>SUM(AL5,AY5)/BG5</f>
        <v>9.433962264150943E-3</v>
      </c>
      <c r="BL5" s="76">
        <f>SUM(AP5,AQ5,AR5,AV5)/BG5</f>
        <v>5.6603773584905662E-2</v>
      </c>
      <c r="BM5" s="76">
        <f>AI5/BG5</f>
        <v>0</v>
      </c>
      <c r="BN5" s="76">
        <f>SUM(AF5,AG5,AH5,AJ5,AO5,AS5,AT5,AW5,AX5)/BG5</f>
        <v>1.8867924528301886E-2</v>
      </c>
    </row>
    <row r="6" spans="1:66" ht="14.4" x14ac:dyDescent="0.3">
      <c r="A6" s="35" t="s">
        <v>2</v>
      </c>
      <c r="B6" s="35"/>
      <c r="C6" s="41">
        <v>45.1776944</v>
      </c>
      <c r="D6" s="22">
        <v>-78.423138899999998</v>
      </c>
      <c r="E6" s="22" t="s">
        <v>130</v>
      </c>
      <c r="F6" s="71">
        <v>0.45833333333333331</v>
      </c>
      <c r="G6" s="33" t="s">
        <v>90</v>
      </c>
      <c r="H6" s="35" t="s">
        <v>126</v>
      </c>
      <c r="I6" s="35" t="s">
        <v>10</v>
      </c>
      <c r="J6" s="22">
        <v>17.3</v>
      </c>
      <c r="K6" s="22">
        <v>8.3000000000000007</v>
      </c>
      <c r="L6" s="22">
        <v>31.4</v>
      </c>
      <c r="M6" s="22">
        <v>7.65</v>
      </c>
      <c r="N6" s="22">
        <v>7.8</v>
      </c>
      <c r="O6" s="22">
        <v>3</v>
      </c>
      <c r="P6" s="22">
        <v>0</v>
      </c>
      <c r="Q6" s="22">
        <v>100</v>
      </c>
      <c r="R6" s="41">
        <v>45.1776944</v>
      </c>
      <c r="S6" s="22">
        <v>-78.423138899999998</v>
      </c>
      <c r="T6" s="35" t="s">
        <v>131</v>
      </c>
      <c r="U6" s="35" t="s">
        <v>132</v>
      </c>
      <c r="V6" s="35" t="s">
        <v>133</v>
      </c>
      <c r="W6" s="35" t="s">
        <v>134</v>
      </c>
      <c r="X6" s="35" t="s">
        <v>133</v>
      </c>
      <c r="Y6" s="35" t="s">
        <v>135</v>
      </c>
      <c r="Z6" s="35" t="s">
        <v>134</v>
      </c>
      <c r="AA6" s="35" t="s">
        <v>135</v>
      </c>
      <c r="AB6" s="35" t="s">
        <v>135</v>
      </c>
      <c r="AC6" s="35" t="s">
        <v>135</v>
      </c>
      <c r="AD6" s="35" t="s">
        <v>135</v>
      </c>
      <c r="AE6" s="35" t="s">
        <v>136</v>
      </c>
      <c r="AF6" s="20">
        <v>0</v>
      </c>
      <c r="AG6" s="72">
        <v>0</v>
      </c>
      <c r="AH6" s="72">
        <v>0</v>
      </c>
      <c r="AI6" s="73">
        <v>0</v>
      </c>
      <c r="AJ6" s="73">
        <v>0</v>
      </c>
      <c r="AK6" s="74">
        <v>3</v>
      </c>
      <c r="AL6" s="73">
        <v>0</v>
      </c>
      <c r="AM6" s="74">
        <v>44</v>
      </c>
      <c r="AN6" s="73">
        <v>0</v>
      </c>
      <c r="AO6" s="73">
        <v>0</v>
      </c>
      <c r="AP6" s="74">
        <v>11</v>
      </c>
      <c r="AQ6" s="74">
        <v>1</v>
      </c>
      <c r="AR6" s="74">
        <v>5</v>
      </c>
      <c r="AS6" s="73">
        <v>0</v>
      </c>
      <c r="AT6" s="73">
        <v>0</v>
      </c>
      <c r="AU6" s="74">
        <v>9</v>
      </c>
      <c r="AV6" s="74">
        <v>2</v>
      </c>
      <c r="AW6" s="73">
        <v>0</v>
      </c>
      <c r="AX6" s="73">
        <v>0</v>
      </c>
      <c r="AY6" s="74">
        <v>5</v>
      </c>
      <c r="AZ6" s="74">
        <v>13</v>
      </c>
      <c r="BA6" s="73">
        <v>0</v>
      </c>
      <c r="BB6" s="72">
        <v>0</v>
      </c>
      <c r="BC6" s="73">
        <v>0</v>
      </c>
      <c r="BD6" s="73">
        <v>0</v>
      </c>
      <c r="BE6" s="73">
        <v>0</v>
      </c>
      <c r="BF6" s="73">
        <v>0</v>
      </c>
      <c r="BG6" s="64">
        <f>SUM(AF6:BF6)</f>
        <v>93</v>
      </c>
      <c r="BH6" s="66">
        <f>COUNTIF(AF6:BF6,"&gt;0")</f>
        <v>9</v>
      </c>
      <c r="BI6" s="76">
        <f>SUM(AZ6:BF6)/BG6</f>
        <v>0.13978494623655913</v>
      </c>
      <c r="BJ6" s="76">
        <f>SUM(AK6,AM6,AN6)/BG6</f>
        <v>0.5053763440860215</v>
      </c>
      <c r="BK6" s="76">
        <f>SUM(AL6,AY6)/BG6</f>
        <v>5.3763440860215055E-2</v>
      </c>
      <c r="BL6" s="76">
        <f>SUM(AP6,AQ6,AR6,AV6)/BG6</f>
        <v>0.20430107526881722</v>
      </c>
      <c r="BM6" s="76">
        <f>AI6/BG6</f>
        <v>0</v>
      </c>
      <c r="BN6" s="76">
        <f>SUM(AF6,AG6,AH6,AJ6,AO6,AS6,AT6,AW6,AX6)/BG6</f>
        <v>0</v>
      </c>
    </row>
    <row r="7" spans="1:66" ht="14.4" x14ac:dyDescent="0.3">
      <c r="A7" s="35" t="s">
        <v>79</v>
      </c>
      <c r="B7" s="35"/>
      <c r="C7" s="22">
        <v>45.209944399999998</v>
      </c>
      <c r="D7" s="22">
        <v>-78.420805599999994</v>
      </c>
      <c r="E7" s="22" t="s">
        <v>130</v>
      </c>
      <c r="F7" s="43">
        <v>0.55000000000000004</v>
      </c>
      <c r="G7" s="35" t="s">
        <v>126</v>
      </c>
      <c r="H7" s="35" t="s">
        <v>10</v>
      </c>
      <c r="I7" s="35" t="s">
        <v>10</v>
      </c>
      <c r="J7" s="22">
        <v>19.7</v>
      </c>
      <c r="K7" s="22">
        <v>8.2899999999999991</v>
      </c>
      <c r="L7" s="22">
        <v>30.4</v>
      </c>
      <c r="M7" s="22">
        <v>8.17</v>
      </c>
      <c r="N7" s="22">
        <v>7.5</v>
      </c>
      <c r="O7" s="22">
        <v>3</v>
      </c>
      <c r="P7" s="22">
        <v>0</v>
      </c>
      <c r="Q7" s="22">
        <v>100</v>
      </c>
      <c r="R7" s="22">
        <v>45.209944399999998</v>
      </c>
      <c r="S7" s="22">
        <v>-78.420805599999994</v>
      </c>
      <c r="T7" s="35" t="s">
        <v>132</v>
      </c>
      <c r="U7" s="35" t="s">
        <v>131</v>
      </c>
      <c r="V7" s="35" t="s">
        <v>134</v>
      </c>
      <c r="W7" s="35" t="s">
        <v>134</v>
      </c>
      <c r="X7" s="35" t="s">
        <v>135</v>
      </c>
      <c r="Y7" s="35" t="s">
        <v>135</v>
      </c>
      <c r="Z7" s="35" t="s">
        <v>133</v>
      </c>
      <c r="AA7" s="35" t="s">
        <v>135</v>
      </c>
      <c r="AB7" s="35" t="s">
        <v>135</v>
      </c>
      <c r="AC7" s="35" t="s">
        <v>133</v>
      </c>
      <c r="AD7" s="35" t="s">
        <v>135</v>
      </c>
      <c r="AE7" s="35" t="s">
        <v>136</v>
      </c>
      <c r="AF7" s="20">
        <v>0</v>
      </c>
      <c r="AG7" s="72">
        <v>0</v>
      </c>
      <c r="AH7" s="72">
        <v>0</v>
      </c>
      <c r="AI7" s="74">
        <v>1</v>
      </c>
      <c r="AJ7" s="74">
        <v>2</v>
      </c>
      <c r="AK7" s="74">
        <v>32</v>
      </c>
      <c r="AL7" s="73">
        <v>0</v>
      </c>
      <c r="AM7" s="74">
        <v>59</v>
      </c>
      <c r="AN7" s="73">
        <v>0</v>
      </c>
      <c r="AO7" s="73">
        <v>0</v>
      </c>
      <c r="AP7" s="74">
        <v>1</v>
      </c>
      <c r="AQ7" s="74">
        <v>1</v>
      </c>
      <c r="AR7" s="73">
        <v>0</v>
      </c>
      <c r="AS7" s="73">
        <v>0</v>
      </c>
      <c r="AT7" s="73">
        <v>0</v>
      </c>
      <c r="AU7" s="73">
        <v>0</v>
      </c>
      <c r="AV7" s="74">
        <v>1</v>
      </c>
      <c r="AW7" s="73">
        <v>0</v>
      </c>
      <c r="AX7" s="73">
        <v>0</v>
      </c>
      <c r="AY7" s="73">
        <v>0</v>
      </c>
      <c r="AZ7" s="74">
        <v>6</v>
      </c>
      <c r="BA7" s="73">
        <v>0</v>
      </c>
      <c r="BB7" s="72">
        <v>0</v>
      </c>
      <c r="BC7" s="73">
        <v>0</v>
      </c>
      <c r="BD7" s="73">
        <v>0</v>
      </c>
      <c r="BE7" s="73">
        <v>0</v>
      </c>
      <c r="BF7" s="73">
        <v>0</v>
      </c>
      <c r="BG7" s="64">
        <f>SUM(AF7:BF7)</f>
        <v>103</v>
      </c>
      <c r="BH7" s="66">
        <f>COUNTIF(AF7:BF7,"&gt;0")</f>
        <v>8</v>
      </c>
      <c r="BI7" s="76">
        <f>SUM(AZ7:BF7)/BG7</f>
        <v>5.8252427184466021E-2</v>
      </c>
      <c r="BJ7" s="76">
        <f>SUM(AK7,AM7,AN7)/BG7</f>
        <v>0.88349514563106801</v>
      </c>
      <c r="BK7" s="76">
        <f>SUM(AL7,AY7)/BG7</f>
        <v>0</v>
      </c>
      <c r="BL7" s="76">
        <f>SUM(AP7,AQ7,AR7,AV7)/BG7</f>
        <v>2.9126213592233011E-2</v>
      </c>
      <c r="BM7" s="76">
        <f>AI7/BG7</f>
        <v>9.7087378640776691E-3</v>
      </c>
      <c r="BN7" s="76">
        <f>SUM(AF7,AG7,AH7,AJ7,AO7,AS7,AT7,AW7,AX7)/BG7</f>
        <v>1.9417475728155338E-2</v>
      </c>
    </row>
    <row r="8" spans="1:66" ht="14.4" x14ac:dyDescent="0.3">
      <c r="A8" s="35" t="s">
        <v>80</v>
      </c>
      <c r="B8" s="35"/>
      <c r="C8" s="22">
        <v>45.209944399999998</v>
      </c>
      <c r="D8" s="22">
        <v>-78.420805599999994</v>
      </c>
      <c r="E8" s="22" t="s">
        <v>130</v>
      </c>
      <c r="F8" s="43">
        <v>0.55902777777777779</v>
      </c>
      <c r="G8" s="35" t="s">
        <v>126</v>
      </c>
      <c r="H8" s="35" t="s">
        <v>10</v>
      </c>
      <c r="I8" s="35" t="s">
        <v>10</v>
      </c>
      <c r="J8" s="22">
        <v>19.7</v>
      </c>
      <c r="K8" s="22">
        <v>8.2899999999999991</v>
      </c>
      <c r="L8" s="22">
        <v>30.4</v>
      </c>
      <c r="M8" s="22">
        <v>8.17</v>
      </c>
      <c r="N8" s="22">
        <v>7.2</v>
      </c>
      <c r="O8" s="22">
        <v>3</v>
      </c>
      <c r="P8" s="22">
        <v>0</v>
      </c>
      <c r="Q8" s="22">
        <v>100</v>
      </c>
      <c r="R8" s="22">
        <v>45.209944399999998</v>
      </c>
      <c r="S8" s="22">
        <v>-78.420805599999994</v>
      </c>
      <c r="T8" s="35" t="s">
        <v>132</v>
      </c>
      <c r="U8" s="35" t="s">
        <v>131</v>
      </c>
      <c r="V8" s="35" t="s">
        <v>134</v>
      </c>
      <c r="W8" s="35" t="s">
        <v>134</v>
      </c>
      <c r="X8" s="35" t="s">
        <v>135</v>
      </c>
      <c r="Y8" s="35" t="s">
        <v>135</v>
      </c>
      <c r="Z8" s="35" t="s">
        <v>133</v>
      </c>
      <c r="AA8" s="35" t="s">
        <v>135</v>
      </c>
      <c r="AB8" s="35" t="s">
        <v>135</v>
      </c>
      <c r="AC8" s="35" t="s">
        <v>133</v>
      </c>
      <c r="AD8" s="35" t="s">
        <v>135</v>
      </c>
      <c r="AE8" s="35" t="s">
        <v>136</v>
      </c>
      <c r="AF8" s="20">
        <v>0</v>
      </c>
      <c r="AG8" s="72">
        <v>0</v>
      </c>
      <c r="AH8" s="72">
        <v>0</v>
      </c>
      <c r="AI8" s="74">
        <v>4</v>
      </c>
      <c r="AJ8" s="73">
        <v>0</v>
      </c>
      <c r="AK8" s="74">
        <v>21</v>
      </c>
      <c r="AL8" s="74">
        <v>9</v>
      </c>
      <c r="AM8" s="74">
        <v>45</v>
      </c>
      <c r="AN8" s="73">
        <v>0</v>
      </c>
      <c r="AO8" s="74">
        <v>1</v>
      </c>
      <c r="AP8" s="74">
        <v>1</v>
      </c>
      <c r="AQ8" s="73">
        <v>0</v>
      </c>
      <c r="AR8" s="73">
        <v>0</v>
      </c>
      <c r="AS8" s="73">
        <v>0</v>
      </c>
      <c r="AT8" s="73">
        <v>0</v>
      </c>
      <c r="AU8" s="73">
        <v>0</v>
      </c>
      <c r="AV8" s="73">
        <v>0</v>
      </c>
      <c r="AW8" s="73">
        <v>0</v>
      </c>
      <c r="AX8" s="73">
        <v>0</v>
      </c>
      <c r="AY8" s="74">
        <v>3</v>
      </c>
      <c r="AZ8" s="74">
        <v>7</v>
      </c>
      <c r="BA8" s="73">
        <v>0</v>
      </c>
      <c r="BB8" s="72">
        <v>0</v>
      </c>
      <c r="BC8" s="73">
        <v>0</v>
      </c>
      <c r="BD8" s="73">
        <v>0</v>
      </c>
      <c r="BE8" s="73">
        <v>0</v>
      </c>
      <c r="BF8" s="73">
        <v>0</v>
      </c>
      <c r="BG8" s="64">
        <f>SUM(AF8:BF8)</f>
        <v>91</v>
      </c>
      <c r="BH8" s="66">
        <f>COUNTIF(AF8:BF8,"&gt;0")</f>
        <v>8</v>
      </c>
      <c r="BI8" s="76">
        <f>SUM(AZ8:BF8)/BG8</f>
        <v>7.6923076923076927E-2</v>
      </c>
      <c r="BJ8" s="76">
        <f>SUM(AK8,AM8,AN8)/BG8</f>
        <v>0.72527472527472525</v>
      </c>
      <c r="BK8" s="76">
        <f>SUM(AL8,AY8)/BG8</f>
        <v>0.13186813186813187</v>
      </c>
      <c r="BL8" s="76">
        <f>SUM(AP8,AQ8,AR8,AV8)/BG8</f>
        <v>1.098901098901099E-2</v>
      </c>
      <c r="BM8" s="76">
        <f>AI8/BG8</f>
        <v>4.3956043956043959E-2</v>
      </c>
      <c r="BN8" s="76">
        <f>SUM(AF8,AG8,AH8,AJ8,AO8,AS8,AT8,AW8,AX8)/BG8</f>
        <v>1.098901098901099E-2</v>
      </c>
    </row>
    <row r="9" spans="1:66" ht="14.4" x14ac:dyDescent="0.3">
      <c r="A9" s="35" t="s">
        <v>81</v>
      </c>
      <c r="B9" s="35"/>
      <c r="C9" s="22">
        <v>45.166777799999998</v>
      </c>
      <c r="D9" s="22">
        <v>-78.403916699999996</v>
      </c>
      <c r="E9" s="22" t="s">
        <v>130</v>
      </c>
      <c r="F9" s="43">
        <v>0.50694444444444442</v>
      </c>
      <c r="G9" s="35" t="s">
        <v>91</v>
      </c>
      <c r="H9" s="35" t="s">
        <v>10</v>
      </c>
      <c r="I9" s="35" t="s">
        <v>90</v>
      </c>
      <c r="J9" s="22">
        <v>19.600000000000001</v>
      </c>
      <c r="K9" s="22">
        <v>8.1199999999999992</v>
      </c>
      <c r="L9" s="22">
        <v>58.6</v>
      </c>
      <c r="M9" s="22">
        <v>7.93</v>
      </c>
      <c r="N9" s="22">
        <v>15.8</v>
      </c>
      <c r="O9" s="22">
        <v>3</v>
      </c>
      <c r="P9" s="22">
        <v>0</v>
      </c>
      <c r="Q9" s="22">
        <v>100</v>
      </c>
      <c r="R9" s="22">
        <v>45.166777799999998</v>
      </c>
      <c r="S9" s="22">
        <v>-78.403916699999996</v>
      </c>
      <c r="T9" s="35" t="s">
        <v>132</v>
      </c>
      <c r="U9" s="35" t="s">
        <v>131</v>
      </c>
      <c r="V9" s="35" t="s">
        <v>133</v>
      </c>
      <c r="W9" s="35" t="s">
        <v>134</v>
      </c>
      <c r="X9" s="35" t="s">
        <v>135</v>
      </c>
      <c r="Y9" s="35" t="s">
        <v>135</v>
      </c>
      <c r="Z9" s="35" t="s">
        <v>133</v>
      </c>
      <c r="AA9" s="35" t="s">
        <v>135</v>
      </c>
      <c r="AB9" s="35" t="s">
        <v>135</v>
      </c>
      <c r="AC9" s="35" t="s">
        <v>133</v>
      </c>
      <c r="AD9" s="35" t="s">
        <v>133</v>
      </c>
      <c r="AE9" s="35" t="s">
        <v>136</v>
      </c>
      <c r="AF9" s="20">
        <v>0</v>
      </c>
      <c r="AG9" s="72">
        <v>0</v>
      </c>
      <c r="AH9" s="72">
        <v>0</v>
      </c>
      <c r="AI9" s="73">
        <v>0</v>
      </c>
      <c r="AJ9" s="73">
        <v>0</v>
      </c>
      <c r="AK9" s="74">
        <v>7</v>
      </c>
      <c r="AL9" s="73">
        <v>0</v>
      </c>
      <c r="AM9" s="74">
        <v>7</v>
      </c>
      <c r="AN9" s="73">
        <v>0</v>
      </c>
      <c r="AO9" s="73">
        <v>0</v>
      </c>
      <c r="AP9" s="74">
        <v>30</v>
      </c>
      <c r="AQ9" s="74">
        <v>5</v>
      </c>
      <c r="AR9" s="74">
        <v>1</v>
      </c>
      <c r="AS9" s="73">
        <v>0</v>
      </c>
      <c r="AT9" s="73">
        <v>0</v>
      </c>
      <c r="AU9" s="74">
        <v>12</v>
      </c>
      <c r="AV9" s="74">
        <v>3</v>
      </c>
      <c r="AW9" s="74">
        <v>1</v>
      </c>
      <c r="AX9" s="74">
        <v>2</v>
      </c>
      <c r="AY9" s="73">
        <v>0</v>
      </c>
      <c r="AZ9" s="74">
        <v>12</v>
      </c>
      <c r="BA9" s="73">
        <v>0</v>
      </c>
      <c r="BB9" s="72">
        <v>0</v>
      </c>
      <c r="BC9" s="73">
        <v>0</v>
      </c>
      <c r="BD9" s="73">
        <v>0</v>
      </c>
      <c r="BE9" s="73">
        <v>0</v>
      </c>
      <c r="BF9" s="73">
        <v>0</v>
      </c>
      <c r="BG9" s="64">
        <f>SUM(AF9:BF9)</f>
        <v>80</v>
      </c>
      <c r="BH9" s="66">
        <f>COUNTIF(AF9:BF9,"&gt;0")</f>
        <v>10</v>
      </c>
      <c r="BI9" s="76">
        <f>SUM(AZ9:BF9)/BG9</f>
        <v>0.15</v>
      </c>
      <c r="BJ9" s="76">
        <f>SUM(AK9,AM9,AN9)/BG9</f>
        <v>0.17499999999999999</v>
      </c>
      <c r="BK9" s="76">
        <f>SUM(AL9,AY9)/BG9</f>
        <v>0</v>
      </c>
      <c r="BL9" s="76">
        <f>SUM(AP9,AQ9,AR9,AV9)/BG9</f>
        <v>0.48749999999999999</v>
      </c>
      <c r="BM9" s="76">
        <f>AI9/BG9</f>
        <v>0</v>
      </c>
      <c r="BN9" s="76">
        <f>SUM(AF9,AG9,AH9,AJ9,AO9,AS9,AT9,AW9,AX9)/BG9</f>
        <v>3.7499999999999999E-2</v>
      </c>
    </row>
    <row r="10" spans="1:66" ht="14.4" x14ac:dyDescent="0.3">
      <c r="A10" s="35" t="s">
        <v>82</v>
      </c>
      <c r="B10" s="35"/>
      <c r="C10" s="22">
        <v>45.166777799999998</v>
      </c>
      <c r="D10" s="22">
        <v>-78.403916699999996</v>
      </c>
      <c r="E10" s="22" t="s">
        <v>130</v>
      </c>
      <c r="F10" s="43">
        <v>0.52083333333333337</v>
      </c>
      <c r="G10" s="35" t="s">
        <v>91</v>
      </c>
      <c r="H10" s="35" t="s">
        <v>10</v>
      </c>
      <c r="I10" s="35" t="s">
        <v>90</v>
      </c>
      <c r="J10" s="22">
        <v>19.600000000000001</v>
      </c>
      <c r="K10" s="22">
        <v>8.1199999999999992</v>
      </c>
      <c r="L10" s="22">
        <v>58.6</v>
      </c>
      <c r="M10" s="22">
        <v>7.93</v>
      </c>
      <c r="N10" s="22">
        <v>13.9</v>
      </c>
      <c r="O10" s="22">
        <v>3</v>
      </c>
      <c r="P10" s="22">
        <v>0</v>
      </c>
      <c r="Q10" s="22">
        <v>100</v>
      </c>
      <c r="R10" s="22">
        <v>45.166777799999998</v>
      </c>
      <c r="S10" s="22">
        <v>-78.403916699999996</v>
      </c>
      <c r="T10" s="35" t="s">
        <v>132</v>
      </c>
      <c r="U10" s="35" t="s">
        <v>131</v>
      </c>
      <c r="V10" s="35" t="s">
        <v>133</v>
      </c>
      <c r="W10" s="35" t="s">
        <v>134</v>
      </c>
      <c r="X10" s="35" t="s">
        <v>135</v>
      </c>
      <c r="Y10" s="35" t="s">
        <v>135</v>
      </c>
      <c r="Z10" s="35" t="s">
        <v>133</v>
      </c>
      <c r="AA10" s="35" t="s">
        <v>135</v>
      </c>
      <c r="AB10" s="35" t="s">
        <v>135</v>
      </c>
      <c r="AC10" s="35" t="s">
        <v>133</v>
      </c>
      <c r="AD10" s="35" t="s">
        <v>133</v>
      </c>
      <c r="AE10" s="35" t="s">
        <v>136</v>
      </c>
      <c r="AF10" s="20">
        <v>0</v>
      </c>
      <c r="AG10" s="72">
        <v>0</v>
      </c>
      <c r="AH10" s="72">
        <v>0</v>
      </c>
      <c r="AI10" s="74">
        <v>3</v>
      </c>
      <c r="AJ10" s="73">
        <v>0</v>
      </c>
      <c r="AK10" s="74">
        <v>18</v>
      </c>
      <c r="AL10" s="74">
        <v>14</v>
      </c>
      <c r="AM10" s="74">
        <v>12</v>
      </c>
      <c r="AN10" s="73">
        <v>0</v>
      </c>
      <c r="AO10" s="74">
        <v>1</v>
      </c>
      <c r="AP10" s="74">
        <v>9</v>
      </c>
      <c r="AQ10" s="74">
        <v>1</v>
      </c>
      <c r="AR10" s="73">
        <v>0</v>
      </c>
      <c r="AS10" s="73">
        <v>0</v>
      </c>
      <c r="AT10" s="74">
        <v>1</v>
      </c>
      <c r="AU10" s="74">
        <v>1</v>
      </c>
      <c r="AV10" s="74">
        <v>6</v>
      </c>
      <c r="AW10" s="73">
        <v>0</v>
      </c>
      <c r="AX10" s="74">
        <v>1</v>
      </c>
      <c r="AY10" s="74">
        <v>6</v>
      </c>
      <c r="AZ10" s="74">
        <v>7</v>
      </c>
      <c r="BA10" s="73">
        <v>0</v>
      </c>
      <c r="BB10" s="72">
        <v>0</v>
      </c>
      <c r="BC10" s="73">
        <v>0</v>
      </c>
      <c r="BD10" s="73">
        <v>0</v>
      </c>
      <c r="BE10" s="73">
        <v>0</v>
      </c>
      <c r="BF10" s="73">
        <v>0</v>
      </c>
      <c r="BG10" s="64">
        <f>SUM(AF10:BF10)</f>
        <v>80</v>
      </c>
      <c r="BH10" s="66">
        <f>COUNTIF(AF10:BF10,"&gt;0")</f>
        <v>13</v>
      </c>
      <c r="BI10" s="76">
        <f>SUM(AZ10:BF10)/BG10</f>
        <v>8.7499999999999994E-2</v>
      </c>
      <c r="BJ10" s="76">
        <f>SUM(AK10,AM10,AN10)/BG10</f>
        <v>0.375</v>
      </c>
      <c r="BK10" s="76">
        <f>SUM(AL10,AY10)/BG10</f>
        <v>0.25</v>
      </c>
      <c r="BL10" s="76">
        <f>SUM(AP10,AQ10,AR10,AV10)/BG10</f>
        <v>0.2</v>
      </c>
      <c r="BM10" s="76">
        <f>AI10/BG10</f>
        <v>3.7499999999999999E-2</v>
      </c>
      <c r="BN10" s="76">
        <f>SUM(AF10,AG10,AH10,AJ10,AO10,AS10,AT10,AW10,AX10)/BG10</f>
        <v>3.7499999999999999E-2</v>
      </c>
    </row>
    <row r="11" spans="1:66" ht="14.4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40"/>
      <c r="U11" s="40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40"/>
      <c r="AG11" s="40"/>
      <c r="AH11" s="52"/>
      <c r="AI11" s="40"/>
      <c r="AJ11" s="51"/>
      <c r="AK11" s="54"/>
      <c r="AL11" s="60"/>
      <c r="AM11" s="60"/>
      <c r="AN11" s="40"/>
      <c r="AO11" s="60"/>
      <c r="AP11" s="60"/>
      <c r="AQ11" s="60"/>
      <c r="AR11" s="60"/>
      <c r="AS11" s="40"/>
      <c r="AT11" s="40"/>
      <c r="AU11" s="40"/>
      <c r="AV11" s="60"/>
      <c r="AW11" s="40"/>
      <c r="AX11" s="60"/>
      <c r="AY11" s="60"/>
      <c r="AZ11" s="60"/>
      <c r="BA11" s="40"/>
      <c r="BB11" s="40"/>
      <c r="BC11" s="60"/>
      <c r="BD11" s="40"/>
      <c r="BE11" s="40"/>
      <c r="BF11" s="40"/>
      <c r="BG11" s="65"/>
      <c r="BH11" s="66"/>
      <c r="BI11" s="60"/>
      <c r="BJ11" s="60"/>
      <c r="BK11" s="60"/>
      <c r="BL11" s="60"/>
      <c r="BM11" s="60"/>
      <c r="BN11" s="60"/>
    </row>
    <row r="12" spans="1:66" ht="14.4" x14ac:dyDescent="0.3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40"/>
      <c r="U12" s="40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40"/>
      <c r="AG12" s="40"/>
      <c r="AH12" s="40"/>
      <c r="AI12" s="40"/>
      <c r="AJ12" s="51"/>
      <c r="AK12" s="54"/>
      <c r="AL12" s="40"/>
      <c r="AM12" s="60"/>
      <c r="AN12" s="40"/>
      <c r="AO12" s="60"/>
      <c r="AP12" s="60"/>
      <c r="AQ12" s="60"/>
      <c r="AR12" s="60"/>
      <c r="AS12" s="40"/>
      <c r="AT12" s="40"/>
      <c r="AU12" s="40"/>
      <c r="AV12" s="60"/>
      <c r="AW12" s="60"/>
      <c r="AX12" s="60"/>
      <c r="AY12" s="60"/>
      <c r="AZ12" s="60"/>
      <c r="BA12" s="40"/>
      <c r="BB12" s="40"/>
      <c r="BC12" s="60"/>
      <c r="BD12" s="60"/>
      <c r="BE12" s="40"/>
      <c r="BF12" s="40"/>
      <c r="BG12" s="65"/>
      <c r="BH12" s="66"/>
      <c r="BI12" s="60"/>
      <c r="BJ12" s="60"/>
      <c r="BK12" s="60"/>
      <c r="BL12" s="60"/>
      <c r="BM12" s="60"/>
      <c r="BN12" s="60"/>
    </row>
    <row r="13" spans="1:66" ht="14.4" x14ac:dyDescent="0.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5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51"/>
      <c r="AJ13" s="59"/>
      <c r="AK13" s="60"/>
      <c r="AL13" s="60"/>
      <c r="AM13" s="60"/>
      <c r="AN13" s="40"/>
      <c r="AO13" s="60"/>
      <c r="AP13" s="60"/>
      <c r="AQ13" s="40"/>
      <c r="AR13" s="40"/>
      <c r="AS13" s="40"/>
      <c r="AT13" s="40"/>
      <c r="AU13" s="40"/>
      <c r="AV13" s="60"/>
      <c r="AW13" s="40"/>
      <c r="AX13" s="60"/>
      <c r="AY13" s="60"/>
      <c r="AZ13" s="60"/>
      <c r="BA13" s="40"/>
      <c r="BB13" s="40"/>
      <c r="BC13" s="40"/>
      <c r="BD13" s="60"/>
      <c r="BE13" s="40"/>
      <c r="BF13" s="60"/>
      <c r="BG13" s="65"/>
      <c r="BH13" s="66"/>
      <c r="BI13" s="60"/>
      <c r="BJ13" s="60"/>
      <c r="BK13" s="60"/>
      <c r="BL13" s="60"/>
      <c r="BM13" s="60"/>
      <c r="BN13" s="60"/>
    </row>
    <row r="14" spans="1:66" ht="14.4" x14ac:dyDescent="0.3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5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51"/>
      <c r="AH14" s="54"/>
      <c r="AI14" s="55"/>
      <c r="AJ14" s="40"/>
      <c r="AK14" s="60"/>
      <c r="AL14" s="60"/>
      <c r="AM14" s="60"/>
      <c r="AN14" s="40"/>
      <c r="AO14" s="60"/>
      <c r="AP14" s="60"/>
      <c r="AQ14" s="60"/>
      <c r="AR14" s="40"/>
      <c r="AS14" s="40"/>
      <c r="AT14" s="40"/>
      <c r="AU14" s="40"/>
      <c r="AV14" s="60"/>
      <c r="AW14" s="40"/>
      <c r="AX14" s="60"/>
      <c r="AY14" s="60"/>
      <c r="AZ14" s="60"/>
      <c r="BA14" s="40"/>
      <c r="BB14" s="40"/>
      <c r="BC14" s="60"/>
      <c r="BD14" s="40"/>
      <c r="BE14" s="40"/>
      <c r="BF14" s="40"/>
      <c r="BG14" s="65"/>
      <c r="BH14" s="66"/>
      <c r="BI14" s="60"/>
      <c r="BJ14" s="60"/>
      <c r="BK14" s="60"/>
      <c r="BL14" s="60"/>
      <c r="BM14" s="60"/>
      <c r="BN14" s="60"/>
    </row>
    <row r="15" spans="1:66" ht="14.4" x14ac:dyDescent="0.3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5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52"/>
      <c r="AH15" s="40"/>
      <c r="AI15" s="56"/>
      <c r="AJ15" s="40"/>
      <c r="AK15" s="51"/>
      <c r="AL15" s="57"/>
      <c r="AM15" s="60"/>
      <c r="AN15" s="40"/>
      <c r="AO15" s="60"/>
      <c r="AP15" s="60"/>
      <c r="AQ15" s="40"/>
      <c r="AR15" s="60"/>
      <c r="AS15" s="40"/>
      <c r="AT15" s="40"/>
      <c r="AU15" s="40"/>
      <c r="AV15" s="60"/>
      <c r="AW15" s="40"/>
      <c r="AX15" s="60"/>
      <c r="AY15" s="60"/>
      <c r="AZ15" s="60"/>
      <c r="BA15" s="40"/>
      <c r="BB15" s="40"/>
      <c r="BC15" s="40"/>
      <c r="BD15" s="40"/>
      <c r="BE15" s="40"/>
      <c r="BF15" s="40"/>
      <c r="BG15" s="65"/>
      <c r="BH15" s="68"/>
      <c r="BI15" s="60"/>
      <c r="BJ15" s="60"/>
      <c r="BK15" s="60"/>
      <c r="BL15" s="60"/>
      <c r="BM15" s="60"/>
      <c r="BN15" s="60"/>
    </row>
    <row r="16" spans="1:66" ht="14.4" x14ac:dyDescent="0.3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5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51"/>
      <c r="AI16" s="54"/>
      <c r="AJ16" s="60"/>
      <c r="AK16" s="55"/>
      <c r="AL16" s="40"/>
      <c r="AM16" s="60"/>
      <c r="AN16" s="40"/>
      <c r="AO16" s="60"/>
      <c r="AP16" s="60"/>
      <c r="AQ16" s="40"/>
      <c r="AR16" s="40"/>
      <c r="AS16" s="40"/>
      <c r="AT16" s="40"/>
      <c r="AU16" s="40"/>
      <c r="AV16" s="60"/>
      <c r="AW16" s="60"/>
      <c r="AX16" s="60"/>
      <c r="AY16" s="60"/>
      <c r="AZ16" s="60"/>
      <c r="BA16" s="40"/>
      <c r="BB16" s="40"/>
      <c r="BC16" s="40"/>
      <c r="BD16" s="40"/>
      <c r="BE16" s="40"/>
      <c r="BF16" s="40"/>
      <c r="BG16" s="65"/>
      <c r="BH16" s="67"/>
      <c r="BI16" s="60"/>
      <c r="BJ16" s="60"/>
      <c r="BK16" s="60"/>
      <c r="BL16" s="60"/>
      <c r="BM16" s="60"/>
      <c r="BN16" s="60"/>
    </row>
    <row r="17" spans="1:66" ht="14.4" x14ac:dyDescent="0.3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5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51"/>
      <c r="AI17" s="57"/>
      <c r="AJ17" s="40"/>
      <c r="AK17" s="40"/>
      <c r="AL17" s="40"/>
      <c r="AM17" s="60"/>
      <c r="AN17" s="40"/>
      <c r="AO17" s="60"/>
      <c r="AP17" s="60"/>
      <c r="AQ17" s="60"/>
      <c r="AR17" s="40"/>
      <c r="AS17" s="40"/>
      <c r="AT17" s="60"/>
      <c r="AU17" s="40"/>
      <c r="AV17" s="40"/>
      <c r="AW17" s="40"/>
      <c r="AX17" s="40"/>
      <c r="AY17" s="40"/>
      <c r="AZ17" s="60"/>
      <c r="BA17" s="40"/>
      <c r="BB17" s="40"/>
      <c r="BC17" s="40"/>
      <c r="BD17" s="40"/>
      <c r="BE17" s="40"/>
      <c r="BF17" s="40"/>
      <c r="BG17" s="65"/>
      <c r="BH17" s="66"/>
      <c r="BI17" s="60"/>
      <c r="BJ17" s="60"/>
      <c r="BK17" s="60"/>
      <c r="BL17" s="60"/>
      <c r="BM17" s="60"/>
      <c r="BN17" s="60"/>
    </row>
    <row r="18" spans="1:66" ht="14.4" x14ac:dyDescent="0.3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5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52"/>
      <c r="AI18" s="40"/>
      <c r="AJ18" s="40"/>
      <c r="AK18" s="40"/>
      <c r="AL18" s="40"/>
      <c r="AM18" s="40"/>
      <c r="AN18" s="40"/>
      <c r="AO18" s="40"/>
      <c r="AP18" s="51"/>
      <c r="AQ18" s="57"/>
      <c r="AR18" s="40"/>
      <c r="AS18" s="40"/>
      <c r="AT18" s="60"/>
      <c r="AU18" s="40"/>
      <c r="AV18" s="60"/>
      <c r="AW18" s="40"/>
      <c r="AX18" s="40"/>
      <c r="AY18" s="40"/>
      <c r="AZ18" s="60"/>
      <c r="BA18" s="40"/>
      <c r="BB18" s="40"/>
      <c r="BC18" s="60"/>
      <c r="BD18" s="40"/>
      <c r="BE18" s="40"/>
      <c r="BF18" s="60"/>
      <c r="BG18" s="65"/>
      <c r="BH18" s="66"/>
      <c r="BI18" s="60"/>
      <c r="BJ18" s="60"/>
      <c r="BK18" s="60"/>
      <c r="BL18" s="60"/>
      <c r="BM18" s="60"/>
      <c r="BN18" s="60"/>
    </row>
    <row r="19" spans="1:66" ht="13.2" x14ac:dyDescent="0.25">
      <c r="A19" s="51"/>
    </row>
    <row r="20" spans="1:66" ht="13.2" x14ac:dyDescent="0.25">
      <c r="A20" s="70"/>
    </row>
    <row r="21" spans="1:66" ht="13.2" x14ac:dyDescent="0.25">
      <c r="A21" s="51"/>
    </row>
    <row r="22" spans="1:66" ht="13.2" x14ac:dyDescent="0.25">
      <c r="A22" s="51"/>
    </row>
    <row r="23" spans="1:66" ht="13.2" x14ac:dyDescent="0.25">
      <c r="A23" s="51"/>
    </row>
    <row r="24" spans="1:66" ht="13.2" x14ac:dyDescent="0.25">
      <c r="A24" s="70"/>
    </row>
    <row r="25" spans="1:66" ht="13.2" x14ac:dyDescent="0.25">
      <c r="A25" s="70"/>
    </row>
    <row r="26" spans="1:66" ht="13.2" x14ac:dyDescent="0.25">
      <c r="A26" s="70"/>
    </row>
    <row r="27" spans="1:66" ht="13.2" x14ac:dyDescent="0.25">
      <c r="A27" s="70"/>
    </row>
    <row r="28" spans="1:66" ht="13.2" x14ac:dyDescent="0.25">
      <c r="A28" s="70"/>
    </row>
    <row r="29" spans="1:66" ht="13.2" x14ac:dyDescent="0.25">
      <c r="A29" s="70"/>
    </row>
  </sheetData>
  <dataValidations count="5">
    <dataValidation type="custom" allowBlank="1" showErrorMessage="1" sqref="F5 F7:F10" xr:uid="{00000000-0002-0000-0400-000000000000}">
      <formula1>AND(GTE(F5,MIN((0),(0.999305555555556))),LTE(F5,MAX((0),(0.999305555555556))))</formula1>
    </dataValidation>
    <dataValidation type="decimal" allowBlank="1" showInputMessage="1" showErrorMessage="1" prompt="Depth Error - Maximum Depth must be between 0 and 125 cm!" sqref="Q5:Q10" xr:uid="{00000000-0002-0000-0400-000001000000}">
      <formula1>0</formula1>
      <formula2>125</formula2>
    </dataValidation>
    <dataValidation type="decimal" allowBlank="1" showInputMessage="1" showErrorMessage="1" prompt="Invalide Time - Sampling Time must be between 0 and 10 minutes!" sqref="O5:O10" xr:uid="{00000000-0002-0000-0400-000002000000}">
      <formula1>0</formula1>
      <formula2>10</formula2>
    </dataValidation>
    <dataValidation type="decimal" allowBlank="1" showInputMessage="1" showErrorMessage="1" prompt="Sampling Time Error - Sampling Time must be between 0 and 60 seconds!" sqref="P5:P10" xr:uid="{00000000-0002-0000-0400-000003000000}">
      <formula1>0</formula1>
      <formula2>60</formula2>
    </dataValidation>
    <dataValidation type="custom" allowBlank="1" showInputMessage="1" showErrorMessage="1" prompt="Error: Character Limit Exceeded - Character limit is 225" sqref="AE5:AE10" xr:uid="{00000000-0002-0000-0400-000004000000}">
      <formula1>AND(GTE(LEN(AE5),MIN((0),(225))),LTE(LEN(AE5),MAX((0),(225))))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Daksh Patel</cp:lastModifiedBy>
  <cp:revision/>
  <dcterms:created xsi:type="dcterms:W3CDTF">2024-10-11T23:59:40Z</dcterms:created>
  <dcterms:modified xsi:type="dcterms:W3CDTF">2024-11-01T16:49:31Z</dcterms:modified>
  <cp:category/>
  <cp:contentStatus/>
</cp:coreProperties>
</file>