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aksh\Downloads\OneDrive_2024-11-01\Benthic Datasets (Excel files)\"/>
    </mc:Choice>
  </mc:AlternateContent>
  <xr:revisionPtr revIDLastSave="0" documentId="13_ncr:1_{17CE3A44-95F5-40FE-B16C-E51C254BA7D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2019" sheetId="1" r:id="rId1"/>
    <sheet name="2020" sheetId="2" r:id="rId2"/>
    <sheet name="2021" sheetId="3" r:id="rId3"/>
    <sheet name="2022" sheetId="4" r:id="rId4"/>
    <sheet name="2023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4" i="5" l="1"/>
  <c r="BA13" i="5"/>
  <c r="BA12" i="5"/>
  <c r="BF11" i="5"/>
  <c r="BA11" i="5"/>
  <c r="AY10" i="5"/>
  <c r="BE10" i="5" s="1"/>
  <c r="AY9" i="5"/>
  <c r="BB9" i="5" s="1"/>
  <c r="AY8" i="5"/>
  <c r="BF8" i="5" s="1"/>
  <c r="AY7" i="5"/>
  <c r="BF7" i="5" s="1"/>
  <c r="AY6" i="5"/>
  <c r="BF6" i="5" s="1"/>
  <c r="AY5" i="5"/>
  <c r="BF5" i="5" s="1"/>
  <c r="AY4" i="5"/>
  <c r="BD4" i="5" s="1"/>
  <c r="AY3" i="5"/>
  <c r="BD3" i="5" s="1"/>
  <c r="BB14" i="4"/>
  <c r="BB13" i="4"/>
  <c r="BB12" i="4"/>
  <c r="BG11" i="4"/>
  <c r="BB11" i="4"/>
  <c r="AX10" i="4"/>
  <c r="BF10" i="4" s="1"/>
  <c r="AX9" i="4"/>
  <c r="BC9" i="4" s="1"/>
  <c r="AX8" i="4"/>
  <c r="BG8" i="4" s="1"/>
  <c r="AX7" i="4"/>
  <c r="BB7" i="4" s="1"/>
  <c r="AX6" i="4"/>
  <c r="BC6" i="4" s="1"/>
  <c r="AX5" i="4"/>
  <c r="BG5" i="4" s="1"/>
  <c r="AX4" i="4"/>
  <c r="BF4" i="4" s="1"/>
  <c r="AX3" i="4"/>
  <c r="BG3" i="4" s="1"/>
  <c r="BA9" i="2"/>
  <c r="BA8" i="2"/>
  <c r="BA7" i="2"/>
  <c r="BA6" i="2"/>
  <c r="BA5" i="2"/>
  <c r="BA4" i="2"/>
  <c r="AN9" i="1"/>
  <c r="AM9" i="1"/>
  <c r="AN8" i="1"/>
  <c r="AM8" i="1"/>
  <c r="AN7" i="1"/>
  <c r="AM7" i="1"/>
  <c r="AN6" i="1"/>
  <c r="AM6" i="1"/>
  <c r="AN5" i="1"/>
  <c r="AM5" i="1"/>
  <c r="AN4" i="1"/>
  <c r="AM4" i="1"/>
  <c r="BF4" i="5" l="1"/>
  <c r="BE9" i="5"/>
  <c r="BF9" i="5"/>
  <c r="BC9" i="5"/>
  <c r="BD9" i="5"/>
  <c r="BE4" i="5"/>
  <c r="BA3" i="5"/>
  <c r="BD5" i="5"/>
  <c r="BF10" i="5"/>
  <c r="BC7" i="5"/>
  <c r="BB5" i="5"/>
  <c r="BC5" i="5"/>
  <c r="BA10" i="5"/>
  <c r="BC3" i="5"/>
  <c r="BA8" i="5"/>
  <c r="BE3" i="5"/>
  <c r="BA6" i="5"/>
  <c r="BE8" i="5"/>
  <c r="BE7" i="5"/>
  <c r="BB3" i="5"/>
  <c r="BE5" i="5"/>
  <c r="BC10" i="5"/>
  <c r="BB8" i="5"/>
  <c r="BF3" i="5"/>
  <c r="BC8" i="5"/>
  <c r="BD8" i="5"/>
  <c r="BC6" i="5"/>
  <c r="BB4" i="5"/>
  <c r="BD6" i="5"/>
  <c r="BA7" i="5"/>
  <c r="BB7" i="5"/>
  <c r="BA5" i="5"/>
  <c r="BD7" i="5"/>
  <c r="BB10" i="5"/>
  <c r="BD10" i="5"/>
  <c r="BB6" i="5"/>
  <c r="BC4" i="5"/>
  <c r="BE6" i="5"/>
  <c r="BA4" i="5"/>
  <c r="BA9" i="5"/>
  <c r="BE9" i="4"/>
  <c r="BE7" i="4"/>
  <c r="BD7" i="4"/>
  <c r="BC7" i="4"/>
  <c r="BF7" i="4"/>
  <c r="BG7" i="4"/>
  <c r="BD9" i="4"/>
  <c r="BG4" i="4"/>
  <c r="BG9" i="4"/>
  <c r="BF9" i="4"/>
  <c r="BB3" i="4"/>
  <c r="BD5" i="4"/>
  <c r="BC3" i="4"/>
  <c r="BB10" i="4"/>
  <c r="BF5" i="4"/>
  <c r="BE3" i="4"/>
  <c r="BD10" i="4"/>
  <c r="BF3" i="4"/>
  <c r="BC8" i="4"/>
  <c r="BD8" i="4"/>
  <c r="BD4" i="4"/>
  <c r="BF6" i="4"/>
  <c r="BB5" i="4"/>
  <c r="BC5" i="4"/>
  <c r="BE5" i="4"/>
  <c r="BD3" i="4"/>
  <c r="BC10" i="4"/>
  <c r="BB8" i="4"/>
  <c r="BE10" i="4"/>
  <c r="BG10" i="4"/>
  <c r="BB4" i="4"/>
  <c r="BD6" i="4"/>
  <c r="BF8" i="4"/>
  <c r="BC4" i="4"/>
  <c r="BE6" i="4"/>
  <c r="BE4" i="4"/>
  <c r="BG6" i="4"/>
  <c r="BB9" i="4"/>
  <c r="BB6" i="4"/>
  <c r="BE8" i="4"/>
</calcChain>
</file>

<file path=xl/sharedStrings.xml><?xml version="1.0" encoding="utf-8"?>
<sst xmlns="http://schemas.openxmlformats.org/spreadsheetml/2006/main" count="857" uniqueCount="163">
  <si>
    <t>Site Code</t>
  </si>
  <si>
    <t>GULL-01-R1</t>
  </si>
  <si>
    <t>GULL-01-R2</t>
  </si>
  <si>
    <t>GULL-02-R1</t>
  </si>
  <si>
    <t>GULL-02-R2</t>
  </si>
  <si>
    <t>GULL-03-R1</t>
  </si>
  <si>
    <t>GULL-03-R2</t>
  </si>
  <si>
    <t>Site Location Latitude</t>
  </si>
  <si>
    <t>676510E</t>
  </si>
  <si>
    <t>675967E</t>
  </si>
  <si>
    <t>675980E</t>
  </si>
  <si>
    <t>Site Location Longitude</t>
  </si>
  <si>
    <t>4972480N</t>
  </si>
  <si>
    <t>4970413N</t>
  </si>
  <si>
    <t>4965694N</t>
  </si>
  <si>
    <t>Sampling Event Date</t>
  </si>
  <si>
    <t>Riparian</t>
  </si>
  <si>
    <t>Mixed Forest and development</t>
  </si>
  <si>
    <t>Mixed Forest</t>
  </si>
  <si>
    <r>
      <rPr>
        <b/>
        <sz val="11"/>
        <color theme="1"/>
        <rFont val="Calibri"/>
      </rPr>
      <t xml:space="preserve">Water Temperature </t>
    </r>
    <r>
      <rPr>
        <b/>
        <sz val="11"/>
        <color theme="1"/>
        <rFont val="Calibri"/>
      </rPr>
      <t>°C</t>
    </r>
  </si>
  <si>
    <t>DO (mg/L)</t>
  </si>
  <si>
    <r>
      <rPr>
        <b/>
        <sz val="11"/>
        <color theme="1"/>
        <rFont val="Calibri"/>
      </rPr>
      <t>Conductivity (</t>
    </r>
    <r>
      <rPr>
        <b/>
        <sz val="11"/>
        <color theme="1"/>
        <rFont val="Calibri"/>
      </rPr>
      <t>µS/cm)</t>
    </r>
  </si>
  <si>
    <t>pH</t>
  </si>
  <si>
    <t>Sampling Distance</t>
  </si>
  <si>
    <t>Sampling Time Minutes</t>
  </si>
  <si>
    <t>Sampling Time Seconds</t>
  </si>
  <si>
    <t>Max Depth (cm)</t>
  </si>
  <si>
    <t>Dominant Mineral Substrate</t>
  </si>
  <si>
    <t>cobble</t>
  </si>
  <si>
    <t>sand</t>
  </si>
  <si>
    <t>2nd Dominant Mineral Substrate</t>
  </si>
  <si>
    <t>gravel</t>
  </si>
  <si>
    <t>clay</t>
  </si>
  <si>
    <t>Woody Debris</t>
  </si>
  <si>
    <t>present</t>
  </si>
  <si>
    <t>absent</t>
  </si>
  <si>
    <t>Detritus</t>
  </si>
  <si>
    <t>Macrophytes - Emergent</t>
  </si>
  <si>
    <t>abundant</t>
  </si>
  <si>
    <t>Macrophytes - Rooted Floating</t>
  </si>
  <si>
    <t>Macrophytes - Free Floating</t>
  </si>
  <si>
    <t>Algae - Floating</t>
  </si>
  <si>
    <t>Algae - Filamentous</t>
  </si>
  <si>
    <t>Algae - Attached</t>
  </si>
  <si>
    <t>Comment</t>
  </si>
  <si>
    <t>Platyhelminthes</t>
  </si>
  <si>
    <t>Nemata</t>
  </si>
  <si>
    <t>Oligochaetous Clitellata (aquatic worm)</t>
  </si>
  <si>
    <t>Hirudinea</t>
  </si>
  <si>
    <t>Isopoda</t>
  </si>
  <si>
    <t>Bivalvia</t>
  </si>
  <si>
    <t>Amphipoda</t>
  </si>
  <si>
    <t>Decapoda</t>
  </si>
  <si>
    <t>Hydrachnidia/Acari (mites)</t>
  </si>
  <si>
    <t>Ephemeroptera</t>
  </si>
  <si>
    <t>Anisoptera</t>
  </si>
  <si>
    <t>Zygoptera</t>
  </si>
  <si>
    <t>Plecoptera</t>
  </si>
  <si>
    <t>Hemiptera</t>
  </si>
  <si>
    <t>Megaloptera</t>
  </si>
  <si>
    <t>Trichoptera</t>
  </si>
  <si>
    <t>Lepidoptera</t>
  </si>
  <si>
    <t>Coleoptera</t>
  </si>
  <si>
    <t>Gastropoda</t>
  </si>
  <si>
    <t>Chironomidae</t>
  </si>
  <si>
    <t>Ceratopogonidae</t>
  </si>
  <si>
    <t>Tipulidae</t>
  </si>
  <si>
    <t>Simuliidae</t>
  </si>
  <si>
    <t>Other Diptera</t>
  </si>
  <si>
    <t>Total Number Entered</t>
  </si>
  <si>
    <t>Number of Unique Taxa Entered</t>
  </si>
  <si>
    <t>Biotic Index of Sample</t>
  </si>
  <si>
    <t>Simpson's Diversity Index</t>
  </si>
  <si>
    <t>%EPT</t>
  </si>
  <si>
    <t>10.94%%</t>
  </si>
  <si>
    <t>Shannon-Weiner diversity and eveness</t>
  </si>
  <si>
    <t>1.67, 0.65</t>
  </si>
  <si>
    <t>1.52, 0.61</t>
  </si>
  <si>
    <t>1.50, 0.60</t>
  </si>
  <si>
    <t>Species Richness</t>
  </si>
  <si>
    <t>GULL-01--R1</t>
  </si>
  <si>
    <t>Site Description</t>
  </si>
  <si>
    <t>sandy beach north end</t>
  </si>
  <si>
    <t>south shore of bob lake inflow</t>
  </si>
  <si>
    <t>sandy bay</t>
  </si>
  <si>
    <t>Time of Day</t>
  </si>
  <si>
    <t>Riparian 1.5-10m</t>
  </si>
  <si>
    <t>Forest</t>
  </si>
  <si>
    <t>Riparian 10-30m</t>
  </si>
  <si>
    <t>Lawn</t>
  </si>
  <si>
    <t>Riparian 30-100m</t>
  </si>
  <si>
    <t>Sample Location Latitude</t>
  </si>
  <si>
    <t>Sample Location Longitude</t>
  </si>
  <si>
    <t>3 - sand</t>
  </si>
  <si>
    <t>5 - cobble</t>
  </si>
  <si>
    <t>2 - silt</t>
  </si>
  <si>
    <t>1 - present</t>
  </si>
  <si>
    <t>0 - absent</t>
  </si>
  <si>
    <t>Macrophytes - Submergent</t>
  </si>
  <si>
    <t>Nematoda [Roundworms]</t>
  </si>
  <si>
    <t>(Oligochaeta) [Aquatic Worms]</t>
  </si>
  <si>
    <t>(Hirudinea) [Leeches]</t>
  </si>
  <si>
    <t>(Bivalvia) [Clams]</t>
  </si>
  <si>
    <t>Amphipoda [Scuds] - Hyallelidae</t>
  </si>
  <si>
    <t>Gammaridae</t>
  </si>
  <si>
    <t>Acarina [Mites]</t>
  </si>
  <si>
    <t>Ephemeroptera [Mayflies]</t>
  </si>
  <si>
    <t>Anisoptera [Dragonflies]</t>
  </si>
  <si>
    <t>Zygoptera [Damselflies]</t>
  </si>
  <si>
    <t>Plecoptera [Stoneflies]</t>
  </si>
  <si>
    <t>Hemiptera [True Bugs]</t>
  </si>
  <si>
    <t>Megaloptera [Dobson/Alderflies]</t>
  </si>
  <si>
    <t>Trichoptera [Caddisflies]</t>
  </si>
  <si>
    <t>Lepidoptera [Moths]</t>
  </si>
  <si>
    <t>Coleoptera [Beetles]</t>
  </si>
  <si>
    <t>(Gastropoda) [Snails]</t>
  </si>
  <si>
    <t>Chironimade [Midges]</t>
  </si>
  <si>
    <t>Culicidae [Mosquitos]</t>
  </si>
  <si>
    <t>Ceratopogonidae [No-see-ums]</t>
  </si>
  <si>
    <t>GULL-01 (R1+R2)</t>
  </si>
  <si>
    <t>%Diptera</t>
  </si>
  <si>
    <t>%Malacostraca</t>
  </si>
  <si>
    <t>%Mollusca</t>
  </si>
  <si>
    <t>4.325%%</t>
  </si>
  <si>
    <t>%Odonata</t>
  </si>
  <si>
    <t>%Worms</t>
  </si>
  <si>
    <t>%Other</t>
  </si>
  <si>
    <t>GULL-04-R1</t>
  </si>
  <si>
    <t>GULL-04-R2</t>
  </si>
  <si>
    <t>University of Toronto Survey Camp</t>
  </si>
  <si>
    <t>S of outflow</t>
  </si>
  <si>
    <t>south west area of bay</t>
  </si>
  <si>
    <t>Mikes waterfront</t>
  </si>
  <si>
    <t>30/09/2021</t>
  </si>
  <si>
    <t>Meadow</t>
  </si>
  <si>
    <t>None</t>
  </si>
  <si>
    <t>Scrubland</t>
  </si>
  <si>
    <t>Sample Collection Latitude</t>
  </si>
  <si>
    <t>Sample Collection Longitude</t>
  </si>
  <si>
    <t>1 - clay</t>
  </si>
  <si>
    <t>pitcher plant present</t>
  </si>
  <si>
    <t>bedrock present</t>
  </si>
  <si>
    <t>%EOT</t>
  </si>
  <si>
    <t>GULL -02-R2</t>
  </si>
  <si>
    <t>GULL -01-R2</t>
  </si>
  <si>
    <t>beside dock at Mikes cottage</t>
  </si>
  <si>
    <t>point on bedrock</t>
  </si>
  <si>
    <t>rackity bay</t>
  </si>
  <si>
    <t>off uoft beach</t>
  </si>
  <si>
    <t>24/10/2022</t>
  </si>
  <si>
    <t>Wetland</t>
  </si>
  <si>
    <t>Water Temperature °C</t>
  </si>
  <si>
    <t>Conductivity (µS/cm)</t>
  </si>
  <si>
    <t>7 - bedrock</t>
  </si>
  <si>
    <t>2 - abundant</t>
  </si>
  <si>
    <t>tip of penninsula (off beach)</t>
  </si>
  <si>
    <t>a few zebra muscles observed,mossy hummocks</t>
  </si>
  <si>
    <t>Mike Thomas dock, rocky shoreline with steep drop-off</t>
  </si>
  <si>
    <t>Shoreline off adjacent manicured lawn</t>
  </si>
  <si>
    <t>forest</t>
  </si>
  <si>
    <t>6 - boulder</t>
  </si>
  <si>
    <t xml:space="preserve">1 - clay </t>
  </si>
  <si>
    <t>mature dragonfly in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</si>
</sst>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0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b/>
      <sz val="11"/>
      <color rgb="FF000000"/>
      <name val="Calibri"/>
    </font>
    <font>
      <sz val="10"/>
      <color theme="1"/>
      <name val="Arial"/>
      <scheme val="minor"/>
    </font>
    <font>
      <sz val="10"/>
      <color rgb="FF000000"/>
      <name val="Arial"/>
    </font>
    <font>
      <sz val="11"/>
      <color rgb="FF000000"/>
      <name val="Calibri"/>
    </font>
    <font>
      <b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0" xfId="0" applyFont="1"/>
    <xf numFmtId="0" fontId="1" fillId="2" borderId="3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horizontal="right" wrapText="1"/>
    </xf>
    <xf numFmtId="0" fontId="4" fillId="0" borderId="0" xfId="0" applyFont="1" applyAlignment="1">
      <alignment horizontal="right" wrapText="1"/>
    </xf>
    <xf numFmtId="14" fontId="4" fillId="0" borderId="3" xfId="0" applyNumberFormat="1" applyFont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20" fontId="1" fillId="5" borderId="3" xfId="0" applyNumberFormat="1" applyFont="1" applyFill="1" applyBorder="1" applyAlignment="1">
      <alignment wrapText="1"/>
    </xf>
    <xf numFmtId="0" fontId="6" fillId="0" borderId="3" xfId="0" applyFont="1" applyBorder="1"/>
    <xf numFmtId="0" fontId="6" fillId="0" borderId="0" xfId="0" applyFont="1"/>
    <xf numFmtId="0" fontId="1" fillId="5" borderId="3" xfId="0" applyFont="1" applyFill="1" applyBorder="1" applyAlignment="1">
      <alignment horizontal="center" wrapText="1"/>
    </xf>
    <xf numFmtId="0" fontId="3" fillId="0" borderId="3" xfId="0" applyFont="1" applyBorder="1"/>
    <xf numFmtId="0" fontId="1" fillId="6" borderId="3" xfId="0" applyFont="1" applyFill="1" applyBorder="1" applyAlignment="1">
      <alignment wrapText="1"/>
    </xf>
    <xf numFmtId="0" fontId="4" fillId="0" borderId="0" xfId="0" applyFont="1" applyAlignment="1">
      <alignment horizontal="right"/>
    </xf>
    <xf numFmtId="0" fontId="4" fillId="0" borderId="3" xfId="0" applyFont="1" applyBorder="1" applyAlignment="1">
      <alignment horizontal="right"/>
    </xf>
    <xf numFmtId="0" fontId="1" fillId="7" borderId="3" xfId="0" applyFont="1" applyFill="1" applyBorder="1" applyAlignment="1">
      <alignment wrapText="1"/>
    </xf>
    <xf numFmtId="0" fontId="3" fillId="7" borderId="3" xfId="0" applyFont="1" applyFill="1" applyBorder="1"/>
    <xf numFmtId="0" fontId="4" fillId="7" borderId="3" xfId="0" applyFont="1" applyFill="1" applyBorder="1" applyAlignment="1">
      <alignment horizontal="right"/>
    </xf>
    <xf numFmtId="0" fontId="1" fillId="8" borderId="3" xfId="0" applyFont="1" applyFill="1" applyBorder="1" applyAlignment="1">
      <alignment wrapText="1"/>
    </xf>
    <xf numFmtId="9" fontId="4" fillId="0" borderId="0" xfId="0" applyNumberFormat="1" applyFont="1" applyAlignment="1">
      <alignment horizontal="right" wrapText="1"/>
    </xf>
    <xf numFmtId="4" fontId="1" fillId="8" borderId="3" xfId="0" applyNumberFormat="1" applyFont="1" applyFill="1" applyBorder="1" applyAlignment="1">
      <alignment wrapText="1"/>
    </xf>
    <xf numFmtId="4" fontId="4" fillId="0" borderId="0" xfId="0" applyNumberFormat="1" applyFont="1" applyAlignment="1">
      <alignment horizontal="right" wrapText="1"/>
    </xf>
    <xf numFmtId="2" fontId="3" fillId="0" borderId="0" xfId="0" applyNumberFormat="1" applyFont="1"/>
    <xf numFmtId="20" fontId="1" fillId="2" borderId="3" xfId="0" applyNumberFormat="1" applyFont="1" applyFill="1" applyBorder="1" applyAlignment="1">
      <alignment wrapText="1"/>
    </xf>
    <xf numFmtId="20" fontId="4" fillId="0" borderId="3" xfId="0" applyNumberFormat="1" applyFont="1" applyBorder="1" applyAlignment="1">
      <alignment horizontal="right" wrapText="1"/>
    </xf>
    <xf numFmtId="10" fontId="3" fillId="0" borderId="3" xfId="0" applyNumberFormat="1" applyFont="1" applyBorder="1"/>
    <xf numFmtId="10" fontId="4" fillId="0" borderId="3" xfId="0" applyNumberFormat="1" applyFont="1" applyBorder="1" applyAlignment="1">
      <alignment horizontal="right" wrapText="1"/>
    </xf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1" fillId="9" borderId="3" xfId="0" applyFont="1" applyFill="1" applyBorder="1" applyAlignment="1">
      <alignment wrapText="1"/>
    </xf>
    <xf numFmtId="9" fontId="4" fillId="0" borderId="3" xfId="0" applyNumberFormat="1" applyFont="1" applyBorder="1" applyAlignment="1">
      <alignment horizontal="right" wrapText="1"/>
    </xf>
    <xf numFmtId="0" fontId="5" fillId="2" borderId="4" xfId="0" applyFont="1" applyFill="1" applyBorder="1"/>
    <xf numFmtId="0" fontId="4" fillId="0" borderId="3" xfId="0" applyFont="1" applyBorder="1"/>
    <xf numFmtId="0" fontId="7" fillId="0" borderId="5" xfId="0" applyFont="1" applyBorder="1"/>
    <xf numFmtId="20" fontId="4" fillId="0" borderId="3" xfId="0" applyNumberFormat="1" applyFont="1" applyBorder="1" applyAlignment="1">
      <alignment horizontal="right"/>
    </xf>
    <xf numFmtId="0" fontId="5" fillId="3" borderId="4" xfId="0" applyFont="1" applyFill="1" applyBorder="1"/>
    <xf numFmtId="0" fontId="8" fillId="0" borderId="0" xfId="0" applyFont="1" applyAlignment="1">
      <alignment horizontal="right"/>
    </xf>
    <xf numFmtId="0" fontId="5" fillId="4" borderId="4" xfId="0" applyFont="1" applyFill="1" applyBorder="1"/>
    <xf numFmtId="0" fontId="5" fillId="5" borderId="4" xfId="0" applyFont="1" applyFill="1" applyBorder="1"/>
    <xf numFmtId="0" fontId="5" fillId="5" borderId="4" xfId="0" applyFont="1" applyFill="1" applyBorder="1" applyAlignment="1">
      <alignment horizontal="center"/>
    </xf>
    <xf numFmtId="0" fontId="5" fillId="6" borderId="4" xfId="0" applyFont="1" applyFill="1" applyBorder="1"/>
    <xf numFmtId="0" fontId="4" fillId="0" borderId="4" xfId="0" applyFont="1" applyBorder="1"/>
    <xf numFmtId="0" fontId="4" fillId="0" borderId="5" xfId="0" applyFont="1" applyBorder="1"/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4" xfId="0" applyFont="1" applyBorder="1"/>
    <xf numFmtId="0" fontId="7" fillId="0" borderId="2" xfId="0" applyFont="1" applyBorder="1"/>
    <xf numFmtId="0" fontId="7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/>
    <xf numFmtId="0" fontId="7" fillId="0" borderId="5" xfId="0" applyFont="1" applyBorder="1" applyAlignment="1">
      <alignment horizontal="right"/>
    </xf>
    <xf numFmtId="0" fontId="5" fillId="7" borderId="4" xfId="0" applyFont="1" applyFill="1" applyBorder="1"/>
    <xf numFmtId="0" fontId="4" fillId="7" borderId="4" xfId="0" applyFont="1" applyFill="1" applyBorder="1" applyAlignment="1">
      <alignment horizontal="right"/>
    </xf>
    <xf numFmtId="0" fontId="4" fillId="7" borderId="5" xfId="0" applyFont="1" applyFill="1" applyBorder="1" applyAlignment="1">
      <alignment horizontal="right"/>
    </xf>
    <xf numFmtId="0" fontId="9" fillId="7" borderId="5" xfId="0" applyFont="1" applyFill="1" applyBorder="1" applyAlignment="1">
      <alignment horizontal="right"/>
    </xf>
    <xf numFmtId="0" fontId="7" fillId="7" borderId="5" xfId="0" applyFont="1" applyFill="1" applyBorder="1"/>
    <xf numFmtId="0" fontId="8" fillId="7" borderId="5" xfId="0" applyFont="1" applyFill="1" applyBorder="1" applyAlignment="1">
      <alignment horizontal="right"/>
    </xf>
    <xf numFmtId="0" fontId="7" fillId="7" borderId="5" xfId="0" applyFont="1" applyFill="1" applyBorder="1" applyAlignment="1">
      <alignment horizontal="right"/>
    </xf>
    <xf numFmtId="0" fontId="5" fillId="8" borderId="4" xfId="0" applyFont="1" applyFill="1" applyBorder="1"/>
    <xf numFmtId="164" fontId="4" fillId="0" borderId="3" xfId="0" applyNumberFormat="1" applyFont="1" applyBorder="1"/>
    <xf numFmtId="0" fontId="5" fillId="9" borderId="4" xfId="0" applyFont="1" applyFill="1" applyBorder="1"/>
    <xf numFmtId="4" fontId="3" fillId="0" borderId="1" xfId="0" applyNumberFormat="1" applyFont="1" applyBorder="1"/>
    <xf numFmtId="0" fontId="2" fillId="0" borderId="2" xfId="0" applyFont="1" applyBorder="1"/>
    <xf numFmtId="4" fontId="4" fillId="0" borderId="1" xfId="0" applyNumberFormat="1" applyFont="1" applyBorder="1" applyAlignment="1">
      <alignment horizontal="right" wrapText="1"/>
    </xf>
    <xf numFmtId="0" fontId="3" fillId="0" borderId="1" xfId="0" applyFont="1" applyBorder="1"/>
    <xf numFmtId="0" fontId="4" fillId="0" borderId="1" xfId="0" applyFont="1" applyBorder="1" applyAlignment="1">
      <alignment horizontal="right" wrapText="1"/>
    </xf>
    <xf numFmtId="10" fontId="4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924"/>
  <sheetViews>
    <sheetView zoomScale="50" zoomScaleNormal="50" workbookViewId="0">
      <selection activeCell="S23" sqref="S23"/>
    </sheetView>
  </sheetViews>
  <sheetFormatPr defaultColWidth="12.5546875" defaultRowHeight="15.75" customHeight="1" x14ac:dyDescent="0.25"/>
  <sheetData>
    <row r="1" spans="1:46" ht="13.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46" ht="13.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46" ht="14.4" customHeight="1" x14ac:dyDescent="0.3">
      <c r="A3" s="2" t="s">
        <v>0</v>
      </c>
      <c r="B3" s="2" t="s">
        <v>7</v>
      </c>
      <c r="C3" s="2" t="s">
        <v>11</v>
      </c>
      <c r="D3" s="2" t="s">
        <v>15</v>
      </c>
      <c r="E3" s="2" t="s">
        <v>16</v>
      </c>
      <c r="F3" s="8" t="s">
        <v>19</v>
      </c>
      <c r="G3" s="9" t="s">
        <v>20</v>
      </c>
      <c r="H3" s="8" t="s">
        <v>21</v>
      </c>
      <c r="I3" s="9" t="s">
        <v>22</v>
      </c>
      <c r="J3" s="10" t="s">
        <v>23</v>
      </c>
      <c r="K3" s="10" t="s">
        <v>24</v>
      </c>
      <c r="L3" s="10" t="s">
        <v>25</v>
      </c>
      <c r="M3" s="10" t="s">
        <v>26</v>
      </c>
      <c r="N3" s="11" t="s">
        <v>27</v>
      </c>
      <c r="O3" s="12" t="s">
        <v>30</v>
      </c>
      <c r="P3" s="11" t="s">
        <v>33</v>
      </c>
      <c r="Q3" s="11" t="s">
        <v>36</v>
      </c>
      <c r="R3" s="11" t="s">
        <v>37</v>
      </c>
      <c r="S3" s="11" t="s">
        <v>39</v>
      </c>
      <c r="T3" s="11" t="s">
        <v>40</v>
      </c>
      <c r="U3" s="11" t="s">
        <v>41</v>
      </c>
      <c r="V3" s="11" t="s">
        <v>42</v>
      </c>
      <c r="W3" s="11" t="s">
        <v>43</v>
      </c>
      <c r="X3" s="17" t="s">
        <v>45</v>
      </c>
      <c r="Y3" s="17" t="s">
        <v>46</v>
      </c>
      <c r="Z3" s="17" t="s">
        <v>47</v>
      </c>
      <c r="AA3" s="17" t="s">
        <v>50</v>
      </c>
      <c r="AB3" s="17" t="s">
        <v>51</v>
      </c>
      <c r="AC3" s="17" t="s">
        <v>53</v>
      </c>
      <c r="AD3" s="17" t="s">
        <v>54</v>
      </c>
      <c r="AE3" s="17" t="s">
        <v>55</v>
      </c>
      <c r="AF3" s="17" t="s">
        <v>56</v>
      </c>
      <c r="AG3" s="17" t="s">
        <v>60</v>
      </c>
      <c r="AH3" s="17" t="s">
        <v>62</v>
      </c>
      <c r="AI3" s="17" t="s">
        <v>63</v>
      </c>
      <c r="AJ3" s="17" t="s">
        <v>64</v>
      </c>
      <c r="AK3" s="17" t="s">
        <v>65</v>
      </c>
      <c r="AL3" s="17" t="s">
        <v>68</v>
      </c>
      <c r="AM3" s="20" t="s">
        <v>69</v>
      </c>
      <c r="AN3" s="20" t="s">
        <v>70</v>
      </c>
      <c r="AO3" s="23" t="s">
        <v>71</v>
      </c>
      <c r="AP3" s="23" t="s">
        <v>72</v>
      </c>
      <c r="AQ3" s="23" t="s">
        <v>73</v>
      </c>
      <c r="AR3" s="25" t="s">
        <v>75</v>
      </c>
      <c r="AS3" s="25" t="s">
        <v>79</v>
      </c>
      <c r="AT3" s="1"/>
    </row>
    <row r="4" spans="1:46" ht="43.2" x14ac:dyDescent="0.3">
      <c r="A4" s="3" t="s">
        <v>1</v>
      </c>
      <c r="B4" s="5" t="s">
        <v>8</v>
      </c>
      <c r="C4" s="5" t="s">
        <v>12</v>
      </c>
      <c r="D4" s="7">
        <v>43749</v>
      </c>
      <c r="E4" s="3" t="s">
        <v>17</v>
      </c>
      <c r="F4" s="5">
        <v>15.2</v>
      </c>
      <c r="G4" s="5">
        <v>9.33</v>
      </c>
      <c r="H4" s="5">
        <v>54.7</v>
      </c>
      <c r="I4" s="5">
        <v>8.1</v>
      </c>
      <c r="J4" s="5">
        <v>18.899999999999999</v>
      </c>
      <c r="K4" s="5">
        <v>4</v>
      </c>
      <c r="L4" s="5">
        <v>38</v>
      </c>
      <c r="M4" s="5">
        <v>100</v>
      </c>
      <c r="N4" s="3" t="s">
        <v>28</v>
      </c>
      <c r="O4" s="13" t="s">
        <v>31</v>
      </c>
      <c r="P4" s="3" t="s">
        <v>34</v>
      </c>
      <c r="Q4" s="3" t="s">
        <v>34</v>
      </c>
      <c r="R4" s="3" t="s">
        <v>35</v>
      </c>
      <c r="S4" s="3" t="s">
        <v>34</v>
      </c>
      <c r="T4" s="3" t="s">
        <v>34</v>
      </c>
      <c r="U4" s="3" t="s">
        <v>35</v>
      </c>
      <c r="V4" s="3" t="s">
        <v>35</v>
      </c>
      <c r="W4" s="3" t="s">
        <v>34</v>
      </c>
      <c r="X4" s="3"/>
      <c r="Y4" s="3">
        <v>1</v>
      </c>
      <c r="Z4" s="3">
        <v>3</v>
      </c>
      <c r="AA4" s="3">
        <v>4</v>
      </c>
      <c r="AB4" s="3">
        <v>40</v>
      </c>
      <c r="AC4" s="3"/>
      <c r="AD4" s="3">
        <v>4</v>
      </c>
      <c r="AE4" s="3"/>
      <c r="AF4" s="3">
        <v>1</v>
      </c>
      <c r="AG4" s="3">
        <v>9</v>
      </c>
      <c r="AH4" s="3">
        <v>3</v>
      </c>
      <c r="AI4" s="3">
        <v>33</v>
      </c>
      <c r="AJ4" s="3">
        <v>2</v>
      </c>
      <c r="AK4" s="3"/>
      <c r="AL4" s="3">
        <v>1</v>
      </c>
      <c r="AM4" s="21">
        <f>SUM(X4:AL4)</f>
        <v>101</v>
      </c>
      <c r="AN4" s="21">
        <f>COUNTA(X4:AL4)</f>
        <v>11</v>
      </c>
      <c r="AO4" s="71">
        <v>6.21</v>
      </c>
      <c r="AP4" s="71">
        <v>0.76</v>
      </c>
      <c r="AQ4" s="71" t="s">
        <v>74</v>
      </c>
      <c r="AR4" s="68" t="s">
        <v>76</v>
      </c>
      <c r="AS4" s="68">
        <v>11.5</v>
      </c>
      <c r="AT4" s="27"/>
    </row>
    <row r="5" spans="1:46" ht="43.2" x14ac:dyDescent="0.3">
      <c r="A5" s="3" t="s">
        <v>2</v>
      </c>
      <c r="B5" s="5" t="s">
        <v>8</v>
      </c>
      <c r="C5" s="5" t="s">
        <v>12</v>
      </c>
      <c r="D5" s="7">
        <v>43749</v>
      </c>
      <c r="E5" s="3" t="s">
        <v>17</v>
      </c>
      <c r="F5" s="5">
        <v>15.2</v>
      </c>
      <c r="G5" s="5">
        <v>9.33</v>
      </c>
      <c r="H5" s="5">
        <v>54.7</v>
      </c>
      <c r="I5" s="5">
        <v>8.1</v>
      </c>
      <c r="J5" s="5">
        <v>18.8</v>
      </c>
      <c r="K5" s="5">
        <v>7</v>
      </c>
      <c r="L5" s="5">
        <v>53</v>
      </c>
      <c r="M5" s="5">
        <v>60</v>
      </c>
      <c r="N5" s="3" t="s">
        <v>28</v>
      </c>
      <c r="O5" s="14" t="s">
        <v>31</v>
      </c>
      <c r="P5" s="3" t="s">
        <v>34</v>
      </c>
      <c r="Q5" s="3" t="s">
        <v>34</v>
      </c>
      <c r="R5" s="3" t="s">
        <v>35</v>
      </c>
      <c r="S5" s="3" t="s">
        <v>34</v>
      </c>
      <c r="T5" s="3" t="s">
        <v>34</v>
      </c>
      <c r="U5" s="3" t="s">
        <v>35</v>
      </c>
      <c r="V5" s="3" t="s">
        <v>35</v>
      </c>
      <c r="W5" s="3" t="s">
        <v>34</v>
      </c>
      <c r="X5" s="16">
        <v>1</v>
      </c>
      <c r="Y5" s="16">
        <v>1</v>
      </c>
      <c r="Z5" s="16">
        <v>1</v>
      </c>
      <c r="AA5" s="16">
        <v>10</v>
      </c>
      <c r="AB5" s="19">
        <v>52</v>
      </c>
      <c r="AC5" s="19"/>
      <c r="AD5" s="19">
        <v>4</v>
      </c>
      <c r="AE5" s="19">
        <v>1</v>
      </c>
      <c r="AF5" s="16">
        <v>1</v>
      </c>
      <c r="AG5" s="19">
        <v>5</v>
      </c>
      <c r="AH5" s="19">
        <v>2</v>
      </c>
      <c r="AI5" s="19">
        <v>19</v>
      </c>
      <c r="AJ5" s="19">
        <v>3</v>
      </c>
      <c r="AK5" s="19"/>
      <c r="AL5" s="16"/>
      <c r="AM5" s="22">
        <f>SUM(X5:AL5)</f>
        <v>100</v>
      </c>
      <c r="AN5" s="22">
        <f>COUNTA(X5:AL5)</f>
        <v>12</v>
      </c>
      <c r="AO5" s="69"/>
      <c r="AP5" s="69"/>
      <c r="AQ5" s="69"/>
      <c r="AR5" s="69"/>
      <c r="AS5" s="69"/>
      <c r="AT5" s="27"/>
    </row>
    <row r="6" spans="1:46" ht="14.4" x14ac:dyDescent="0.3">
      <c r="A6" s="3" t="s">
        <v>3</v>
      </c>
      <c r="B6" s="5" t="s">
        <v>9</v>
      </c>
      <c r="C6" s="5" t="s">
        <v>13</v>
      </c>
      <c r="D6" s="7">
        <v>43749</v>
      </c>
      <c r="E6" s="3" t="s">
        <v>18</v>
      </c>
      <c r="F6" s="5">
        <v>17.399999999999999</v>
      </c>
      <c r="G6" s="5">
        <v>9.81</v>
      </c>
      <c r="H6" s="5">
        <v>52.1</v>
      </c>
      <c r="I6" s="5">
        <v>7.95</v>
      </c>
      <c r="J6" s="5">
        <v>30.5</v>
      </c>
      <c r="K6" s="5">
        <v>6</v>
      </c>
      <c r="L6" s="5">
        <v>37</v>
      </c>
      <c r="M6" s="5">
        <v>60</v>
      </c>
      <c r="N6" s="3" t="s">
        <v>29</v>
      </c>
      <c r="O6" s="3" t="s">
        <v>32</v>
      </c>
      <c r="P6" s="3" t="s">
        <v>34</v>
      </c>
      <c r="Q6" s="3" t="s">
        <v>34</v>
      </c>
      <c r="R6" s="3" t="s">
        <v>38</v>
      </c>
      <c r="S6" s="3" t="s">
        <v>35</v>
      </c>
      <c r="T6" s="3" t="s">
        <v>35</v>
      </c>
      <c r="U6" s="3" t="s">
        <v>35</v>
      </c>
      <c r="V6" s="3" t="s">
        <v>35</v>
      </c>
      <c r="W6" s="3" t="s">
        <v>34</v>
      </c>
      <c r="X6" s="16"/>
      <c r="Y6" s="16"/>
      <c r="Z6" s="16">
        <v>1</v>
      </c>
      <c r="AA6" s="16">
        <v>5</v>
      </c>
      <c r="AB6" s="19">
        <v>28</v>
      </c>
      <c r="AC6" s="19">
        <v>1</v>
      </c>
      <c r="AD6" s="19">
        <v>1</v>
      </c>
      <c r="AE6" s="19">
        <v>1</v>
      </c>
      <c r="AF6" s="19"/>
      <c r="AG6" s="19">
        <v>8</v>
      </c>
      <c r="AH6" s="19">
        <v>3</v>
      </c>
      <c r="AI6" s="19">
        <v>5</v>
      </c>
      <c r="AJ6" s="19">
        <v>52</v>
      </c>
      <c r="AK6" s="19"/>
      <c r="AL6" s="16"/>
      <c r="AM6" s="22">
        <f>SUM(X6:AL6)</f>
        <v>105</v>
      </c>
      <c r="AN6" s="22">
        <f>COUNTA(X6:AL6)</f>
        <v>10</v>
      </c>
      <c r="AO6" s="72">
        <v>6.83</v>
      </c>
      <c r="AP6" s="72">
        <v>0.69</v>
      </c>
      <c r="AQ6" s="73">
        <v>7.1999999999999995E-2</v>
      </c>
      <c r="AR6" s="70" t="s">
        <v>77</v>
      </c>
      <c r="AS6" s="70">
        <v>9.5</v>
      </c>
      <c r="AT6" s="27"/>
    </row>
    <row r="7" spans="1:46" ht="14.4" x14ac:dyDescent="0.3">
      <c r="A7" s="3" t="s">
        <v>4</v>
      </c>
      <c r="B7" s="5" t="s">
        <v>9</v>
      </c>
      <c r="C7" s="5" t="s">
        <v>13</v>
      </c>
      <c r="D7" s="7">
        <v>43749</v>
      </c>
      <c r="E7" s="3" t="s">
        <v>18</v>
      </c>
      <c r="F7" s="5">
        <v>17.399999999999999</v>
      </c>
      <c r="G7" s="5">
        <v>9.81</v>
      </c>
      <c r="H7" s="5">
        <v>52.1</v>
      </c>
      <c r="I7" s="5">
        <v>7.95</v>
      </c>
      <c r="J7" s="5">
        <v>30.5</v>
      </c>
      <c r="K7" s="5">
        <v>5</v>
      </c>
      <c r="L7" s="5">
        <v>58</v>
      </c>
      <c r="M7" s="5">
        <v>100</v>
      </c>
      <c r="N7" s="3" t="s">
        <v>29</v>
      </c>
      <c r="O7" s="3" t="s">
        <v>32</v>
      </c>
      <c r="P7" s="3" t="s">
        <v>34</v>
      </c>
      <c r="Q7" s="3" t="s">
        <v>34</v>
      </c>
      <c r="R7" s="3" t="s">
        <v>38</v>
      </c>
      <c r="S7" s="3" t="s">
        <v>35</v>
      </c>
      <c r="T7" s="3" t="s">
        <v>35</v>
      </c>
      <c r="U7" s="3" t="s">
        <v>35</v>
      </c>
      <c r="V7" s="3" t="s">
        <v>35</v>
      </c>
      <c r="W7" s="3" t="s">
        <v>34</v>
      </c>
      <c r="X7" s="16"/>
      <c r="Y7" s="16">
        <v>1</v>
      </c>
      <c r="Z7" s="16"/>
      <c r="AA7" s="19">
        <v>1</v>
      </c>
      <c r="AB7" s="19">
        <v>40</v>
      </c>
      <c r="AC7" s="19"/>
      <c r="AD7" s="19">
        <v>2</v>
      </c>
      <c r="AE7" s="16"/>
      <c r="AF7" s="16"/>
      <c r="AG7" s="19">
        <v>4</v>
      </c>
      <c r="AH7" s="19">
        <v>3</v>
      </c>
      <c r="AI7" s="19">
        <v>11</v>
      </c>
      <c r="AJ7" s="19">
        <v>40</v>
      </c>
      <c r="AK7" s="19">
        <v>1</v>
      </c>
      <c r="AL7" s="16"/>
      <c r="AM7" s="22">
        <f>SUM(X7:AL7)</f>
        <v>103</v>
      </c>
      <c r="AN7" s="22">
        <f>COUNTA(X7:AL7)</f>
        <v>9</v>
      </c>
      <c r="AO7" s="69"/>
      <c r="AP7" s="69"/>
      <c r="AQ7" s="69"/>
      <c r="AR7" s="69"/>
      <c r="AS7" s="69"/>
      <c r="AT7" s="27"/>
    </row>
    <row r="8" spans="1:46" ht="14.4" x14ac:dyDescent="0.3">
      <c r="A8" s="3" t="s">
        <v>5</v>
      </c>
      <c r="B8" s="5" t="s">
        <v>10</v>
      </c>
      <c r="C8" s="5" t="s">
        <v>14</v>
      </c>
      <c r="D8" s="7">
        <v>43749</v>
      </c>
      <c r="E8" s="3" t="s">
        <v>18</v>
      </c>
      <c r="F8" s="5">
        <v>16.899999999999999</v>
      </c>
      <c r="G8" s="5">
        <v>9.75</v>
      </c>
      <c r="H8" s="5">
        <v>62.1</v>
      </c>
      <c r="I8" s="5">
        <v>8.32</v>
      </c>
      <c r="J8" s="5">
        <v>24.8</v>
      </c>
      <c r="K8" s="5">
        <v>6</v>
      </c>
      <c r="L8" s="5">
        <v>19</v>
      </c>
      <c r="M8" s="5">
        <v>100</v>
      </c>
      <c r="N8" s="3" t="s">
        <v>29</v>
      </c>
      <c r="O8" s="3" t="s">
        <v>31</v>
      </c>
      <c r="P8" s="3" t="s">
        <v>35</v>
      </c>
      <c r="Q8" s="3" t="s">
        <v>34</v>
      </c>
      <c r="R8" s="3" t="s">
        <v>34</v>
      </c>
      <c r="S8" s="3" t="s">
        <v>34</v>
      </c>
      <c r="T8" s="3" t="s">
        <v>35</v>
      </c>
      <c r="U8" s="3" t="s">
        <v>35</v>
      </c>
      <c r="V8" s="3" t="s">
        <v>35</v>
      </c>
      <c r="W8" s="3" t="s">
        <v>34</v>
      </c>
      <c r="X8" s="16"/>
      <c r="Y8" s="16"/>
      <c r="Z8" s="16">
        <v>8</v>
      </c>
      <c r="AA8" s="16">
        <v>6</v>
      </c>
      <c r="AB8" s="19">
        <v>54</v>
      </c>
      <c r="AC8" s="16"/>
      <c r="AD8" s="19">
        <v>1</v>
      </c>
      <c r="AE8" s="19"/>
      <c r="AF8" s="16">
        <v>1</v>
      </c>
      <c r="AG8" s="19">
        <v>3</v>
      </c>
      <c r="AH8" s="19">
        <v>2</v>
      </c>
      <c r="AI8" s="16">
        <v>9</v>
      </c>
      <c r="AJ8" s="19">
        <v>11</v>
      </c>
      <c r="AK8" s="19">
        <v>4</v>
      </c>
      <c r="AL8" s="16">
        <v>1</v>
      </c>
      <c r="AM8" s="22">
        <f>SUM(X8:AL8)</f>
        <v>100</v>
      </c>
      <c r="AN8" s="22">
        <f>COUNTA(X8:AL8)</f>
        <v>11</v>
      </c>
      <c r="AO8" s="72">
        <v>6.33</v>
      </c>
      <c r="AP8" s="72">
        <v>0.62</v>
      </c>
      <c r="AQ8" s="73">
        <v>6.4600000000000005E-2</v>
      </c>
      <c r="AR8" s="70" t="s">
        <v>78</v>
      </c>
      <c r="AS8" s="70">
        <v>9</v>
      </c>
      <c r="AT8" s="27"/>
    </row>
    <row r="9" spans="1:46" ht="14.4" x14ac:dyDescent="0.3">
      <c r="A9" s="3" t="s">
        <v>6</v>
      </c>
      <c r="B9" s="5" t="s">
        <v>10</v>
      </c>
      <c r="C9" s="5" t="s">
        <v>14</v>
      </c>
      <c r="D9" s="7">
        <v>43749</v>
      </c>
      <c r="E9" s="3" t="s">
        <v>18</v>
      </c>
      <c r="F9" s="5">
        <v>16.899999999999999</v>
      </c>
      <c r="G9" s="5">
        <v>9.75</v>
      </c>
      <c r="H9" s="5">
        <v>62.1</v>
      </c>
      <c r="I9" s="5">
        <v>8.32</v>
      </c>
      <c r="J9" s="5">
        <v>25.7</v>
      </c>
      <c r="K9" s="5">
        <v>5</v>
      </c>
      <c r="L9" s="5">
        <v>45</v>
      </c>
      <c r="M9" s="5">
        <v>100</v>
      </c>
      <c r="N9" s="3" t="s">
        <v>29</v>
      </c>
      <c r="O9" s="3" t="s">
        <v>31</v>
      </c>
      <c r="P9" s="3" t="s">
        <v>35</v>
      </c>
      <c r="Q9" s="3" t="s">
        <v>34</v>
      </c>
      <c r="R9" s="3" t="s">
        <v>34</v>
      </c>
      <c r="S9" s="3" t="s">
        <v>34</v>
      </c>
      <c r="T9" s="3" t="s">
        <v>35</v>
      </c>
      <c r="U9" s="3" t="s">
        <v>35</v>
      </c>
      <c r="V9" s="3" t="s">
        <v>35</v>
      </c>
      <c r="W9" s="3" t="s">
        <v>34</v>
      </c>
      <c r="X9" s="16"/>
      <c r="Y9" s="16"/>
      <c r="Z9" s="16">
        <v>4</v>
      </c>
      <c r="AA9" s="19">
        <v>4</v>
      </c>
      <c r="AB9" s="19">
        <v>66</v>
      </c>
      <c r="AC9" s="16"/>
      <c r="AD9" s="19">
        <v>3</v>
      </c>
      <c r="AE9" s="16">
        <v>1</v>
      </c>
      <c r="AF9" s="16"/>
      <c r="AG9" s="19">
        <v>6</v>
      </c>
      <c r="AH9" s="19"/>
      <c r="AI9" s="19">
        <v>15</v>
      </c>
      <c r="AJ9" s="19">
        <v>2</v>
      </c>
      <c r="AK9" s="19"/>
      <c r="AL9" s="16"/>
      <c r="AM9" s="22">
        <f>SUM(X9:AL9)</f>
        <v>101</v>
      </c>
      <c r="AN9" s="22">
        <f>COUNTA(X9:AK9)</f>
        <v>8</v>
      </c>
      <c r="AO9" s="69"/>
      <c r="AP9" s="69"/>
      <c r="AQ9" s="69"/>
      <c r="AR9" s="69"/>
      <c r="AS9" s="69"/>
      <c r="AT9" s="27"/>
    </row>
    <row r="10" spans="1:46" ht="14.4" x14ac:dyDescent="0.3">
      <c r="A10" s="4"/>
      <c r="B10" s="6"/>
      <c r="C10" s="6"/>
      <c r="D10" s="4"/>
      <c r="E10" s="4"/>
      <c r="F10" s="6"/>
      <c r="G10" s="6"/>
      <c r="H10" s="6"/>
      <c r="I10" s="6"/>
      <c r="J10" s="6"/>
      <c r="K10" s="6"/>
      <c r="L10" s="6"/>
      <c r="M10" s="6"/>
      <c r="N10" s="4"/>
      <c r="O10" s="4"/>
      <c r="P10" s="4"/>
      <c r="Q10" s="4"/>
      <c r="R10" s="4"/>
      <c r="S10" s="4"/>
      <c r="T10" s="4"/>
      <c r="U10" s="4"/>
      <c r="V10" s="4"/>
      <c r="W10" s="4"/>
      <c r="X10" s="1"/>
      <c r="Y10" s="1"/>
      <c r="Z10" s="1"/>
      <c r="AA10" s="18"/>
      <c r="AB10" s="18"/>
      <c r="AC10" s="1"/>
      <c r="AD10" s="1"/>
      <c r="AE10" s="1"/>
      <c r="AF10" s="1"/>
      <c r="AG10" s="1"/>
      <c r="AH10" s="18"/>
      <c r="AI10" s="18"/>
      <c r="AJ10" s="18"/>
      <c r="AK10" s="18"/>
      <c r="AL10" s="1"/>
      <c r="AM10" s="18"/>
      <c r="AN10" s="18"/>
      <c r="AO10" s="6"/>
      <c r="AP10" s="6"/>
      <c r="AQ10" s="24"/>
      <c r="AR10" s="26"/>
      <c r="AS10" s="26"/>
      <c r="AT10" s="27"/>
    </row>
    <row r="11" spans="1:46" ht="13.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46" ht="13.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46" ht="13.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46" ht="14.4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46" ht="13.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46" ht="13.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3.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4.4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</sheetData>
  <mergeCells count="15">
    <mergeCell ref="AP8:AP9"/>
    <mergeCell ref="AQ8:AQ9"/>
    <mergeCell ref="AR8:AR9"/>
    <mergeCell ref="AS8:AS9"/>
    <mergeCell ref="AP4:AP5"/>
    <mergeCell ref="AQ4:AQ5"/>
    <mergeCell ref="AR4:AR5"/>
    <mergeCell ref="AS4:AS5"/>
    <mergeCell ref="AO6:AO7"/>
    <mergeCell ref="AP6:AP7"/>
    <mergeCell ref="AQ6:AQ7"/>
    <mergeCell ref="AR6:AR7"/>
    <mergeCell ref="AS6:AS7"/>
    <mergeCell ref="AO4:AO5"/>
    <mergeCell ref="AO8:AO9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L925"/>
  <sheetViews>
    <sheetView zoomScale="53" zoomScaleNormal="53" workbookViewId="0">
      <pane ySplit="1" topLeftCell="A2" activePane="bottomLeft" state="frozen"/>
      <selection pane="bottomLeft" activeCell="N22" sqref="N22"/>
    </sheetView>
  </sheetViews>
  <sheetFormatPr defaultColWidth="12.5546875" defaultRowHeight="15.75" customHeight="1" x14ac:dyDescent="0.25"/>
  <sheetData>
    <row r="1" spans="1:64" ht="13.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64" ht="13.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64" ht="13.8" customHeight="1" x14ac:dyDescent="0.3">
      <c r="A3" s="2" t="s">
        <v>0</v>
      </c>
      <c r="B3" s="2" t="s">
        <v>81</v>
      </c>
      <c r="C3" s="2" t="s">
        <v>7</v>
      </c>
      <c r="D3" s="2" t="s">
        <v>11</v>
      </c>
      <c r="E3" s="2" t="s">
        <v>15</v>
      </c>
      <c r="F3" s="28" t="s">
        <v>85</v>
      </c>
      <c r="G3" s="2" t="s">
        <v>86</v>
      </c>
      <c r="H3" s="2" t="s">
        <v>88</v>
      </c>
      <c r="I3" s="2" t="s">
        <v>90</v>
      </c>
      <c r="J3" s="8" t="s">
        <v>19</v>
      </c>
      <c r="K3" s="9" t="s">
        <v>20</v>
      </c>
      <c r="L3" s="8" t="s">
        <v>21</v>
      </c>
      <c r="M3" s="9" t="s">
        <v>22</v>
      </c>
      <c r="N3" s="10" t="s">
        <v>23</v>
      </c>
      <c r="O3" s="10" t="s">
        <v>24</v>
      </c>
      <c r="P3" s="10" t="s">
        <v>25</v>
      </c>
      <c r="Q3" s="10" t="s">
        <v>26</v>
      </c>
      <c r="R3" s="11" t="s">
        <v>91</v>
      </c>
      <c r="S3" s="11" t="s">
        <v>92</v>
      </c>
      <c r="T3" s="11" t="s">
        <v>27</v>
      </c>
      <c r="U3" s="12" t="s">
        <v>30</v>
      </c>
      <c r="V3" s="11" t="s">
        <v>33</v>
      </c>
      <c r="W3" s="11" t="s">
        <v>36</v>
      </c>
      <c r="X3" s="11" t="s">
        <v>37</v>
      </c>
      <c r="Y3" s="11" t="s">
        <v>39</v>
      </c>
      <c r="Z3" s="11" t="s">
        <v>98</v>
      </c>
      <c r="AA3" s="11" t="s">
        <v>40</v>
      </c>
      <c r="AB3" s="11" t="s">
        <v>41</v>
      </c>
      <c r="AC3" s="11" t="s">
        <v>42</v>
      </c>
      <c r="AD3" s="11" t="s">
        <v>43</v>
      </c>
      <c r="AE3" s="17" t="s">
        <v>99</v>
      </c>
      <c r="AF3" s="17" t="s">
        <v>100</v>
      </c>
      <c r="AG3" s="17" t="s">
        <v>101</v>
      </c>
      <c r="AH3" s="17" t="s">
        <v>102</v>
      </c>
      <c r="AI3" s="17" t="s">
        <v>103</v>
      </c>
      <c r="AJ3" s="17" t="s">
        <v>104</v>
      </c>
      <c r="AK3" s="17" t="s">
        <v>105</v>
      </c>
      <c r="AL3" s="17" t="s">
        <v>106</v>
      </c>
      <c r="AM3" s="17" t="s">
        <v>107</v>
      </c>
      <c r="AN3" s="17" t="s">
        <v>108</v>
      </c>
      <c r="AO3" s="17" t="s">
        <v>109</v>
      </c>
      <c r="AP3" s="17" t="s">
        <v>110</v>
      </c>
      <c r="AQ3" s="17" t="s">
        <v>111</v>
      </c>
      <c r="AR3" s="17" t="s">
        <v>112</v>
      </c>
      <c r="AS3" s="17" t="s">
        <v>113</v>
      </c>
      <c r="AT3" s="17" t="s">
        <v>114</v>
      </c>
      <c r="AU3" s="17" t="s">
        <v>115</v>
      </c>
      <c r="AV3" s="17" t="s">
        <v>116</v>
      </c>
      <c r="AW3" s="17" t="s">
        <v>103</v>
      </c>
      <c r="AX3" s="17" t="s">
        <v>117</v>
      </c>
      <c r="AY3" s="17" t="s">
        <v>118</v>
      </c>
      <c r="AZ3" s="20" t="s">
        <v>69</v>
      </c>
      <c r="BA3" s="20" t="s">
        <v>70</v>
      </c>
      <c r="BB3" s="23" t="s">
        <v>0</v>
      </c>
      <c r="BC3" s="23" t="s">
        <v>71</v>
      </c>
      <c r="BD3" s="23" t="s">
        <v>72</v>
      </c>
      <c r="BE3" s="23" t="s">
        <v>120</v>
      </c>
      <c r="BF3" s="23" t="s">
        <v>121</v>
      </c>
      <c r="BG3" s="23" t="s">
        <v>122</v>
      </c>
      <c r="BH3" s="23" t="s">
        <v>73</v>
      </c>
      <c r="BI3" s="23" t="s">
        <v>124</v>
      </c>
      <c r="BJ3" s="23" t="s">
        <v>125</v>
      </c>
      <c r="BK3" s="23" t="s">
        <v>126</v>
      </c>
      <c r="BL3" s="1"/>
    </row>
    <row r="4" spans="1:64" ht="13.8" customHeight="1" x14ac:dyDescent="0.3">
      <c r="A4" s="3" t="s">
        <v>80</v>
      </c>
      <c r="B4" s="5" t="s">
        <v>82</v>
      </c>
      <c r="C4" s="5">
        <v>44.884438600000003</v>
      </c>
      <c r="D4" s="5">
        <v>-78.763829099999995</v>
      </c>
      <c r="E4" s="7">
        <v>44097</v>
      </c>
      <c r="F4" s="29">
        <v>0.41319444444444442</v>
      </c>
      <c r="G4" s="3" t="s">
        <v>87</v>
      </c>
      <c r="H4" s="3" t="s">
        <v>89</v>
      </c>
      <c r="I4" s="3" t="s">
        <v>87</v>
      </c>
      <c r="J4" s="5">
        <v>16.7</v>
      </c>
      <c r="K4" s="5">
        <v>9.81</v>
      </c>
      <c r="L4" s="5">
        <v>57.8</v>
      </c>
      <c r="M4" s="5">
        <v>7.8</v>
      </c>
      <c r="N4" s="5">
        <v>15.3</v>
      </c>
      <c r="O4" s="5">
        <v>3</v>
      </c>
      <c r="P4" s="5">
        <v>50</v>
      </c>
      <c r="Q4" s="5">
        <v>100</v>
      </c>
      <c r="R4" s="3">
        <v>44.884438600000003</v>
      </c>
      <c r="S4" s="3">
        <v>-78.763829099999995</v>
      </c>
      <c r="T4" s="3" t="s">
        <v>93</v>
      </c>
      <c r="U4" s="3" t="s">
        <v>94</v>
      </c>
      <c r="V4" s="3" t="s">
        <v>96</v>
      </c>
      <c r="W4" s="3" t="s">
        <v>97</v>
      </c>
      <c r="X4" s="3" t="s">
        <v>96</v>
      </c>
      <c r="Y4" s="3" t="s">
        <v>96</v>
      </c>
      <c r="Z4" s="3" t="s">
        <v>96</v>
      </c>
      <c r="AA4" s="3" t="s">
        <v>97</v>
      </c>
      <c r="AB4" s="3" t="s">
        <v>97</v>
      </c>
      <c r="AC4" s="3" t="s">
        <v>96</v>
      </c>
      <c r="AD4" s="3" t="s">
        <v>96</v>
      </c>
      <c r="AE4" s="3"/>
      <c r="AF4" s="3">
        <v>4</v>
      </c>
      <c r="AG4" s="3"/>
      <c r="AH4" s="3"/>
      <c r="AI4" s="3">
        <v>24</v>
      </c>
      <c r="AJ4" s="3"/>
      <c r="AK4" s="3">
        <v>6</v>
      </c>
      <c r="AL4" s="3">
        <v>12</v>
      </c>
      <c r="AM4" s="3">
        <v>1</v>
      </c>
      <c r="AN4" s="3"/>
      <c r="AO4" s="3"/>
      <c r="AP4" s="3">
        <v>2</v>
      </c>
      <c r="AQ4" s="3"/>
      <c r="AR4" s="3">
        <v>3</v>
      </c>
      <c r="AS4" s="3"/>
      <c r="AT4" s="3">
        <v>16</v>
      </c>
      <c r="AU4" s="3">
        <v>9</v>
      </c>
      <c r="AV4" s="3">
        <v>20</v>
      </c>
      <c r="AW4" s="3">
        <v>24</v>
      </c>
      <c r="AX4" s="3">
        <v>1</v>
      </c>
      <c r="AY4" s="3">
        <v>2</v>
      </c>
      <c r="AZ4" s="21">
        <v>101</v>
      </c>
      <c r="BA4" s="21">
        <f>COUNTA(AE4:AY4)</f>
        <v>13</v>
      </c>
      <c r="BB4" s="16" t="s">
        <v>1</v>
      </c>
      <c r="BC4" s="16">
        <v>4.71</v>
      </c>
      <c r="BD4" s="16">
        <v>0.86</v>
      </c>
      <c r="BE4" s="30">
        <v>0.23760000000000001</v>
      </c>
      <c r="BF4" s="30">
        <v>0.23760000000000001</v>
      </c>
      <c r="BG4" s="30">
        <v>8.9099999999999999E-2</v>
      </c>
      <c r="BH4" s="30">
        <v>0.14849999999999999</v>
      </c>
      <c r="BI4" s="30">
        <v>9.9000000000000008E-3</v>
      </c>
      <c r="BJ4" s="30">
        <v>3.9600000000000003E-2</v>
      </c>
      <c r="BK4" s="30">
        <v>0.23760000000000001</v>
      </c>
      <c r="BL4" s="1"/>
    </row>
    <row r="5" spans="1:64" ht="28.8" x14ac:dyDescent="0.3">
      <c r="A5" s="3" t="s">
        <v>2</v>
      </c>
      <c r="B5" s="5" t="s">
        <v>82</v>
      </c>
      <c r="C5" s="5">
        <v>44.884438600000003</v>
      </c>
      <c r="D5" s="5">
        <v>-78.763829099999995</v>
      </c>
      <c r="E5" s="7">
        <v>44097</v>
      </c>
      <c r="F5" s="29">
        <v>0.43611111111111112</v>
      </c>
      <c r="G5" s="3" t="s">
        <v>87</v>
      </c>
      <c r="H5" s="3" t="s">
        <v>89</v>
      </c>
      <c r="I5" s="3" t="s">
        <v>87</v>
      </c>
      <c r="J5" s="5">
        <v>16.7</v>
      </c>
      <c r="K5" s="5">
        <v>9.81</v>
      </c>
      <c r="L5" s="5">
        <v>57.8</v>
      </c>
      <c r="M5" s="5">
        <v>7.8</v>
      </c>
      <c r="N5" s="5">
        <v>18.8</v>
      </c>
      <c r="O5" s="5">
        <v>2</v>
      </c>
      <c r="P5" s="5">
        <v>34</v>
      </c>
      <c r="Q5" s="5">
        <v>100</v>
      </c>
      <c r="R5" s="3">
        <v>44.884438600000003</v>
      </c>
      <c r="S5" s="3">
        <v>-78.763829099999995</v>
      </c>
      <c r="T5" s="3" t="s">
        <v>93</v>
      </c>
      <c r="U5" s="3" t="s">
        <v>94</v>
      </c>
      <c r="V5" s="3" t="s">
        <v>96</v>
      </c>
      <c r="W5" s="3" t="s">
        <v>97</v>
      </c>
      <c r="X5" s="3" t="s">
        <v>96</v>
      </c>
      <c r="Y5" s="3" t="s">
        <v>96</v>
      </c>
      <c r="Z5" s="3" t="s">
        <v>96</v>
      </c>
      <c r="AA5" s="3" t="s">
        <v>97</v>
      </c>
      <c r="AB5" s="3" t="s">
        <v>97</v>
      </c>
      <c r="AC5" s="3" t="s">
        <v>96</v>
      </c>
      <c r="AD5" s="3" t="s">
        <v>96</v>
      </c>
      <c r="AE5" s="16">
        <v>2</v>
      </c>
      <c r="AF5" s="16">
        <v>6</v>
      </c>
      <c r="AG5" s="16">
        <v>2</v>
      </c>
      <c r="AH5" s="16"/>
      <c r="AI5" s="19">
        <v>18</v>
      </c>
      <c r="AJ5" s="16">
        <v>15</v>
      </c>
      <c r="AK5" s="19">
        <v>9</v>
      </c>
      <c r="AL5" s="16">
        <v>2</v>
      </c>
      <c r="AM5" s="16"/>
      <c r="AN5" s="16">
        <v>4</v>
      </c>
      <c r="AO5" s="19"/>
      <c r="AP5" s="19"/>
      <c r="AQ5" s="16"/>
      <c r="AR5" s="19">
        <v>3</v>
      </c>
      <c r="AS5" s="19"/>
      <c r="AT5" s="19">
        <v>3</v>
      </c>
      <c r="AU5" s="16">
        <v>9</v>
      </c>
      <c r="AV5" s="16">
        <v>3</v>
      </c>
      <c r="AW5" s="19">
        <v>18</v>
      </c>
      <c r="AX5" s="16"/>
      <c r="AY5" s="16">
        <v>1</v>
      </c>
      <c r="AZ5" s="22">
        <v>77</v>
      </c>
      <c r="BA5" s="22">
        <f>COUNTA(AE5:AY5)</f>
        <v>14</v>
      </c>
      <c r="BB5" s="5" t="s">
        <v>119</v>
      </c>
      <c r="BC5" s="5">
        <v>5.42</v>
      </c>
      <c r="BD5" s="5">
        <v>0.78</v>
      </c>
      <c r="BE5" s="31">
        <v>5.1900000000000002E-2</v>
      </c>
      <c r="BF5" s="31">
        <v>0.42859999999999998</v>
      </c>
      <c r="BG5" s="31">
        <v>0.1169</v>
      </c>
      <c r="BH5" s="31">
        <v>6.4899999999999999E-2</v>
      </c>
      <c r="BI5" s="31">
        <v>5.1900000000000002E-2</v>
      </c>
      <c r="BJ5" s="31">
        <v>7.7899999999999997E-2</v>
      </c>
      <c r="BK5" s="31">
        <v>0.20780000000000001</v>
      </c>
      <c r="BL5" s="1"/>
    </row>
    <row r="6" spans="1:64" ht="43.2" x14ac:dyDescent="0.3">
      <c r="A6" s="3" t="s">
        <v>3</v>
      </c>
      <c r="B6" s="5" t="s">
        <v>83</v>
      </c>
      <c r="C6" s="5">
        <v>44.865608100000003</v>
      </c>
      <c r="D6" s="5">
        <v>-78.773031399999994</v>
      </c>
      <c r="E6" s="7">
        <v>44097</v>
      </c>
      <c r="F6" s="29">
        <v>0.47222222222222221</v>
      </c>
      <c r="G6" s="3" t="s">
        <v>87</v>
      </c>
      <c r="H6" s="3" t="s">
        <v>87</v>
      </c>
      <c r="I6" s="3" t="s">
        <v>87</v>
      </c>
      <c r="J6" s="5">
        <v>17.5</v>
      </c>
      <c r="K6" s="5">
        <v>10.09</v>
      </c>
      <c r="L6" s="5">
        <v>56.9</v>
      </c>
      <c r="M6" s="5">
        <v>7.73</v>
      </c>
      <c r="N6" s="5">
        <v>45.2</v>
      </c>
      <c r="O6" s="5">
        <v>4</v>
      </c>
      <c r="P6" s="5">
        <v>43</v>
      </c>
      <c r="Q6" s="5">
        <v>100</v>
      </c>
      <c r="R6" s="3">
        <v>44.865608100000003</v>
      </c>
      <c r="S6" s="3">
        <v>-78.773031399999994</v>
      </c>
      <c r="T6" s="3" t="s">
        <v>93</v>
      </c>
      <c r="U6" s="3" t="s">
        <v>95</v>
      </c>
      <c r="V6" s="3" t="s">
        <v>96</v>
      </c>
      <c r="W6" s="3" t="s">
        <v>97</v>
      </c>
      <c r="X6" s="3" t="s">
        <v>96</v>
      </c>
      <c r="Y6" s="3" t="s">
        <v>96</v>
      </c>
      <c r="Z6" s="3" t="s">
        <v>96</v>
      </c>
      <c r="AA6" s="3" t="s">
        <v>97</v>
      </c>
      <c r="AB6" s="3" t="s">
        <v>97</v>
      </c>
      <c r="AC6" s="3" t="s">
        <v>97</v>
      </c>
      <c r="AD6" s="3" t="s">
        <v>96</v>
      </c>
      <c r="AE6" s="16"/>
      <c r="AF6" s="16"/>
      <c r="AG6" s="16"/>
      <c r="AH6" s="16"/>
      <c r="AI6" s="19">
        <v>57</v>
      </c>
      <c r="AJ6" s="16"/>
      <c r="AK6" s="19">
        <v>3</v>
      </c>
      <c r="AL6" s="19">
        <v>2</v>
      </c>
      <c r="AM6" s="16"/>
      <c r="AN6" s="16">
        <v>1</v>
      </c>
      <c r="AO6" s="19"/>
      <c r="AP6" s="19"/>
      <c r="AQ6" s="16">
        <v>3</v>
      </c>
      <c r="AR6" s="19">
        <v>4</v>
      </c>
      <c r="AS6" s="19"/>
      <c r="AT6" s="19"/>
      <c r="AU6" s="16">
        <v>4</v>
      </c>
      <c r="AV6" s="16">
        <v>17</v>
      </c>
      <c r="AW6" s="19">
        <v>57</v>
      </c>
      <c r="AX6" s="16"/>
      <c r="AY6" s="16">
        <v>1</v>
      </c>
      <c r="AZ6" s="22">
        <v>92</v>
      </c>
      <c r="BA6" s="22">
        <f>COUNTA(AE6:AY6)</f>
        <v>10</v>
      </c>
      <c r="BB6" s="5" t="s">
        <v>3</v>
      </c>
      <c r="BC6" s="5">
        <v>4.82</v>
      </c>
      <c r="BD6" s="5">
        <v>0.57999999999999996</v>
      </c>
      <c r="BE6" s="31">
        <v>0.19570000000000001</v>
      </c>
      <c r="BF6" s="31">
        <v>0.61960000000000004</v>
      </c>
      <c r="BG6" s="31">
        <v>4.3499999999999997E-2</v>
      </c>
      <c r="BH6" s="31">
        <v>6.5199999999999994E-2</v>
      </c>
      <c r="BI6" s="31">
        <v>1.09E-2</v>
      </c>
      <c r="BJ6" s="31">
        <v>0</v>
      </c>
      <c r="BK6" s="31">
        <v>6.5199999999999994E-2</v>
      </c>
      <c r="BL6" s="1"/>
    </row>
    <row r="7" spans="1:64" ht="43.2" x14ac:dyDescent="0.3">
      <c r="A7" s="3" t="s">
        <v>4</v>
      </c>
      <c r="B7" s="5" t="s">
        <v>83</v>
      </c>
      <c r="C7" s="5">
        <v>44.865608100000003</v>
      </c>
      <c r="D7" s="5">
        <v>-78.773031399999994</v>
      </c>
      <c r="E7" s="7">
        <v>44097</v>
      </c>
      <c r="F7" s="29">
        <v>0.48749999999999999</v>
      </c>
      <c r="G7" s="3" t="s">
        <v>87</v>
      </c>
      <c r="H7" s="3" t="s">
        <v>87</v>
      </c>
      <c r="I7" s="3" t="s">
        <v>87</v>
      </c>
      <c r="J7" s="5">
        <v>17.5</v>
      </c>
      <c r="K7" s="5">
        <v>10.09</v>
      </c>
      <c r="L7" s="5">
        <v>56.9</v>
      </c>
      <c r="M7" s="5">
        <v>7.73</v>
      </c>
      <c r="N7" s="5">
        <v>46</v>
      </c>
      <c r="O7" s="5">
        <v>4</v>
      </c>
      <c r="P7" s="5">
        <v>45</v>
      </c>
      <c r="Q7" s="5">
        <v>100</v>
      </c>
      <c r="R7" s="3">
        <v>44.865608100000003</v>
      </c>
      <c r="S7" s="3">
        <v>-78.773031399999994</v>
      </c>
      <c r="T7" s="3" t="s">
        <v>93</v>
      </c>
      <c r="U7" s="3" t="s">
        <v>95</v>
      </c>
      <c r="V7" s="3" t="s">
        <v>96</v>
      </c>
      <c r="W7" s="3" t="s">
        <v>97</v>
      </c>
      <c r="X7" s="3" t="s">
        <v>96</v>
      </c>
      <c r="Y7" s="3" t="s">
        <v>96</v>
      </c>
      <c r="Z7" s="3" t="s">
        <v>96</v>
      </c>
      <c r="AA7" s="3" t="s">
        <v>97</v>
      </c>
      <c r="AB7" s="3" t="s">
        <v>97</v>
      </c>
      <c r="AC7" s="3" t="s">
        <v>97</v>
      </c>
      <c r="AD7" s="3" t="s">
        <v>96</v>
      </c>
      <c r="AE7" s="16">
        <v>2</v>
      </c>
      <c r="AF7" s="16">
        <v>4</v>
      </c>
      <c r="AG7" s="16"/>
      <c r="AH7" s="19">
        <v>1</v>
      </c>
      <c r="AI7" s="19">
        <v>60</v>
      </c>
      <c r="AJ7" s="16"/>
      <c r="AK7" s="16">
        <v>5</v>
      </c>
      <c r="AL7" s="16">
        <v>1</v>
      </c>
      <c r="AM7" s="16">
        <v>1</v>
      </c>
      <c r="AN7" s="16"/>
      <c r="AO7" s="19"/>
      <c r="AP7" s="19"/>
      <c r="AQ7" s="16"/>
      <c r="AR7" s="19">
        <v>8</v>
      </c>
      <c r="AS7" s="19"/>
      <c r="AT7" s="19"/>
      <c r="AU7" s="16">
        <v>2</v>
      </c>
      <c r="AV7" s="16">
        <v>8</v>
      </c>
      <c r="AW7" s="19">
        <v>60</v>
      </c>
      <c r="AX7" s="16"/>
      <c r="AY7" s="16"/>
      <c r="AZ7" s="22">
        <v>92</v>
      </c>
      <c r="BA7" s="22">
        <f>COUNTA(AE7:AY7)</f>
        <v>11</v>
      </c>
      <c r="BB7" s="5" t="s">
        <v>4</v>
      </c>
      <c r="BC7" s="5">
        <v>4.78</v>
      </c>
      <c r="BD7" s="5">
        <v>0.56000000000000005</v>
      </c>
      <c r="BE7" s="31">
        <v>8.6999999999999994E-2</v>
      </c>
      <c r="BF7" s="31">
        <v>0.6522</v>
      </c>
      <c r="BG7" s="31">
        <v>3.2599999999999997E-2</v>
      </c>
      <c r="BH7" s="31">
        <v>9.7799999999999998E-2</v>
      </c>
      <c r="BI7" s="31">
        <v>1.09E-2</v>
      </c>
      <c r="BJ7" s="31">
        <v>4.3499999999999997E-2</v>
      </c>
      <c r="BK7" s="31">
        <v>7.6100000000000001E-2</v>
      </c>
      <c r="BL7" s="1"/>
    </row>
    <row r="8" spans="1:64" ht="14.4" x14ac:dyDescent="0.3">
      <c r="A8" s="3" t="s">
        <v>5</v>
      </c>
      <c r="B8" s="5" t="s">
        <v>84</v>
      </c>
      <c r="C8" s="5">
        <v>44.822693100000002</v>
      </c>
      <c r="D8" s="5">
        <v>-78.781547099999997</v>
      </c>
      <c r="E8" s="7">
        <v>44097</v>
      </c>
      <c r="F8" s="29">
        <v>0.56944444444444442</v>
      </c>
      <c r="G8" s="3" t="s">
        <v>87</v>
      </c>
      <c r="H8" s="3" t="s">
        <v>87</v>
      </c>
      <c r="I8" s="3" t="s">
        <v>87</v>
      </c>
      <c r="J8" s="5">
        <v>20.3</v>
      </c>
      <c r="K8" s="5">
        <v>9.35</v>
      </c>
      <c r="L8" s="5">
        <v>70.3</v>
      </c>
      <c r="M8" s="5">
        <v>8.01</v>
      </c>
      <c r="N8" s="5">
        <v>47</v>
      </c>
      <c r="O8" s="5">
        <v>4</v>
      </c>
      <c r="P8" s="5">
        <v>59</v>
      </c>
      <c r="Q8" s="5">
        <v>100</v>
      </c>
      <c r="R8" s="3">
        <v>44.822693100000002</v>
      </c>
      <c r="S8" s="3">
        <v>-78.781547099999997</v>
      </c>
      <c r="T8" s="3" t="s">
        <v>93</v>
      </c>
      <c r="U8" s="3" t="s">
        <v>95</v>
      </c>
      <c r="V8" s="3" t="s">
        <v>96</v>
      </c>
      <c r="W8" s="3" t="s">
        <v>97</v>
      </c>
      <c r="X8" s="3" t="s">
        <v>96</v>
      </c>
      <c r="Y8" s="3" t="s">
        <v>97</v>
      </c>
      <c r="Z8" s="3" t="s">
        <v>96</v>
      </c>
      <c r="AA8" s="3" t="s">
        <v>97</v>
      </c>
      <c r="AB8" s="3" t="s">
        <v>97</v>
      </c>
      <c r="AC8" s="3" t="s">
        <v>97</v>
      </c>
      <c r="AD8" s="3" t="s">
        <v>96</v>
      </c>
      <c r="AE8" s="16"/>
      <c r="AF8" s="16">
        <v>2</v>
      </c>
      <c r="AG8" s="16"/>
      <c r="AH8" s="16"/>
      <c r="AI8" s="19">
        <v>31</v>
      </c>
      <c r="AJ8" s="16">
        <v>5</v>
      </c>
      <c r="AK8" s="19">
        <v>4</v>
      </c>
      <c r="AL8" s="16"/>
      <c r="AM8" s="16">
        <v>1</v>
      </c>
      <c r="AN8" s="16">
        <v>4</v>
      </c>
      <c r="AO8" s="16"/>
      <c r="AP8" s="19"/>
      <c r="AQ8" s="16"/>
      <c r="AR8" s="19">
        <v>1</v>
      </c>
      <c r="AS8" s="16"/>
      <c r="AT8" s="19"/>
      <c r="AU8" s="16">
        <v>3</v>
      </c>
      <c r="AV8" s="16">
        <v>46</v>
      </c>
      <c r="AW8" s="19">
        <v>31</v>
      </c>
      <c r="AX8" s="16"/>
      <c r="AY8" s="16">
        <v>7</v>
      </c>
      <c r="AZ8" s="22">
        <v>104</v>
      </c>
      <c r="BA8" s="22">
        <f>COUNTA(AE8:AY8)</f>
        <v>11</v>
      </c>
      <c r="BB8" s="5" t="s">
        <v>5</v>
      </c>
      <c r="BC8" s="5">
        <v>5.54</v>
      </c>
      <c r="BD8" s="5">
        <v>0.68</v>
      </c>
      <c r="BE8" s="31">
        <v>0.50960000000000005</v>
      </c>
      <c r="BF8" s="31">
        <v>0.34620000000000001</v>
      </c>
      <c r="BG8" s="31">
        <v>2.8799999999999999E-2</v>
      </c>
      <c r="BH8" s="31">
        <v>9.5999999999999992E-3</v>
      </c>
      <c r="BI8" s="31">
        <v>4.8099999999999997E-2</v>
      </c>
      <c r="BJ8" s="31">
        <v>1.9199999999999998E-2</v>
      </c>
      <c r="BK8" s="31">
        <v>3.85E-2</v>
      </c>
      <c r="BL8" s="1"/>
    </row>
    <row r="9" spans="1:64" ht="14.4" x14ac:dyDescent="0.3">
      <c r="A9" s="3" t="s">
        <v>6</v>
      </c>
      <c r="B9" s="5" t="s">
        <v>84</v>
      </c>
      <c r="C9" s="5">
        <v>44.822693100000002</v>
      </c>
      <c r="D9" s="5">
        <v>-78.781547099999997</v>
      </c>
      <c r="E9" s="7">
        <v>44097</v>
      </c>
      <c r="F9" s="29">
        <v>0.59375</v>
      </c>
      <c r="G9" s="3" t="s">
        <v>87</v>
      </c>
      <c r="H9" s="3" t="s">
        <v>87</v>
      </c>
      <c r="I9" s="3" t="s">
        <v>87</v>
      </c>
      <c r="J9" s="5">
        <v>20.3</v>
      </c>
      <c r="K9" s="5">
        <v>9.35</v>
      </c>
      <c r="L9" s="5">
        <v>70.3</v>
      </c>
      <c r="M9" s="5">
        <v>8.01</v>
      </c>
      <c r="N9" s="5">
        <v>41</v>
      </c>
      <c r="O9" s="5">
        <v>4</v>
      </c>
      <c r="P9" s="5">
        <v>28</v>
      </c>
      <c r="Q9" s="5">
        <v>100</v>
      </c>
      <c r="R9" s="3">
        <v>44.822693100000002</v>
      </c>
      <c r="S9" s="3">
        <v>-78.781547099999997</v>
      </c>
      <c r="T9" s="3" t="s">
        <v>93</v>
      </c>
      <c r="U9" s="3" t="s">
        <v>95</v>
      </c>
      <c r="V9" s="3" t="s">
        <v>96</v>
      </c>
      <c r="W9" s="3" t="s">
        <v>97</v>
      </c>
      <c r="X9" s="3" t="s">
        <v>96</v>
      </c>
      <c r="Y9" s="3" t="s">
        <v>97</v>
      </c>
      <c r="Z9" s="3" t="s">
        <v>96</v>
      </c>
      <c r="AA9" s="3" t="s">
        <v>97</v>
      </c>
      <c r="AB9" s="3" t="s">
        <v>97</v>
      </c>
      <c r="AC9" s="3" t="s">
        <v>97</v>
      </c>
      <c r="AD9" s="3" t="s">
        <v>96</v>
      </c>
      <c r="AE9" s="16"/>
      <c r="AF9" s="16">
        <v>1</v>
      </c>
      <c r="AG9" s="16"/>
      <c r="AH9" s="19"/>
      <c r="AI9" s="19">
        <v>45</v>
      </c>
      <c r="AJ9" s="16">
        <v>4</v>
      </c>
      <c r="AK9" s="16"/>
      <c r="AL9" s="16"/>
      <c r="AM9" s="16">
        <v>4</v>
      </c>
      <c r="AN9" s="16">
        <v>1</v>
      </c>
      <c r="AO9" s="16">
        <v>1</v>
      </c>
      <c r="AP9" s="19"/>
      <c r="AQ9" s="16">
        <v>1</v>
      </c>
      <c r="AR9" s="19">
        <v>6</v>
      </c>
      <c r="AS9" s="19">
        <v>1</v>
      </c>
      <c r="AT9" s="19"/>
      <c r="AU9" s="16">
        <v>12</v>
      </c>
      <c r="AV9" s="16">
        <v>14</v>
      </c>
      <c r="AW9" s="19">
        <v>45</v>
      </c>
      <c r="AX9" s="16"/>
      <c r="AY9" s="16">
        <v>1</v>
      </c>
      <c r="AZ9" s="22">
        <v>91</v>
      </c>
      <c r="BA9" s="22">
        <f>COUNTA(AE9:AY9)</f>
        <v>13</v>
      </c>
      <c r="BB9" s="5" t="s">
        <v>6</v>
      </c>
      <c r="BC9" s="5">
        <v>5.01</v>
      </c>
      <c r="BD9" s="5">
        <v>0.67</v>
      </c>
      <c r="BE9" s="31">
        <v>0.1648</v>
      </c>
      <c r="BF9" s="31">
        <v>0.53849999999999998</v>
      </c>
      <c r="BG9" s="31">
        <v>0.13189999999999999</v>
      </c>
      <c r="BH9" s="5" t="s">
        <v>123</v>
      </c>
      <c r="BI9" s="31">
        <v>5.4899999999999997E-2</v>
      </c>
      <c r="BJ9" s="31">
        <v>1.0999999999999999E-2</v>
      </c>
      <c r="BK9" s="31">
        <v>2.1999999999999999E-2</v>
      </c>
      <c r="BL9" s="1"/>
    </row>
    <row r="10" spans="1:64" ht="14.4" x14ac:dyDescent="0.3">
      <c r="A10" s="1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64" ht="14.4" x14ac:dyDescent="0.3">
      <c r="A11" s="1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64" ht="14.4" x14ac:dyDescent="0.3">
      <c r="A12" s="1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64" ht="13.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64" ht="13.8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64" ht="13.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64" ht="13.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.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4.4" x14ac:dyDescent="0.3">
      <c r="A18" s="18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.8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4.4" x14ac:dyDescent="0.3">
      <c r="A20" s="18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4.4" x14ac:dyDescent="0.3">
      <c r="A21" s="18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4.4" x14ac:dyDescent="0.3">
      <c r="A22" s="1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.8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4.4" x14ac:dyDescent="0.3">
      <c r="A25" s="1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.2" x14ac:dyDescent="0.25">
      <c r="A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.8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.8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Z925"/>
  <sheetViews>
    <sheetView zoomScale="46" zoomScaleNormal="46" workbookViewId="0">
      <selection activeCell="O36" sqref="O36"/>
    </sheetView>
  </sheetViews>
  <sheetFormatPr defaultColWidth="12.5546875" defaultRowHeight="15.75" customHeight="1" x14ac:dyDescent="0.25"/>
  <sheetData>
    <row r="1" spans="1:52" ht="13.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52" ht="13.8" customHeight="1" x14ac:dyDescent="0.3">
      <c r="A2" s="2" t="s">
        <v>0</v>
      </c>
      <c r="B2" s="2" t="s">
        <v>81</v>
      </c>
      <c r="C2" s="2" t="s">
        <v>7</v>
      </c>
      <c r="D2" s="2" t="s">
        <v>11</v>
      </c>
      <c r="E2" s="2" t="s">
        <v>15</v>
      </c>
      <c r="F2" s="28" t="s">
        <v>85</v>
      </c>
      <c r="G2" s="2" t="s">
        <v>86</v>
      </c>
      <c r="H2" s="2" t="s">
        <v>88</v>
      </c>
      <c r="I2" s="2" t="s">
        <v>90</v>
      </c>
      <c r="J2" s="8" t="s">
        <v>19</v>
      </c>
      <c r="K2" s="9" t="s">
        <v>20</v>
      </c>
      <c r="L2" s="8" t="s">
        <v>21</v>
      </c>
      <c r="M2" s="9" t="s">
        <v>22</v>
      </c>
      <c r="N2" s="10" t="s">
        <v>23</v>
      </c>
      <c r="O2" s="10" t="s">
        <v>24</v>
      </c>
      <c r="P2" s="10" t="s">
        <v>25</v>
      </c>
      <c r="Q2" s="10" t="s">
        <v>26</v>
      </c>
      <c r="R2" s="11" t="s">
        <v>137</v>
      </c>
      <c r="S2" s="11" t="s">
        <v>138</v>
      </c>
      <c r="T2" s="11" t="s">
        <v>27</v>
      </c>
      <c r="U2" s="12" t="s">
        <v>30</v>
      </c>
      <c r="V2" s="11" t="s">
        <v>33</v>
      </c>
      <c r="W2" s="11" t="s">
        <v>36</v>
      </c>
      <c r="X2" s="11" t="s">
        <v>37</v>
      </c>
      <c r="Y2" s="11" t="s">
        <v>39</v>
      </c>
      <c r="Z2" s="11" t="s">
        <v>98</v>
      </c>
      <c r="AA2" s="11" t="s">
        <v>40</v>
      </c>
      <c r="AB2" s="11" t="s">
        <v>41</v>
      </c>
      <c r="AC2" s="11" t="s">
        <v>42</v>
      </c>
      <c r="AD2" s="11" t="s">
        <v>43</v>
      </c>
      <c r="AE2" s="15" t="s">
        <v>44</v>
      </c>
      <c r="AF2" s="17" t="s">
        <v>46</v>
      </c>
      <c r="AG2" s="17" t="s">
        <v>47</v>
      </c>
      <c r="AH2" s="17" t="s">
        <v>48</v>
      </c>
      <c r="AI2" s="17" t="s">
        <v>49</v>
      </c>
      <c r="AJ2" s="17" t="s">
        <v>51</v>
      </c>
      <c r="AK2" s="17" t="s">
        <v>53</v>
      </c>
      <c r="AL2" s="34" t="s">
        <v>54</v>
      </c>
      <c r="AM2" s="34" t="s">
        <v>55</v>
      </c>
      <c r="AN2" s="34" t="s">
        <v>56</v>
      </c>
      <c r="AO2" s="17" t="s">
        <v>59</v>
      </c>
      <c r="AP2" s="34" t="s">
        <v>60</v>
      </c>
      <c r="AQ2" s="17" t="s">
        <v>61</v>
      </c>
      <c r="AR2" s="17" t="s">
        <v>62</v>
      </c>
      <c r="AS2" s="17" t="s">
        <v>63</v>
      </c>
      <c r="AT2" s="17" t="s">
        <v>64</v>
      </c>
      <c r="AU2" s="17" t="s">
        <v>65</v>
      </c>
      <c r="AV2" s="17" t="s">
        <v>68</v>
      </c>
      <c r="AW2" s="20" t="s">
        <v>69</v>
      </c>
      <c r="AX2" s="23" t="s">
        <v>71</v>
      </c>
      <c r="AY2" s="23" t="s">
        <v>72</v>
      </c>
      <c r="AZ2" s="23" t="s">
        <v>142</v>
      </c>
    </row>
    <row r="3" spans="1:52" ht="13.8" customHeight="1" x14ac:dyDescent="0.3">
      <c r="A3" s="3" t="s">
        <v>1</v>
      </c>
      <c r="B3" s="5" t="s">
        <v>129</v>
      </c>
      <c r="C3" s="5">
        <v>44.884594999999997</v>
      </c>
      <c r="D3" s="5">
        <v>-78.763924000000003</v>
      </c>
      <c r="E3" s="3" t="s">
        <v>133</v>
      </c>
      <c r="F3" s="29">
        <v>0.40833333333333333</v>
      </c>
      <c r="G3" s="3" t="s">
        <v>87</v>
      </c>
      <c r="H3" s="3" t="s">
        <v>87</v>
      </c>
      <c r="I3" s="3" t="s">
        <v>87</v>
      </c>
      <c r="J3" s="5">
        <v>16.3</v>
      </c>
      <c r="K3" s="5">
        <v>8.4</v>
      </c>
      <c r="L3" s="5">
        <v>46.7</v>
      </c>
      <c r="M3" s="5">
        <v>8.48</v>
      </c>
      <c r="N3" s="5">
        <v>12.2</v>
      </c>
      <c r="O3" s="5">
        <v>3</v>
      </c>
      <c r="P3" s="5">
        <v>7</v>
      </c>
      <c r="Q3" s="5">
        <v>100</v>
      </c>
      <c r="R3" s="3">
        <v>44.884594999999997</v>
      </c>
      <c r="S3" s="3">
        <v>-78.763924000000003</v>
      </c>
      <c r="T3" s="3" t="s">
        <v>93</v>
      </c>
      <c r="U3" s="3" t="s">
        <v>94</v>
      </c>
      <c r="V3" s="3" t="s">
        <v>96</v>
      </c>
      <c r="W3" s="3" t="s">
        <v>96</v>
      </c>
      <c r="X3" s="3" t="s">
        <v>96</v>
      </c>
      <c r="Y3" s="3" t="s">
        <v>96</v>
      </c>
      <c r="Z3" s="3" t="s">
        <v>96</v>
      </c>
      <c r="AA3" s="3" t="s">
        <v>97</v>
      </c>
      <c r="AB3" s="3" t="s">
        <v>97</v>
      </c>
      <c r="AC3" s="3" t="s">
        <v>97</v>
      </c>
      <c r="AD3" s="3" t="s">
        <v>96</v>
      </c>
      <c r="AE3" s="3"/>
      <c r="AF3" s="3"/>
      <c r="AG3" s="3"/>
      <c r="AH3" s="3">
        <v>1</v>
      </c>
      <c r="AI3" s="3"/>
      <c r="AJ3" s="3">
        <v>70</v>
      </c>
      <c r="AK3" s="3"/>
      <c r="AL3" s="3"/>
      <c r="AM3" s="3">
        <v>2</v>
      </c>
      <c r="AN3" s="3"/>
      <c r="AO3" s="3"/>
      <c r="AP3" s="3">
        <v>16</v>
      </c>
      <c r="AQ3" s="3"/>
      <c r="AR3" s="3"/>
      <c r="AS3" s="3">
        <v>2</v>
      </c>
      <c r="AT3" s="3">
        <v>9</v>
      </c>
      <c r="AU3" s="3"/>
      <c r="AV3" s="3"/>
      <c r="AW3" s="21">
        <v>100</v>
      </c>
      <c r="AX3" s="16">
        <v>4.3</v>
      </c>
      <c r="AY3" s="16">
        <v>0.45</v>
      </c>
      <c r="AZ3" s="30">
        <v>0.16669999999999999</v>
      </c>
    </row>
    <row r="4" spans="1:52" ht="14.4" x14ac:dyDescent="0.3">
      <c r="A4" s="3" t="s">
        <v>2</v>
      </c>
      <c r="B4" s="5"/>
      <c r="C4" s="5">
        <v>44.884594999999997</v>
      </c>
      <c r="D4" s="5">
        <v>-78.763924000000003</v>
      </c>
      <c r="E4" s="3" t="s">
        <v>133</v>
      </c>
      <c r="F4" s="29">
        <v>0.43333333333333335</v>
      </c>
      <c r="G4" s="3" t="s">
        <v>87</v>
      </c>
      <c r="H4" s="3" t="s">
        <v>87</v>
      </c>
      <c r="I4" s="3" t="s">
        <v>87</v>
      </c>
      <c r="J4" s="5">
        <v>16.3</v>
      </c>
      <c r="K4" s="5">
        <v>8.4</v>
      </c>
      <c r="L4" s="5">
        <v>46.7</v>
      </c>
      <c r="M4" s="5">
        <v>8.48</v>
      </c>
      <c r="N4" s="5">
        <v>12.1</v>
      </c>
      <c r="O4" s="5">
        <v>3</v>
      </c>
      <c r="P4" s="5">
        <v>9</v>
      </c>
      <c r="Q4" s="5">
        <v>100</v>
      </c>
      <c r="R4" s="3">
        <v>44.884487</v>
      </c>
      <c r="S4" s="3">
        <v>-78.763893999999993</v>
      </c>
      <c r="T4" s="3" t="s">
        <v>93</v>
      </c>
      <c r="U4" s="3" t="s">
        <v>94</v>
      </c>
      <c r="V4" s="3" t="s">
        <v>96</v>
      </c>
      <c r="W4" s="3" t="s">
        <v>96</v>
      </c>
      <c r="X4" s="3" t="s">
        <v>96</v>
      </c>
      <c r="Y4" s="3" t="s">
        <v>96</v>
      </c>
      <c r="Z4" s="3" t="s">
        <v>96</v>
      </c>
      <c r="AA4" s="3" t="s">
        <v>97</v>
      </c>
      <c r="AB4" s="3" t="s">
        <v>97</v>
      </c>
      <c r="AC4" s="3" t="s">
        <v>97</v>
      </c>
      <c r="AD4" s="3" t="s">
        <v>96</v>
      </c>
      <c r="AE4" s="16"/>
      <c r="AF4" s="33">
        <v>1</v>
      </c>
      <c r="AG4" s="32"/>
      <c r="AH4" s="32"/>
      <c r="AI4" s="32"/>
      <c r="AJ4" s="33">
        <v>58</v>
      </c>
      <c r="AK4" s="33">
        <v>3</v>
      </c>
      <c r="AL4" s="33">
        <v>4</v>
      </c>
      <c r="AM4" s="32"/>
      <c r="AN4" s="32"/>
      <c r="AO4" s="33">
        <v>1</v>
      </c>
      <c r="AP4" s="32"/>
      <c r="AQ4" s="33">
        <v>1</v>
      </c>
      <c r="AR4" s="33">
        <v>23</v>
      </c>
      <c r="AS4" s="33">
        <v>1</v>
      </c>
      <c r="AT4" s="33">
        <v>10</v>
      </c>
      <c r="AU4" s="32"/>
      <c r="AV4" s="32"/>
      <c r="AW4" s="22">
        <v>102</v>
      </c>
      <c r="AX4" s="5">
        <v>4.3499999999999996</v>
      </c>
      <c r="AY4" s="5">
        <v>0.62</v>
      </c>
      <c r="AZ4" s="31">
        <v>3.9199999999999999E-2</v>
      </c>
    </row>
    <row r="5" spans="1:52" ht="14.4" x14ac:dyDescent="0.3">
      <c r="A5" s="3" t="s">
        <v>3</v>
      </c>
      <c r="B5" s="5" t="s">
        <v>130</v>
      </c>
      <c r="C5" s="5">
        <v>44.864459099999998</v>
      </c>
      <c r="D5" s="5">
        <v>-78.774101099999996</v>
      </c>
      <c r="E5" s="3" t="s">
        <v>133</v>
      </c>
      <c r="F5" s="29">
        <v>0.45069444444444445</v>
      </c>
      <c r="G5" s="3" t="s">
        <v>87</v>
      </c>
      <c r="H5" s="3" t="s">
        <v>87</v>
      </c>
      <c r="I5" s="3" t="s">
        <v>87</v>
      </c>
      <c r="J5" s="5">
        <v>15.8</v>
      </c>
      <c r="K5" s="5">
        <v>9.06</v>
      </c>
      <c r="L5" s="5">
        <v>46.3</v>
      </c>
      <c r="M5" s="5">
        <v>7.9</v>
      </c>
      <c r="N5" s="5">
        <v>30.6</v>
      </c>
      <c r="O5" s="5">
        <v>3</v>
      </c>
      <c r="P5" s="5">
        <v>10</v>
      </c>
      <c r="Q5" s="5">
        <v>100</v>
      </c>
      <c r="R5" s="3">
        <v>44.864459099999998</v>
      </c>
      <c r="S5" s="3">
        <v>-78.774101099999996</v>
      </c>
      <c r="T5" s="3" t="s">
        <v>95</v>
      </c>
      <c r="U5" s="3" t="s">
        <v>139</v>
      </c>
      <c r="V5" s="3" t="s">
        <v>96</v>
      </c>
      <c r="W5" s="3" t="s">
        <v>96</v>
      </c>
      <c r="X5" s="3" t="s">
        <v>96</v>
      </c>
      <c r="Y5" s="3" t="s">
        <v>97</v>
      </c>
      <c r="Z5" s="3" t="s">
        <v>96</v>
      </c>
      <c r="AA5" s="3" t="s">
        <v>97</v>
      </c>
      <c r="AB5" s="3" t="s">
        <v>97</v>
      </c>
      <c r="AC5" s="3" t="s">
        <v>97</v>
      </c>
      <c r="AD5" s="3" t="s">
        <v>96</v>
      </c>
      <c r="AE5" s="16"/>
      <c r="AF5" s="32"/>
      <c r="AG5" s="32"/>
      <c r="AH5" s="32"/>
      <c r="AI5" s="32"/>
      <c r="AJ5" s="33">
        <v>81</v>
      </c>
      <c r="AK5" s="32"/>
      <c r="AL5" s="33">
        <v>1</v>
      </c>
      <c r="AM5" s="32"/>
      <c r="AN5" s="32"/>
      <c r="AO5" s="32"/>
      <c r="AP5" s="33">
        <v>2</v>
      </c>
      <c r="AQ5" s="32"/>
      <c r="AR5" s="32"/>
      <c r="AS5" s="32"/>
      <c r="AT5" s="33">
        <v>14</v>
      </c>
      <c r="AU5" s="32"/>
      <c r="AV5" s="33">
        <v>2</v>
      </c>
      <c r="AW5" s="22">
        <v>100</v>
      </c>
      <c r="AX5" s="5">
        <v>4.3499999999999996</v>
      </c>
      <c r="AY5" s="5">
        <v>0.33</v>
      </c>
      <c r="AZ5" s="31">
        <v>0.03</v>
      </c>
    </row>
    <row r="6" spans="1:52" ht="14.4" x14ac:dyDescent="0.3">
      <c r="A6" s="3" t="s">
        <v>4</v>
      </c>
      <c r="B6" s="5"/>
      <c r="C6" s="5">
        <v>44.864459099999998</v>
      </c>
      <c r="D6" s="5">
        <v>-78.774101099999996</v>
      </c>
      <c r="E6" s="3" t="s">
        <v>133</v>
      </c>
      <c r="F6" s="29">
        <v>0.46875</v>
      </c>
      <c r="G6" s="3" t="s">
        <v>87</v>
      </c>
      <c r="H6" s="3" t="s">
        <v>87</v>
      </c>
      <c r="I6" s="3" t="s">
        <v>87</v>
      </c>
      <c r="J6" s="5">
        <v>15.8</v>
      </c>
      <c r="K6" s="5">
        <v>9.06</v>
      </c>
      <c r="L6" s="5">
        <v>46.3</v>
      </c>
      <c r="M6" s="5">
        <v>7.9</v>
      </c>
      <c r="N6" s="5">
        <v>29</v>
      </c>
      <c r="O6" s="5">
        <v>3</v>
      </c>
      <c r="P6" s="5">
        <v>4</v>
      </c>
      <c r="Q6" s="5">
        <v>100</v>
      </c>
      <c r="R6" s="3">
        <v>44.864459099999998</v>
      </c>
      <c r="S6" s="3">
        <v>-78.774101099999996</v>
      </c>
      <c r="T6" s="3" t="s">
        <v>95</v>
      </c>
      <c r="U6" s="3" t="s">
        <v>139</v>
      </c>
      <c r="V6" s="3" t="s">
        <v>96</v>
      </c>
      <c r="W6" s="3" t="s">
        <v>96</v>
      </c>
      <c r="X6" s="3" t="s">
        <v>96</v>
      </c>
      <c r="Y6" s="3" t="s">
        <v>97</v>
      </c>
      <c r="Z6" s="3" t="s">
        <v>96</v>
      </c>
      <c r="AA6" s="3" t="s">
        <v>97</v>
      </c>
      <c r="AB6" s="3" t="s">
        <v>97</v>
      </c>
      <c r="AC6" s="3" t="s">
        <v>97</v>
      </c>
      <c r="AD6" s="3" t="s">
        <v>96</v>
      </c>
      <c r="AE6" s="16"/>
      <c r="AF6" s="33">
        <v>1</v>
      </c>
      <c r="AG6" s="33">
        <v>2</v>
      </c>
      <c r="AH6" s="32"/>
      <c r="AI6" s="32"/>
      <c r="AJ6" s="33">
        <v>80</v>
      </c>
      <c r="AK6" s="32"/>
      <c r="AL6" s="33">
        <v>3</v>
      </c>
      <c r="AM6" s="32"/>
      <c r="AN6" s="33">
        <v>1</v>
      </c>
      <c r="AO6" s="32"/>
      <c r="AP6" s="32"/>
      <c r="AQ6" s="32"/>
      <c r="AR6" s="32"/>
      <c r="AS6" s="33">
        <v>1</v>
      </c>
      <c r="AT6" s="33">
        <v>13</v>
      </c>
      <c r="AU6" s="33">
        <v>1</v>
      </c>
      <c r="AV6" s="33">
        <v>1</v>
      </c>
      <c r="AW6" s="22">
        <v>103</v>
      </c>
      <c r="AX6" s="5">
        <v>4.4800000000000004</v>
      </c>
      <c r="AY6" s="5">
        <v>0.38</v>
      </c>
      <c r="AZ6" s="35">
        <v>3.8800000000000001E-2</v>
      </c>
    </row>
    <row r="7" spans="1:52" ht="28.8" x14ac:dyDescent="0.3">
      <c r="A7" s="3" t="s">
        <v>5</v>
      </c>
      <c r="B7" s="5" t="s">
        <v>131</v>
      </c>
      <c r="C7" s="5">
        <v>44.822977600000002</v>
      </c>
      <c r="D7" s="5">
        <v>-78.781798699999996</v>
      </c>
      <c r="E7" s="3" t="s">
        <v>133</v>
      </c>
      <c r="F7" s="29">
        <v>0.5083333333333333</v>
      </c>
      <c r="G7" s="3" t="s">
        <v>134</v>
      </c>
      <c r="H7" s="3" t="s">
        <v>87</v>
      </c>
      <c r="I7" s="3" t="s">
        <v>136</v>
      </c>
      <c r="J7" s="5">
        <v>16.600000000000001</v>
      </c>
      <c r="K7" s="5">
        <v>9.0500000000000007</v>
      </c>
      <c r="L7" s="5">
        <v>55.4</v>
      </c>
      <c r="M7" s="5">
        <v>8.06</v>
      </c>
      <c r="N7" s="5">
        <v>17.399999999999999</v>
      </c>
      <c r="O7" s="5">
        <v>3</v>
      </c>
      <c r="P7" s="5">
        <v>17</v>
      </c>
      <c r="Q7" s="5">
        <v>100</v>
      </c>
      <c r="R7" s="3">
        <v>44.822977600000002</v>
      </c>
      <c r="S7" s="3">
        <v>-78.781798699999996</v>
      </c>
      <c r="T7" s="3" t="s">
        <v>95</v>
      </c>
      <c r="U7" s="3" t="s">
        <v>93</v>
      </c>
      <c r="V7" s="3" t="s">
        <v>96</v>
      </c>
      <c r="W7" s="3" t="s">
        <v>96</v>
      </c>
      <c r="X7" s="3" t="s">
        <v>96</v>
      </c>
      <c r="Y7" s="3" t="s">
        <v>97</v>
      </c>
      <c r="Z7" s="3" t="s">
        <v>96</v>
      </c>
      <c r="AA7" s="3" t="s">
        <v>97</v>
      </c>
      <c r="AB7" s="3" t="s">
        <v>97</v>
      </c>
      <c r="AC7" s="3" t="s">
        <v>97</v>
      </c>
      <c r="AD7" s="3" t="s">
        <v>96</v>
      </c>
      <c r="AE7" s="16" t="s">
        <v>140</v>
      </c>
      <c r="AF7" s="32"/>
      <c r="AG7" s="32"/>
      <c r="AH7" s="32"/>
      <c r="AI7" s="32"/>
      <c r="AJ7" s="33">
        <v>80</v>
      </c>
      <c r="AK7" s="32"/>
      <c r="AL7" s="32"/>
      <c r="AM7" s="33">
        <v>1</v>
      </c>
      <c r="AN7" s="32"/>
      <c r="AO7" s="32"/>
      <c r="AP7" s="32"/>
      <c r="AQ7" s="32"/>
      <c r="AR7" s="32"/>
      <c r="AS7" s="32"/>
      <c r="AT7" s="33">
        <v>18</v>
      </c>
      <c r="AU7" s="33">
        <v>1</v>
      </c>
      <c r="AV7" s="32"/>
      <c r="AW7" s="22">
        <v>100</v>
      </c>
      <c r="AX7" s="5">
        <v>4.3899999999999997</v>
      </c>
      <c r="AY7" s="5">
        <v>0.33</v>
      </c>
      <c r="AZ7" s="35">
        <v>0.01</v>
      </c>
    </row>
    <row r="8" spans="1:52" ht="14.4" x14ac:dyDescent="0.3">
      <c r="A8" s="3" t="s">
        <v>6</v>
      </c>
      <c r="B8" s="5"/>
      <c r="C8" s="5">
        <v>44.822977600000002</v>
      </c>
      <c r="D8" s="5">
        <v>-78.781798699999996</v>
      </c>
      <c r="E8" s="3" t="s">
        <v>133</v>
      </c>
      <c r="F8" s="29">
        <v>0.52013888888888893</v>
      </c>
      <c r="G8" s="3" t="s">
        <v>134</v>
      </c>
      <c r="H8" s="3" t="s">
        <v>87</v>
      </c>
      <c r="I8" s="3" t="s">
        <v>136</v>
      </c>
      <c r="J8" s="5">
        <v>16.600000000000001</v>
      </c>
      <c r="K8" s="5">
        <v>9.0500000000000007</v>
      </c>
      <c r="L8" s="5">
        <v>55.4</v>
      </c>
      <c r="M8" s="5">
        <v>8.06</v>
      </c>
      <c r="N8" s="5">
        <v>16.2</v>
      </c>
      <c r="O8" s="5">
        <v>3</v>
      </c>
      <c r="P8" s="5">
        <v>19</v>
      </c>
      <c r="Q8" s="5">
        <v>100</v>
      </c>
      <c r="R8" s="3">
        <v>44.822977600000002</v>
      </c>
      <c r="S8" s="3">
        <v>-78.781798699999996</v>
      </c>
      <c r="T8" s="3" t="s">
        <v>95</v>
      </c>
      <c r="U8" s="3" t="s">
        <v>93</v>
      </c>
      <c r="V8" s="3" t="s">
        <v>96</v>
      </c>
      <c r="W8" s="3" t="s">
        <v>96</v>
      </c>
      <c r="X8" s="3" t="s">
        <v>96</v>
      </c>
      <c r="Y8" s="3" t="s">
        <v>97</v>
      </c>
      <c r="Z8" s="3" t="s">
        <v>96</v>
      </c>
      <c r="AA8" s="3" t="s">
        <v>97</v>
      </c>
      <c r="AB8" s="3" t="s">
        <v>97</v>
      </c>
      <c r="AC8" s="3" t="s">
        <v>97</v>
      </c>
      <c r="AD8" s="3" t="s">
        <v>96</v>
      </c>
      <c r="AE8" s="16"/>
      <c r="AF8" s="32"/>
      <c r="AG8" s="33">
        <v>1</v>
      </c>
      <c r="AH8" s="32"/>
      <c r="AI8" s="32"/>
      <c r="AJ8" s="33">
        <v>85</v>
      </c>
      <c r="AK8" s="32"/>
      <c r="AL8" s="33">
        <v>1</v>
      </c>
      <c r="AM8" s="32"/>
      <c r="AN8" s="33">
        <v>1</v>
      </c>
      <c r="AO8" s="32"/>
      <c r="AP8" s="33">
        <v>1</v>
      </c>
      <c r="AQ8" s="32"/>
      <c r="AR8" s="32"/>
      <c r="AS8" s="32"/>
      <c r="AT8" s="33">
        <v>2</v>
      </c>
      <c r="AU8" s="33">
        <v>9</v>
      </c>
      <c r="AV8" s="32"/>
      <c r="AW8" s="22">
        <v>100</v>
      </c>
      <c r="AX8" s="5">
        <v>4.3</v>
      </c>
      <c r="AY8" s="5">
        <v>0.27</v>
      </c>
      <c r="AZ8" s="35">
        <v>0.03</v>
      </c>
    </row>
    <row r="9" spans="1:52" ht="28.8" x14ac:dyDescent="0.3">
      <c r="A9" s="3" t="s">
        <v>127</v>
      </c>
      <c r="B9" s="5" t="s">
        <v>132</v>
      </c>
      <c r="C9" s="5">
        <v>44.827717</v>
      </c>
      <c r="D9" s="5">
        <v>-78.777644600000002</v>
      </c>
      <c r="E9" s="3" t="s">
        <v>133</v>
      </c>
      <c r="F9" s="29">
        <v>0.53819444444444442</v>
      </c>
      <c r="G9" s="3" t="s">
        <v>135</v>
      </c>
      <c r="H9" s="3" t="s">
        <v>87</v>
      </c>
      <c r="I9" s="3" t="s">
        <v>87</v>
      </c>
      <c r="J9" s="5">
        <v>17</v>
      </c>
      <c r="K9" s="5">
        <v>8.4700000000000006</v>
      </c>
      <c r="L9" s="5">
        <v>57.4</v>
      </c>
      <c r="M9" s="5">
        <v>7.98</v>
      </c>
      <c r="N9" s="5">
        <v>7.4</v>
      </c>
      <c r="O9" s="5">
        <v>3</v>
      </c>
      <c r="P9" s="5">
        <v>4</v>
      </c>
      <c r="Q9" s="5">
        <v>100</v>
      </c>
      <c r="R9" s="3">
        <v>44.827717</v>
      </c>
      <c r="S9" s="3">
        <v>-78.777644600000002</v>
      </c>
      <c r="T9" s="3" t="s">
        <v>93</v>
      </c>
      <c r="U9" s="3" t="s">
        <v>95</v>
      </c>
      <c r="V9" s="3" t="s">
        <v>96</v>
      </c>
      <c r="W9" s="3" t="s">
        <v>96</v>
      </c>
      <c r="X9" s="3" t="s">
        <v>97</v>
      </c>
      <c r="Y9" s="3" t="s">
        <v>96</v>
      </c>
      <c r="Z9" s="3" t="s">
        <v>96</v>
      </c>
      <c r="AA9" s="3" t="s">
        <v>97</v>
      </c>
      <c r="AB9" s="3" t="s">
        <v>96</v>
      </c>
      <c r="AC9" s="3" t="s">
        <v>96</v>
      </c>
      <c r="AD9" s="3" t="s">
        <v>96</v>
      </c>
      <c r="AE9" s="16"/>
      <c r="AF9" s="33">
        <v>1</v>
      </c>
      <c r="AG9" s="33">
        <v>2</v>
      </c>
      <c r="AH9" s="32"/>
      <c r="AI9" s="32"/>
      <c r="AJ9" s="33">
        <v>37</v>
      </c>
      <c r="AK9" s="33">
        <v>1</v>
      </c>
      <c r="AL9" s="32"/>
      <c r="AM9" s="32"/>
      <c r="AN9" s="32"/>
      <c r="AO9" s="32"/>
      <c r="AP9" s="32"/>
      <c r="AQ9" s="32"/>
      <c r="AR9" s="33">
        <v>2</v>
      </c>
      <c r="AS9" s="32"/>
      <c r="AT9" s="33">
        <v>46</v>
      </c>
      <c r="AU9" s="33">
        <v>13</v>
      </c>
      <c r="AV9" s="32"/>
      <c r="AW9" s="22">
        <v>102</v>
      </c>
      <c r="AX9" s="5">
        <v>5.26</v>
      </c>
      <c r="AY9" s="5">
        <v>0.65</v>
      </c>
      <c r="AZ9" s="35">
        <v>0</v>
      </c>
    </row>
    <row r="10" spans="1:52" ht="14.4" x14ac:dyDescent="0.3">
      <c r="A10" s="3" t="s">
        <v>128</v>
      </c>
      <c r="B10" s="5"/>
      <c r="C10" s="5">
        <v>44.827717</v>
      </c>
      <c r="D10" s="5">
        <v>-78.777644600000002</v>
      </c>
      <c r="E10" s="3" t="s">
        <v>133</v>
      </c>
      <c r="F10" s="29">
        <v>0.55902777777777779</v>
      </c>
      <c r="G10" s="3" t="s">
        <v>135</v>
      </c>
      <c r="H10" s="3" t="s">
        <v>87</v>
      </c>
      <c r="I10" s="3" t="s">
        <v>87</v>
      </c>
      <c r="J10" s="5">
        <v>17</v>
      </c>
      <c r="K10" s="5">
        <v>8.4700000000000006</v>
      </c>
      <c r="L10" s="5">
        <v>57.4</v>
      </c>
      <c r="M10" s="5">
        <v>7.98</v>
      </c>
      <c r="N10" s="5">
        <v>7.85</v>
      </c>
      <c r="O10" s="5">
        <v>3</v>
      </c>
      <c r="P10" s="5">
        <v>5</v>
      </c>
      <c r="Q10" s="5">
        <v>100</v>
      </c>
      <c r="R10" s="3">
        <v>44.827717</v>
      </c>
      <c r="S10" s="3">
        <v>-78.777644600000002</v>
      </c>
      <c r="T10" s="3" t="s">
        <v>93</v>
      </c>
      <c r="U10" s="3" t="s">
        <v>95</v>
      </c>
      <c r="V10" s="3" t="s">
        <v>96</v>
      </c>
      <c r="W10" s="3" t="s">
        <v>96</v>
      </c>
      <c r="X10" s="3" t="s">
        <v>97</v>
      </c>
      <c r="Y10" s="3" t="s">
        <v>96</v>
      </c>
      <c r="Z10" s="3" t="s">
        <v>96</v>
      </c>
      <c r="AA10" s="3" t="s">
        <v>97</v>
      </c>
      <c r="AB10" s="3" t="s">
        <v>96</v>
      </c>
      <c r="AC10" s="3" t="s">
        <v>96</v>
      </c>
      <c r="AD10" s="3" t="s">
        <v>96</v>
      </c>
      <c r="AE10" s="16" t="s">
        <v>141</v>
      </c>
      <c r="AF10" s="33">
        <v>1</v>
      </c>
      <c r="AG10" s="33">
        <v>4</v>
      </c>
      <c r="AH10" s="32"/>
      <c r="AI10" s="33">
        <v>2</v>
      </c>
      <c r="AJ10" s="33">
        <v>30</v>
      </c>
      <c r="AK10" s="32"/>
      <c r="AL10" s="33">
        <v>1</v>
      </c>
      <c r="AM10" s="33">
        <v>1</v>
      </c>
      <c r="AN10" s="33">
        <v>1</v>
      </c>
      <c r="AO10" s="32"/>
      <c r="AP10" s="33">
        <v>16</v>
      </c>
      <c r="AQ10" s="32"/>
      <c r="AR10" s="32"/>
      <c r="AS10" s="32"/>
      <c r="AT10" s="33">
        <v>38</v>
      </c>
      <c r="AU10" s="33">
        <v>6</v>
      </c>
      <c r="AV10" s="32"/>
      <c r="AW10" s="22">
        <v>100</v>
      </c>
      <c r="AX10" s="5">
        <v>5.18</v>
      </c>
      <c r="AY10" s="5">
        <v>0.74</v>
      </c>
      <c r="AZ10" s="35">
        <v>0.19</v>
      </c>
    </row>
    <row r="11" spans="1:52" ht="13.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52" ht="13.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52" ht="13.8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52" ht="13.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52" ht="13.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52" ht="13.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3.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3.8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3.8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3.8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3.8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BG16"/>
  <sheetViews>
    <sheetView topLeftCell="E1" zoomScale="43" zoomScaleNormal="43" workbookViewId="0">
      <pane ySplit="1" topLeftCell="A2" activePane="bottomLeft" state="frozen"/>
      <selection pane="bottomLeft" activeCell="Z40" sqref="Z40"/>
    </sheetView>
  </sheetViews>
  <sheetFormatPr defaultColWidth="12.5546875" defaultRowHeight="15.75" customHeight="1" x14ac:dyDescent="0.25"/>
  <sheetData>
    <row r="2" spans="1:59" ht="15.75" customHeight="1" x14ac:dyDescent="0.3">
      <c r="A2" s="36" t="s">
        <v>0</v>
      </c>
      <c r="B2" s="36" t="s">
        <v>81</v>
      </c>
      <c r="C2" s="36" t="s">
        <v>7</v>
      </c>
      <c r="D2" s="36" t="s">
        <v>11</v>
      </c>
      <c r="E2" s="36" t="s">
        <v>15</v>
      </c>
      <c r="F2" s="36" t="s">
        <v>85</v>
      </c>
      <c r="G2" s="36" t="s">
        <v>86</v>
      </c>
      <c r="H2" s="36" t="s">
        <v>88</v>
      </c>
      <c r="I2" s="36" t="s">
        <v>90</v>
      </c>
      <c r="J2" s="40" t="s">
        <v>151</v>
      </c>
      <c r="K2" s="40" t="s">
        <v>20</v>
      </c>
      <c r="L2" s="40" t="s">
        <v>152</v>
      </c>
      <c r="M2" s="40" t="s">
        <v>22</v>
      </c>
      <c r="N2" s="42" t="s">
        <v>23</v>
      </c>
      <c r="O2" s="42" t="s">
        <v>24</v>
      </c>
      <c r="P2" s="42" t="s">
        <v>25</v>
      </c>
      <c r="Q2" s="42" t="s">
        <v>26</v>
      </c>
      <c r="R2" s="43" t="s">
        <v>138</v>
      </c>
      <c r="S2" s="43" t="s">
        <v>27</v>
      </c>
      <c r="T2" s="43" t="s">
        <v>30</v>
      </c>
      <c r="U2" s="43" t="s">
        <v>33</v>
      </c>
      <c r="V2" s="43" t="s">
        <v>36</v>
      </c>
      <c r="W2" s="43" t="s">
        <v>37</v>
      </c>
      <c r="X2" s="43" t="s">
        <v>39</v>
      </c>
      <c r="Y2" s="43" t="s">
        <v>98</v>
      </c>
      <c r="Z2" s="43" t="s">
        <v>40</v>
      </c>
      <c r="AA2" s="43" t="s">
        <v>41</v>
      </c>
      <c r="AB2" s="43" t="s">
        <v>42</v>
      </c>
      <c r="AC2" s="43" t="s">
        <v>43</v>
      </c>
      <c r="AD2" s="44" t="s">
        <v>44</v>
      </c>
      <c r="AE2" s="45" t="s">
        <v>45</v>
      </c>
      <c r="AF2" s="45" t="s">
        <v>46</v>
      </c>
      <c r="AG2" s="45" t="s">
        <v>47</v>
      </c>
      <c r="AH2" s="45" t="s">
        <v>48</v>
      </c>
      <c r="AI2" s="45" t="s">
        <v>50</v>
      </c>
      <c r="AJ2" s="45" t="s">
        <v>51</v>
      </c>
      <c r="AK2" s="45" t="s">
        <v>52</v>
      </c>
      <c r="AL2" s="45" t="s">
        <v>53</v>
      </c>
      <c r="AM2" s="45" t="s">
        <v>54</v>
      </c>
      <c r="AN2" s="45" t="s">
        <v>55</v>
      </c>
      <c r="AO2" s="45" t="s">
        <v>56</v>
      </c>
      <c r="AP2" s="45" t="s">
        <v>58</v>
      </c>
      <c r="AQ2" s="45" t="s">
        <v>59</v>
      </c>
      <c r="AR2" s="45" t="s">
        <v>60</v>
      </c>
      <c r="AS2" s="45" t="s">
        <v>61</v>
      </c>
      <c r="AT2" s="45" t="s">
        <v>62</v>
      </c>
      <c r="AU2" s="45" t="s">
        <v>63</v>
      </c>
      <c r="AV2" s="45" t="s">
        <v>64</v>
      </c>
      <c r="AW2" s="45" t="s">
        <v>65</v>
      </c>
      <c r="AX2" s="58" t="s">
        <v>69</v>
      </c>
      <c r="AY2" s="58" t="s">
        <v>70</v>
      </c>
      <c r="AZ2" s="65" t="s">
        <v>71</v>
      </c>
      <c r="BA2" s="65" t="s">
        <v>72</v>
      </c>
      <c r="BB2" s="65" t="s">
        <v>120</v>
      </c>
      <c r="BC2" s="65" t="s">
        <v>121</v>
      </c>
      <c r="BD2" s="65" t="s">
        <v>122</v>
      </c>
      <c r="BE2" s="65" t="s">
        <v>142</v>
      </c>
      <c r="BF2" s="65" t="s">
        <v>125</v>
      </c>
      <c r="BG2" s="65" t="s">
        <v>126</v>
      </c>
    </row>
    <row r="3" spans="1:59" ht="15.75" customHeight="1" x14ac:dyDescent="0.3">
      <c r="A3" s="37" t="s">
        <v>127</v>
      </c>
      <c r="B3" s="37" t="s">
        <v>145</v>
      </c>
      <c r="C3" s="19">
        <v>44.828810900000001</v>
      </c>
      <c r="D3" s="19">
        <v>78.775946000000005</v>
      </c>
      <c r="E3" s="37" t="s">
        <v>149</v>
      </c>
      <c r="F3" s="39">
        <v>0.4375</v>
      </c>
      <c r="G3" s="37" t="s">
        <v>135</v>
      </c>
      <c r="H3" s="37" t="s">
        <v>87</v>
      </c>
      <c r="I3" s="37" t="s">
        <v>87</v>
      </c>
      <c r="J3" s="19">
        <v>10.7</v>
      </c>
      <c r="K3" s="19">
        <v>10.15</v>
      </c>
      <c r="L3" s="19">
        <v>69.400000000000006</v>
      </c>
      <c r="M3" s="19">
        <v>6.96</v>
      </c>
      <c r="N3" s="19">
        <v>6.31</v>
      </c>
      <c r="O3" s="19">
        <v>3</v>
      </c>
      <c r="P3" s="19">
        <v>5</v>
      </c>
      <c r="Q3" s="19">
        <v>100</v>
      </c>
      <c r="R3" s="19">
        <v>78.775946000000005</v>
      </c>
      <c r="S3" s="37" t="s">
        <v>93</v>
      </c>
      <c r="T3" s="37" t="s">
        <v>94</v>
      </c>
      <c r="U3" s="37" t="s">
        <v>96</v>
      </c>
      <c r="V3" s="37" t="s">
        <v>154</v>
      </c>
      <c r="W3" s="37" t="s">
        <v>97</v>
      </c>
      <c r="X3" s="37" t="s">
        <v>97</v>
      </c>
      <c r="Y3" s="37" t="s">
        <v>96</v>
      </c>
      <c r="Z3" s="37" t="s">
        <v>97</v>
      </c>
      <c r="AA3" s="37" t="s">
        <v>97</v>
      </c>
      <c r="AB3" s="37" t="s">
        <v>96</v>
      </c>
      <c r="AC3" s="37" t="s">
        <v>96</v>
      </c>
      <c r="AD3" s="37"/>
      <c r="AE3" s="46"/>
      <c r="AF3" s="48">
        <v>1</v>
      </c>
      <c r="AG3" s="48">
        <v>6</v>
      </c>
      <c r="AH3" s="46"/>
      <c r="AI3" s="46"/>
      <c r="AJ3" s="48">
        <v>48</v>
      </c>
      <c r="AK3" s="46"/>
      <c r="AL3" s="48">
        <v>1</v>
      </c>
      <c r="AM3" s="48">
        <v>5</v>
      </c>
      <c r="AN3" s="46"/>
      <c r="AO3" s="46"/>
      <c r="AP3" s="46"/>
      <c r="AQ3" s="46"/>
      <c r="AR3" s="48">
        <v>11</v>
      </c>
      <c r="AS3" s="46"/>
      <c r="AT3" s="48">
        <v>1</v>
      </c>
      <c r="AU3" s="48">
        <v>4</v>
      </c>
      <c r="AV3" s="48">
        <v>24</v>
      </c>
      <c r="AW3" s="48">
        <v>1</v>
      </c>
      <c r="AX3" s="59">
        <f>SUM(AE3:AW3)</f>
        <v>102</v>
      </c>
      <c r="AY3" s="62">
        <v>10</v>
      </c>
      <c r="AZ3" s="57">
        <v>4.87</v>
      </c>
      <c r="BA3" s="57">
        <v>0.71</v>
      </c>
      <c r="BB3" s="57">
        <f>SUM(AV3:AW3)/AX3</f>
        <v>0.24509803921568626</v>
      </c>
      <c r="BC3" s="57" t="e">
        <f>SUM(#REF!,AJ3,AK3)/AX3</f>
        <v>#REF!</v>
      </c>
      <c r="BD3" s="57">
        <f>SUM(AI3,AU3)/AX3</f>
        <v>3.9215686274509803E-2</v>
      </c>
      <c r="BE3" s="57">
        <f>SUM(AM3,AN3,AO3,AR3)/AX3</f>
        <v>0.15686274509803921</v>
      </c>
      <c r="BF3" s="57">
        <f>AG3/AX3</f>
        <v>5.8823529411764705E-2</v>
      </c>
      <c r="BG3" s="57" t="e">
        <f>SUM(#REF!,AE3,AF3,AH3,AL3,#REF!,AP3,AS3,AT3)/AX3</f>
        <v>#REF!</v>
      </c>
    </row>
    <row r="4" spans="1:59" ht="15.75" customHeight="1" x14ac:dyDescent="0.3">
      <c r="A4" s="37" t="s">
        <v>128</v>
      </c>
      <c r="B4" s="37"/>
      <c r="C4" s="19">
        <v>44.828810900000001</v>
      </c>
      <c r="D4" s="19">
        <v>78.775946000000005</v>
      </c>
      <c r="E4" s="37" t="s">
        <v>149</v>
      </c>
      <c r="F4" s="39">
        <v>0.4375</v>
      </c>
      <c r="G4" s="37" t="s">
        <v>135</v>
      </c>
      <c r="H4" s="37" t="s">
        <v>87</v>
      </c>
      <c r="I4" s="37" t="s">
        <v>87</v>
      </c>
      <c r="J4" s="19">
        <v>10.7</v>
      </c>
      <c r="K4" s="19">
        <v>10.15</v>
      </c>
      <c r="L4" s="19">
        <v>69.400000000000006</v>
      </c>
      <c r="M4" s="19">
        <v>6.96</v>
      </c>
      <c r="N4" s="19">
        <v>8.18</v>
      </c>
      <c r="O4" s="19">
        <v>3</v>
      </c>
      <c r="P4" s="19">
        <v>5</v>
      </c>
      <c r="Q4" s="19">
        <v>100</v>
      </c>
      <c r="R4" s="19">
        <v>78.775946000000005</v>
      </c>
      <c r="S4" s="37" t="s">
        <v>93</v>
      </c>
      <c r="T4" s="37" t="s">
        <v>94</v>
      </c>
      <c r="U4" s="37" t="s">
        <v>96</v>
      </c>
      <c r="V4" s="37" t="s">
        <v>154</v>
      </c>
      <c r="W4" s="37" t="s">
        <v>97</v>
      </c>
      <c r="X4" s="37" t="s">
        <v>97</v>
      </c>
      <c r="Y4" s="37" t="s">
        <v>96</v>
      </c>
      <c r="Z4" s="37" t="s">
        <v>97</v>
      </c>
      <c r="AA4" s="37" t="s">
        <v>97</v>
      </c>
      <c r="AB4" s="37" t="s">
        <v>96</v>
      </c>
      <c r="AC4" s="37" t="s">
        <v>96</v>
      </c>
      <c r="AD4" s="37"/>
      <c r="AE4" s="47"/>
      <c r="AF4" s="47"/>
      <c r="AG4" s="49">
        <v>1</v>
      </c>
      <c r="AH4" s="49">
        <v>1</v>
      </c>
      <c r="AI4" s="47"/>
      <c r="AJ4" s="49">
        <v>68</v>
      </c>
      <c r="AK4" s="47"/>
      <c r="AL4" s="47"/>
      <c r="AM4" s="49">
        <v>1</v>
      </c>
      <c r="AN4" s="49">
        <v>3</v>
      </c>
      <c r="AO4" s="49">
        <v>1</v>
      </c>
      <c r="AP4" s="47"/>
      <c r="AQ4" s="47"/>
      <c r="AR4" s="49">
        <v>2</v>
      </c>
      <c r="AS4" s="47"/>
      <c r="AT4" s="49">
        <v>8</v>
      </c>
      <c r="AU4" s="49">
        <v>3</v>
      </c>
      <c r="AV4" s="49">
        <v>12</v>
      </c>
      <c r="AW4" s="47"/>
      <c r="AX4" s="60">
        <f>SUM(AE4:AW4)</f>
        <v>100</v>
      </c>
      <c r="AY4" s="62">
        <v>10</v>
      </c>
      <c r="AZ4" s="54">
        <v>4.5</v>
      </c>
      <c r="BA4" s="54">
        <v>0.52</v>
      </c>
      <c r="BB4" s="57">
        <f>SUM(AV4:AW4)/AX4</f>
        <v>0.12</v>
      </c>
      <c r="BC4" s="57" t="e">
        <f>SUM(#REF!,AJ4,AK4)/AX4</f>
        <v>#REF!</v>
      </c>
      <c r="BD4" s="57">
        <f>SUM(AI4,AU4)/AX4</f>
        <v>0.03</v>
      </c>
      <c r="BE4" s="57">
        <f>SUM(AM4,AN4,AO4,AR4)/AX4</f>
        <v>7.0000000000000007E-2</v>
      </c>
      <c r="BF4" s="57">
        <f>AG4/AX4</f>
        <v>0.01</v>
      </c>
      <c r="BG4" s="57" t="e">
        <f>SUM(#REF!,AE4,AF4,AH4,AL4,#REF!,AP4,AS4,AT4)/AX4</f>
        <v>#REF!</v>
      </c>
    </row>
    <row r="5" spans="1:59" ht="15.75" customHeight="1" x14ac:dyDescent="0.3">
      <c r="A5" s="37" t="s">
        <v>5</v>
      </c>
      <c r="B5" s="37" t="s">
        <v>146</v>
      </c>
      <c r="C5" s="19">
        <v>44.822245100000004</v>
      </c>
      <c r="D5" s="19">
        <v>78.781507300000001</v>
      </c>
      <c r="E5" s="37" t="s">
        <v>149</v>
      </c>
      <c r="F5" s="39">
        <v>0.4909722222222222</v>
      </c>
      <c r="G5" s="37" t="s">
        <v>136</v>
      </c>
      <c r="H5" s="37" t="s">
        <v>87</v>
      </c>
      <c r="I5" s="37" t="s">
        <v>87</v>
      </c>
      <c r="J5" s="19">
        <v>12.1</v>
      </c>
      <c r="K5" s="19">
        <v>9.82</v>
      </c>
      <c r="L5" s="19">
        <v>60.8</v>
      </c>
      <c r="M5" s="19">
        <v>7.05</v>
      </c>
      <c r="N5" s="19">
        <v>13.32</v>
      </c>
      <c r="O5" s="19">
        <v>3</v>
      </c>
      <c r="P5" s="19">
        <v>1</v>
      </c>
      <c r="Q5" s="19">
        <v>100</v>
      </c>
      <c r="R5" s="19">
        <v>78.781507300000001</v>
      </c>
      <c r="S5" s="37" t="s">
        <v>153</v>
      </c>
      <c r="T5" s="37" t="s">
        <v>94</v>
      </c>
      <c r="U5" s="37" t="s">
        <v>96</v>
      </c>
      <c r="V5" s="37" t="s">
        <v>96</v>
      </c>
      <c r="W5" s="37" t="s">
        <v>97</v>
      </c>
      <c r="X5" s="37" t="s">
        <v>97</v>
      </c>
      <c r="Y5" s="37" t="s">
        <v>96</v>
      </c>
      <c r="Z5" s="37" t="s">
        <v>97</v>
      </c>
      <c r="AA5" s="37" t="s">
        <v>97</v>
      </c>
      <c r="AB5" s="37" t="s">
        <v>96</v>
      </c>
      <c r="AC5" s="37" t="s">
        <v>96</v>
      </c>
      <c r="AD5" s="37" t="s">
        <v>155</v>
      </c>
      <c r="AE5" s="48">
        <v>3</v>
      </c>
      <c r="AF5" s="48">
        <v>2</v>
      </c>
      <c r="AG5" s="48">
        <v>4</v>
      </c>
      <c r="AH5" s="46"/>
      <c r="AI5" s="48">
        <v>3</v>
      </c>
      <c r="AJ5" s="48">
        <v>37</v>
      </c>
      <c r="AK5" s="46"/>
      <c r="AL5" s="48">
        <v>2</v>
      </c>
      <c r="AM5" s="48">
        <v>6</v>
      </c>
      <c r="AN5" s="48">
        <v>4</v>
      </c>
      <c r="AO5" s="46"/>
      <c r="AP5" s="46"/>
      <c r="AQ5" s="46"/>
      <c r="AR5" s="48">
        <v>5</v>
      </c>
      <c r="AS5" s="46"/>
      <c r="AT5" s="48">
        <v>9</v>
      </c>
      <c r="AU5" s="46"/>
      <c r="AV5" s="48">
        <v>29</v>
      </c>
      <c r="AW5" s="48">
        <v>3</v>
      </c>
      <c r="AX5" s="59">
        <f>SUM(AE5:AW5)</f>
        <v>107</v>
      </c>
      <c r="AY5" s="63">
        <v>12</v>
      </c>
      <c r="AZ5" s="54">
        <v>4.8</v>
      </c>
      <c r="BA5" s="54">
        <v>0.8</v>
      </c>
      <c r="BB5" s="57">
        <f>SUM(AV5:AW5)/AX5</f>
        <v>0.29906542056074764</v>
      </c>
      <c r="BC5" s="57" t="e">
        <f>SUM(#REF!,AJ5,AK5)/AX5</f>
        <v>#REF!</v>
      </c>
      <c r="BD5" s="57">
        <f>SUM(AI5,AU5)/AX5</f>
        <v>2.8037383177570093E-2</v>
      </c>
      <c r="BE5" s="57">
        <f>SUM(AM5,AN5,AO5,AR5)/AX5</f>
        <v>0.14018691588785046</v>
      </c>
      <c r="BF5" s="57">
        <f>AG5/AX5</f>
        <v>3.7383177570093455E-2</v>
      </c>
      <c r="BG5" s="57" t="e">
        <f>SUM(#REF!,AE5,AF5,AH5,AL5,#REF!,AP5,AS5,AT5)/AX5</f>
        <v>#REF!</v>
      </c>
    </row>
    <row r="6" spans="1:59" ht="15.75" customHeight="1" x14ac:dyDescent="0.3">
      <c r="A6" s="37" t="s">
        <v>6</v>
      </c>
      <c r="B6" s="37"/>
      <c r="C6" s="19">
        <v>44.822245100000004</v>
      </c>
      <c r="D6" s="19">
        <v>78.781507300000001</v>
      </c>
      <c r="E6" s="37" t="s">
        <v>149</v>
      </c>
      <c r="F6" s="39">
        <v>0.4909722222222222</v>
      </c>
      <c r="G6" s="37" t="s">
        <v>136</v>
      </c>
      <c r="H6" s="37" t="s">
        <v>87</v>
      </c>
      <c r="I6" s="37" t="s">
        <v>87</v>
      </c>
      <c r="J6" s="19">
        <v>12.1</v>
      </c>
      <c r="K6" s="19">
        <v>9.82</v>
      </c>
      <c r="L6" s="19">
        <v>60.8</v>
      </c>
      <c r="M6" s="19">
        <v>7.05</v>
      </c>
      <c r="N6" s="19">
        <v>5.2</v>
      </c>
      <c r="O6" s="19">
        <v>3</v>
      </c>
      <c r="P6" s="19">
        <v>4</v>
      </c>
      <c r="Q6" s="19">
        <v>100</v>
      </c>
      <c r="R6" s="19">
        <v>78.781507300000001</v>
      </c>
      <c r="S6" s="37" t="s">
        <v>153</v>
      </c>
      <c r="T6" s="37" t="s">
        <v>94</v>
      </c>
      <c r="U6" s="37" t="s">
        <v>96</v>
      </c>
      <c r="V6" s="37" t="s">
        <v>96</v>
      </c>
      <c r="W6" s="37" t="s">
        <v>97</v>
      </c>
      <c r="X6" s="37" t="s">
        <v>97</v>
      </c>
      <c r="Y6" s="37" t="s">
        <v>96</v>
      </c>
      <c r="Z6" s="37" t="s">
        <v>97</v>
      </c>
      <c r="AA6" s="37" t="s">
        <v>97</v>
      </c>
      <c r="AB6" s="37" t="s">
        <v>96</v>
      </c>
      <c r="AC6" s="37" t="s">
        <v>96</v>
      </c>
      <c r="AD6" s="37"/>
      <c r="AE6" s="49">
        <v>1</v>
      </c>
      <c r="AF6" s="49">
        <v>5</v>
      </c>
      <c r="AG6" s="49">
        <v>3</v>
      </c>
      <c r="AH6" s="47"/>
      <c r="AI6" s="49">
        <v>3</v>
      </c>
      <c r="AJ6" s="49">
        <v>40</v>
      </c>
      <c r="AK6" s="49">
        <v>1</v>
      </c>
      <c r="AL6" s="49">
        <v>2</v>
      </c>
      <c r="AM6" s="49">
        <v>5</v>
      </c>
      <c r="AN6" s="47"/>
      <c r="AO6" s="47"/>
      <c r="AP6" s="47"/>
      <c r="AQ6" s="47"/>
      <c r="AR6" s="49">
        <v>3</v>
      </c>
      <c r="AS6" s="47"/>
      <c r="AT6" s="49">
        <v>2</v>
      </c>
      <c r="AU6" s="49">
        <v>1</v>
      </c>
      <c r="AV6" s="49">
        <v>32</v>
      </c>
      <c r="AW6" s="49">
        <v>6</v>
      </c>
      <c r="AX6" s="60">
        <f>SUM(AE6:AW6)</f>
        <v>104</v>
      </c>
      <c r="AY6" s="62">
        <v>13</v>
      </c>
      <c r="AZ6" s="54">
        <v>4.88</v>
      </c>
      <c r="BA6" s="54">
        <v>0.75</v>
      </c>
      <c r="BB6" s="57">
        <f>SUM(AV6:AW6)/AX6</f>
        <v>0.36538461538461536</v>
      </c>
      <c r="BC6" s="57" t="e">
        <f>SUM(#REF!,AJ6,AK6)/AX6</f>
        <v>#REF!</v>
      </c>
      <c r="BD6" s="57">
        <f>SUM(AI6,AU6)/AX6</f>
        <v>3.8461538461538464E-2</v>
      </c>
      <c r="BE6" s="57">
        <f>SUM(AM6,AN6,AO6,AR6)/AX6</f>
        <v>7.6923076923076927E-2</v>
      </c>
      <c r="BF6" s="57">
        <f>AG6/AX6</f>
        <v>2.8846153846153848E-2</v>
      </c>
      <c r="BG6" s="57" t="e">
        <f>SUM(#REF!,AE6,AF6,AH6,AL6,#REF!,AP6,AS6,AT6)/AX6</f>
        <v>#REF!</v>
      </c>
    </row>
    <row r="7" spans="1:59" ht="15.75" customHeight="1" x14ac:dyDescent="0.3">
      <c r="A7" s="37" t="s">
        <v>3</v>
      </c>
      <c r="B7" s="37" t="s">
        <v>147</v>
      </c>
      <c r="C7" s="19">
        <v>44.865102700000001</v>
      </c>
      <c r="D7" s="19">
        <v>78.773019399999995</v>
      </c>
      <c r="E7" s="37" t="s">
        <v>149</v>
      </c>
      <c r="F7" s="39">
        <v>0.57291666666666663</v>
      </c>
      <c r="G7" s="37" t="s">
        <v>150</v>
      </c>
      <c r="H7" s="37" t="s">
        <v>87</v>
      </c>
      <c r="I7" s="37" t="s">
        <v>87</v>
      </c>
      <c r="J7" s="19">
        <v>15.7</v>
      </c>
      <c r="K7" s="19">
        <v>10.78</v>
      </c>
      <c r="L7" s="19">
        <v>54.6</v>
      </c>
      <c r="M7" s="19">
        <v>7.77</v>
      </c>
      <c r="N7" s="19">
        <v>31.7</v>
      </c>
      <c r="O7" s="19">
        <v>3</v>
      </c>
      <c r="P7" s="19">
        <v>30</v>
      </c>
      <c r="Q7" s="19">
        <v>100</v>
      </c>
      <c r="R7" s="19">
        <v>78.773019399999995</v>
      </c>
      <c r="S7" s="37" t="s">
        <v>93</v>
      </c>
      <c r="T7" s="37" t="s">
        <v>95</v>
      </c>
      <c r="U7" s="37" t="s">
        <v>97</v>
      </c>
      <c r="V7" s="37" t="s">
        <v>96</v>
      </c>
      <c r="W7" s="37" t="s">
        <v>96</v>
      </c>
      <c r="X7" s="37" t="s">
        <v>97</v>
      </c>
      <c r="Y7" s="37" t="s">
        <v>96</v>
      </c>
      <c r="Z7" s="37" t="s">
        <v>97</v>
      </c>
      <c r="AA7" s="37" t="s">
        <v>97</v>
      </c>
      <c r="AB7" s="37" t="s">
        <v>96</v>
      </c>
      <c r="AC7" s="37" t="s">
        <v>96</v>
      </c>
      <c r="AD7" s="37"/>
      <c r="AE7" s="46"/>
      <c r="AF7" s="48">
        <v>3</v>
      </c>
      <c r="AG7" s="46"/>
      <c r="AH7" s="46"/>
      <c r="AI7" s="48">
        <v>5</v>
      </c>
      <c r="AJ7" s="48">
        <v>62</v>
      </c>
      <c r="AK7" s="46"/>
      <c r="AL7" s="46"/>
      <c r="AM7" s="48">
        <v>5</v>
      </c>
      <c r="AN7" s="46"/>
      <c r="AO7" s="48">
        <v>1</v>
      </c>
      <c r="AP7" s="46"/>
      <c r="AQ7" s="48">
        <v>4</v>
      </c>
      <c r="AR7" s="46"/>
      <c r="AS7" s="48">
        <v>2</v>
      </c>
      <c r="AT7" s="48">
        <v>1</v>
      </c>
      <c r="AU7" s="48">
        <v>14</v>
      </c>
      <c r="AV7" s="48">
        <v>9</v>
      </c>
      <c r="AW7" s="48">
        <v>1</v>
      </c>
      <c r="AX7" s="59">
        <f>SUM(AE7:AW7)</f>
        <v>107</v>
      </c>
      <c r="AY7" s="62">
        <v>11</v>
      </c>
      <c r="AZ7" s="54">
        <v>4.7699999999999996</v>
      </c>
      <c r="BA7" s="54">
        <v>0.64</v>
      </c>
      <c r="BB7" s="57">
        <f>SUM(AV7:AW7)/AX7</f>
        <v>9.3457943925233641E-2</v>
      </c>
      <c r="BC7" s="57" t="e">
        <f>SUM(#REF!,AJ7,AK7)/AX7</f>
        <v>#REF!</v>
      </c>
      <c r="BD7" s="57">
        <f>SUM(AI7,AU7)/AX7</f>
        <v>0.17757009345794392</v>
      </c>
      <c r="BE7" s="57">
        <f>SUM(AM7,AN7,AO7,AR7)/AX7</f>
        <v>5.6074766355140186E-2</v>
      </c>
      <c r="BF7" s="57">
        <f>AG7/AX7</f>
        <v>0</v>
      </c>
      <c r="BG7" s="57" t="e">
        <f>SUM(#REF!,AE7,AF7,AH7,AL7,#REF!,AP7,AS7,AT7)/AX7</f>
        <v>#REF!</v>
      </c>
    </row>
    <row r="8" spans="1:59" ht="15.75" customHeight="1" x14ac:dyDescent="0.3">
      <c r="A8" s="37" t="s">
        <v>143</v>
      </c>
      <c r="B8" s="37"/>
      <c r="C8" s="19">
        <v>44.865102700000001</v>
      </c>
      <c r="D8" s="19">
        <v>78.773019399999995</v>
      </c>
      <c r="E8" s="37" t="s">
        <v>149</v>
      </c>
      <c r="F8" s="39">
        <v>0.57291666666666663</v>
      </c>
      <c r="G8" s="37" t="s">
        <v>150</v>
      </c>
      <c r="H8" s="37" t="s">
        <v>87</v>
      </c>
      <c r="I8" s="37" t="s">
        <v>87</v>
      </c>
      <c r="J8" s="19">
        <v>15.7</v>
      </c>
      <c r="K8" s="19">
        <v>10.78</v>
      </c>
      <c r="L8" s="19">
        <v>54.6</v>
      </c>
      <c r="M8" s="19">
        <v>7.77</v>
      </c>
      <c r="N8" s="19">
        <v>27.2</v>
      </c>
      <c r="O8" s="19">
        <v>3</v>
      </c>
      <c r="P8" s="19">
        <v>1</v>
      </c>
      <c r="Q8" s="19">
        <v>100</v>
      </c>
      <c r="R8" s="19">
        <v>78.773019399999995</v>
      </c>
      <c r="S8" s="37" t="s">
        <v>93</v>
      </c>
      <c r="T8" s="37" t="s">
        <v>95</v>
      </c>
      <c r="U8" s="37" t="s">
        <v>97</v>
      </c>
      <c r="V8" s="37" t="s">
        <v>96</v>
      </c>
      <c r="W8" s="37" t="s">
        <v>96</v>
      </c>
      <c r="X8" s="37" t="s">
        <v>97</v>
      </c>
      <c r="Y8" s="37" t="s">
        <v>96</v>
      </c>
      <c r="Z8" s="37" t="s">
        <v>97</v>
      </c>
      <c r="AA8" s="37" t="s">
        <v>97</v>
      </c>
      <c r="AB8" s="37" t="s">
        <v>96</v>
      </c>
      <c r="AC8" s="37" t="s">
        <v>96</v>
      </c>
      <c r="AD8" s="37"/>
      <c r="AE8" s="47"/>
      <c r="AF8" s="47"/>
      <c r="AG8" s="47"/>
      <c r="AH8" s="47"/>
      <c r="AI8" s="49">
        <v>5</v>
      </c>
      <c r="AJ8" s="49">
        <v>53</v>
      </c>
      <c r="AK8" s="47"/>
      <c r="AL8" s="47"/>
      <c r="AM8" s="49">
        <v>3</v>
      </c>
      <c r="AN8" s="49">
        <v>3</v>
      </c>
      <c r="AO8" s="47"/>
      <c r="AP8" s="49">
        <v>4</v>
      </c>
      <c r="AQ8" s="49">
        <v>2</v>
      </c>
      <c r="AR8" s="49">
        <v>1</v>
      </c>
      <c r="AS8" s="49">
        <v>1</v>
      </c>
      <c r="AT8" s="49">
        <v>1</v>
      </c>
      <c r="AU8" s="49">
        <v>22</v>
      </c>
      <c r="AV8" s="49">
        <v>11</v>
      </c>
      <c r="AW8" s="47"/>
      <c r="AX8" s="60">
        <f>SUM(AE8:AW8)</f>
        <v>106</v>
      </c>
      <c r="AY8" s="62">
        <v>11</v>
      </c>
      <c r="AZ8" s="54">
        <v>5.13</v>
      </c>
      <c r="BA8" s="54">
        <v>0.7</v>
      </c>
      <c r="BB8" s="57">
        <f>SUM(AV8:AW8)/AX8</f>
        <v>0.10377358490566038</v>
      </c>
      <c r="BC8" s="57" t="e">
        <f>SUM(#REF!,AJ8,AK8)/AX8</f>
        <v>#REF!</v>
      </c>
      <c r="BD8" s="57">
        <f>SUM(AI8,AU8)/AX8</f>
        <v>0.25471698113207547</v>
      </c>
      <c r="BE8" s="57">
        <f>SUM(AM8,AN8,AO8,AR8)/AX8</f>
        <v>6.6037735849056603E-2</v>
      </c>
      <c r="BF8" s="57">
        <f>AG8/AX8</f>
        <v>0</v>
      </c>
      <c r="BG8" s="57" t="e">
        <f>SUM(#REF!,AE8,AF8,AH8,AL8,#REF!,AP8,AS8,AT8)/AX8</f>
        <v>#REF!</v>
      </c>
    </row>
    <row r="9" spans="1:59" ht="15.75" customHeight="1" x14ac:dyDescent="0.3">
      <c r="A9" s="37" t="s">
        <v>1</v>
      </c>
      <c r="B9" s="37" t="s">
        <v>148</v>
      </c>
      <c r="C9" s="19">
        <v>44.8845186</v>
      </c>
      <c r="D9" s="19">
        <v>78.762783799999994</v>
      </c>
      <c r="E9" s="37" t="s">
        <v>149</v>
      </c>
      <c r="F9" s="39">
        <v>0.61111111111111105</v>
      </c>
      <c r="G9" s="37" t="s">
        <v>87</v>
      </c>
      <c r="H9" s="37" t="s">
        <v>87</v>
      </c>
      <c r="I9" s="37" t="s">
        <v>135</v>
      </c>
      <c r="J9" s="19">
        <v>14.1</v>
      </c>
      <c r="K9" s="19">
        <v>10.35</v>
      </c>
      <c r="L9" s="19">
        <v>55.5</v>
      </c>
      <c r="M9" s="19">
        <v>7.69</v>
      </c>
      <c r="N9" s="19">
        <v>20.63</v>
      </c>
      <c r="O9" s="19">
        <v>3</v>
      </c>
      <c r="P9" s="19">
        <v>41</v>
      </c>
      <c r="Q9" s="19">
        <v>100</v>
      </c>
      <c r="R9" s="19">
        <v>78.762783799999994</v>
      </c>
      <c r="S9" s="37" t="s">
        <v>93</v>
      </c>
      <c r="T9" s="37" t="s">
        <v>94</v>
      </c>
      <c r="U9" s="37" t="s">
        <v>96</v>
      </c>
      <c r="V9" s="37" t="s">
        <v>96</v>
      </c>
      <c r="W9" s="37" t="s">
        <v>97</v>
      </c>
      <c r="X9" s="37" t="s">
        <v>97</v>
      </c>
      <c r="Y9" s="37" t="s">
        <v>154</v>
      </c>
      <c r="Z9" s="37" t="s">
        <v>97</v>
      </c>
      <c r="AA9" s="37" t="s">
        <v>97</v>
      </c>
      <c r="AB9" s="37" t="s">
        <v>97</v>
      </c>
      <c r="AC9" s="37" t="s">
        <v>96</v>
      </c>
      <c r="AD9" s="37" t="s">
        <v>156</v>
      </c>
      <c r="AE9" s="46"/>
      <c r="AF9" s="46"/>
      <c r="AG9" s="46"/>
      <c r="AH9" s="46"/>
      <c r="AI9" s="48">
        <v>6</v>
      </c>
      <c r="AJ9" s="48">
        <v>98</v>
      </c>
      <c r="AK9" s="46"/>
      <c r="AL9" s="48">
        <v>1</v>
      </c>
      <c r="AM9" s="48">
        <v>3</v>
      </c>
      <c r="AN9" s="46"/>
      <c r="AO9" s="46"/>
      <c r="AP9" s="46"/>
      <c r="AQ9" s="46"/>
      <c r="AR9" s="48">
        <v>3</v>
      </c>
      <c r="AS9" s="48">
        <v>3</v>
      </c>
      <c r="AT9" s="48">
        <v>14</v>
      </c>
      <c r="AU9" s="48">
        <v>37</v>
      </c>
      <c r="AV9" s="48">
        <v>1</v>
      </c>
      <c r="AW9" s="46"/>
      <c r="AX9" s="59">
        <f>SUM(AE9:AW9)</f>
        <v>166</v>
      </c>
      <c r="AY9" s="62">
        <v>9</v>
      </c>
      <c r="AZ9" s="38">
        <v>4.8899999999999997</v>
      </c>
      <c r="BA9" s="38">
        <v>0.6</v>
      </c>
      <c r="BB9" s="57">
        <f>SUM(AV9:AW9)/AX9</f>
        <v>6.024096385542169E-3</v>
      </c>
      <c r="BC9" s="57" t="e">
        <f>SUM(#REF!,AJ9,AK9)/AX9</f>
        <v>#REF!</v>
      </c>
      <c r="BD9" s="57">
        <f>SUM(AI9,AU9)/AX9</f>
        <v>0.25903614457831325</v>
      </c>
      <c r="BE9" s="57">
        <f>SUM(AM9,AN9,AO9,AR9)/AX9</f>
        <v>3.614457831325301E-2</v>
      </c>
      <c r="BF9" s="57">
        <f>AG9/AX9</f>
        <v>0</v>
      </c>
      <c r="BG9" s="57" t="e">
        <f>SUM(#REF!,AE9,AF9,AH9,AL9,#REF!,AP9,AS9,AT9)/AX9</f>
        <v>#REF!</v>
      </c>
    </row>
    <row r="10" spans="1:59" ht="15.75" customHeight="1" x14ac:dyDescent="0.3">
      <c r="A10" s="37" t="s">
        <v>144</v>
      </c>
      <c r="B10" s="37"/>
      <c r="C10" s="19">
        <v>44.8845186</v>
      </c>
      <c r="D10" s="19">
        <v>78.762783799999994</v>
      </c>
      <c r="E10" s="37" t="s">
        <v>149</v>
      </c>
      <c r="F10" s="39">
        <v>0.61111111111111116</v>
      </c>
      <c r="G10" s="37" t="s">
        <v>87</v>
      </c>
      <c r="H10" s="37" t="s">
        <v>87</v>
      </c>
      <c r="I10" s="37" t="s">
        <v>135</v>
      </c>
      <c r="J10" s="19">
        <v>14.1</v>
      </c>
      <c r="K10" s="19">
        <v>10.35</v>
      </c>
      <c r="L10" s="19">
        <v>55.5</v>
      </c>
      <c r="M10" s="19">
        <v>7.69</v>
      </c>
      <c r="N10" s="19">
        <v>19.23</v>
      </c>
      <c r="O10" s="19">
        <v>3</v>
      </c>
      <c r="P10" s="19">
        <v>25</v>
      </c>
      <c r="Q10" s="19">
        <v>100</v>
      </c>
      <c r="R10" s="19">
        <v>78.762783799999994</v>
      </c>
      <c r="S10" s="37" t="s">
        <v>93</v>
      </c>
      <c r="T10" s="37" t="s">
        <v>94</v>
      </c>
      <c r="U10" s="37" t="s">
        <v>96</v>
      </c>
      <c r="V10" s="37" t="s">
        <v>96</v>
      </c>
      <c r="W10" s="37" t="s">
        <v>97</v>
      </c>
      <c r="X10" s="37" t="s">
        <v>97</v>
      </c>
      <c r="Y10" s="37" t="s">
        <v>154</v>
      </c>
      <c r="Z10" s="37" t="s">
        <v>97</v>
      </c>
      <c r="AA10" s="37" t="s">
        <v>97</v>
      </c>
      <c r="AB10" s="37" t="s">
        <v>97</v>
      </c>
      <c r="AC10" s="37" t="s">
        <v>96</v>
      </c>
      <c r="AD10" s="37"/>
      <c r="AE10" s="47"/>
      <c r="AF10" s="49">
        <v>2</v>
      </c>
      <c r="AG10" s="47"/>
      <c r="AH10" s="47"/>
      <c r="AI10" s="49">
        <v>6</v>
      </c>
      <c r="AJ10" s="49">
        <v>26</v>
      </c>
      <c r="AK10" s="47"/>
      <c r="AL10" s="47"/>
      <c r="AM10" s="49">
        <v>2</v>
      </c>
      <c r="AN10" s="47"/>
      <c r="AO10" s="47"/>
      <c r="AP10" s="47"/>
      <c r="AQ10" s="49">
        <v>2</v>
      </c>
      <c r="AR10" s="49">
        <v>3</v>
      </c>
      <c r="AS10" s="49">
        <v>1</v>
      </c>
      <c r="AT10" s="49">
        <v>27</v>
      </c>
      <c r="AU10" s="49">
        <v>16</v>
      </c>
      <c r="AV10" s="49">
        <v>14</v>
      </c>
      <c r="AW10" s="49">
        <v>1</v>
      </c>
      <c r="AX10" s="60">
        <f>SUM(AE10:AW10)</f>
        <v>100</v>
      </c>
      <c r="AY10" s="62">
        <v>11</v>
      </c>
      <c r="AZ10" s="38">
        <v>4.9800000000000004</v>
      </c>
      <c r="BA10" s="38">
        <v>0.82</v>
      </c>
      <c r="BB10" s="57">
        <f>SUM(AV10:AW10)/AX10</f>
        <v>0.15</v>
      </c>
      <c r="BC10" s="57" t="e">
        <f>SUM(#REF!,AJ10,AK10)/AX10</f>
        <v>#REF!</v>
      </c>
      <c r="BD10" s="57">
        <f>SUM(AI10,AU10)/AX10</f>
        <v>0.22</v>
      </c>
      <c r="BE10" s="57">
        <f>SUM(AM10,AN10,AO10,AR10)/AX10</f>
        <v>0.05</v>
      </c>
      <c r="BF10" s="57">
        <f>AG10/AX10</f>
        <v>0</v>
      </c>
      <c r="BG10" s="57" t="e">
        <f>SUM(#REF!,AE10,AF10,AH10,AL10,#REF!,AP10,AS10,AT10)/AX10</f>
        <v>#REF!</v>
      </c>
    </row>
    <row r="11" spans="1:59" ht="15.75" customHeight="1" x14ac:dyDescent="0.3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41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50"/>
      <c r="AH11" s="56"/>
      <c r="AI11" s="57"/>
      <c r="AJ11" s="57"/>
      <c r="AK11" s="38"/>
      <c r="AL11" s="57"/>
      <c r="AM11" s="57"/>
      <c r="AN11" s="38"/>
      <c r="AO11" s="38"/>
      <c r="AP11" s="38"/>
      <c r="AQ11" s="38"/>
      <c r="AR11" s="57"/>
      <c r="AS11" s="38"/>
      <c r="AT11" s="57"/>
      <c r="AU11" s="57"/>
      <c r="AV11" s="57"/>
      <c r="AW11" s="38"/>
      <c r="AX11" s="61"/>
      <c r="AY11" s="62"/>
      <c r="AZ11" s="38"/>
      <c r="BA11" s="38"/>
      <c r="BB11" s="57" t="e">
        <f>SUM(AV11:AW11)/AX11</f>
        <v>#DIV/0!</v>
      </c>
      <c r="BC11" s="57" t="e">
        <v>#DIV/0!</v>
      </c>
      <c r="BD11" s="57" t="e">
        <v>#DIV/0!</v>
      </c>
      <c r="BE11" s="57" t="e">
        <v>#DIV/0!</v>
      </c>
      <c r="BF11" s="57" t="e">
        <v>#DIV/0!</v>
      </c>
      <c r="BG11" s="57" t="e">
        <f>SUM(#REF!,AE11,AF11,AH11,AL11,#REF!,AP11,AS11,AT11)/AX11</f>
        <v>#REF!</v>
      </c>
    </row>
    <row r="12" spans="1:59" ht="15.75" customHeight="1" x14ac:dyDescent="0.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41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50"/>
      <c r="AF12" s="52"/>
      <c r="AG12" s="53"/>
      <c r="AH12" s="38"/>
      <c r="AI12" s="57"/>
      <c r="AJ12" s="57"/>
      <c r="AK12" s="38"/>
      <c r="AL12" s="57"/>
      <c r="AM12" s="57"/>
      <c r="AN12" s="57"/>
      <c r="AO12" s="38"/>
      <c r="AP12" s="38"/>
      <c r="AQ12" s="38"/>
      <c r="AR12" s="57"/>
      <c r="AS12" s="38"/>
      <c r="AT12" s="57"/>
      <c r="AU12" s="57"/>
      <c r="AV12" s="57"/>
      <c r="AW12" s="57"/>
      <c r="AX12" s="61"/>
      <c r="AY12" s="62"/>
      <c r="AZ12" s="38"/>
      <c r="BA12" s="38"/>
      <c r="BB12" s="57" t="e">
        <f>SUM(AV12:AW12)/AX12</f>
        <v>#DIV/0!</v>
      </c>
      <c r="BC12" s="57" t="e">
        <v>#DIV/0!</v>
      </c>
      <c r="BD12" s="57" t="e">
        <v>#DIV/0!</v>
      </c>
      <c r="BE12" s="57" t="e">
        <v>#DIV/0!</v>
      </c>
      <c r="BF12" s="57" t="e">
        <v>#DIV/0!</v>
      </c>
      <c r="BG12" s="57" t="e">
        <v>#DIV/0!</v>
      </c>
    </row>
    <row r="13" spans="1:59" ht="15.75" customHeight="1" x14ac:dyDescent="0.3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41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51"/>
      <c r="AF13" s="38"/>
      <c r="AG13" s="54"/>
      <c r="AH13" s="38"/>
      <c r="AI13" s="55"/>
      <c r="AJ13" s="57"/>
      <c r="AK13" s="38"/>
      <c r="AL13" s="57"/>
      <c r="AM13" s="57"/>
      <c r="AN13" s="38"/>
      <c r="AO13" s="57"/>
      <c r="AP13" s="38"/>
      <c r="AQ13" s="38"/>
      <c r="AR13" s="57"/>
      <c r="AS13" s="38"/>
      <c r="AT13" s="57"/>
      <c r="AU13" s="57"/>
      <c r="AV13" s="57"/>
      <c r="AW13" s="38"/>
      <c r="AX13" s="61"/>
      <c r="AY13" s="64"/>
      <c r="AZ13" s="38"/>
      <c r="BA13" s="38"/>
      <c r="BB13" s="57" t="e">
        <f>SUM(AV13:AW13)/AX13</f>
        <v>#DIV/0!</v>
      </c>
      <c r="BC13" s="57" t="e">
        <v>#DIV/0!</v>
      </c>
      <c r="BD13" s="57" t="e">
        <v>#DIV/0!</v>
      </c>
      <c r="BE13" s="57" t="e">
        <v>#DIV/0!</v>
      </c>
      <c r="BF13" s="57" t="e">
        <v>#DIV/0!</v>
      </c>
      <c r="BG13" s="57" t="e">
        <v>#DIV/0!</v>
      </c>
    </row>
    <row r="14" spans="1:59" ht="15.75" customHeight="1" x14ac:dyDescent="0.3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41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50"/>
      <c r="AG14" s="52"/>
      <c r="AH14" s="57"/>
      <c r="AI14" s="38"/>
      <c r="AJ14" s="57"/>
      <c r="AK14" s="38"/>
      <c r="AL14" s="57"/>
      <c r="AM14" s="57"/>
      <c r="AN14" s="38"/>
      <c r="AO14" s="38"/>
      <c r="AP14" s="38"/>
      <c r="AQ14" s="38"/>
      <c r="AR14" s="57"/>
      <c r="AS14" s="57"/>
      <c r="AT14" s="57"/>
      <c r="AU14" s="57"/>
      <c r="AV14" s="57"/>
      <c r="AW14" s="38"/>
      <c r="AX14" s="61"/>
      <c r="AY14" s="63"/>
      <c r="AZ14" s="38"/>
      <c r="BA14" s="38"/>
      <c r="BB14" s="57" t="e">
        <f>SUM(AV14:AW14)/AX14</f>
        <v>#DIV/0!</v>
      </c>
      <c r="BC14" s="57" t="e">
        <v>#DIV/0!</v>
      </c>
      <c r="BD14" s="57" t="e">
        <v>#DIV/0!</v>
      </c>
      <c r="BE14" s="57" t="e">
        <v>#DIV/0!</v>
      </c>
      <c r="BF14" s="57" t="e">
        <v>#DIV/0!</v>
      </c>
      <c r="BG14" s="57" t="e">
        <v>#DIV/0!</v>
      </c>
    </row>
    <row r="15" spans="1:59" ht="15.75" customHeight="1" x14ac:dyDescent="0.3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41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50"/>
      <c r="AG15" s="55"/>
      <c r="AH15" s="38"/>
      <c r="AI15" s="38"/>
      <c r="AJ15" s="57"/>
      <c r="AK15" s="38"/>
      <c r="AL15" s="57"/>
      <c r="AM15" s="57"/>
      <c r="AN15" s="57"/>
      <c r="AO15" s="38"/>
      <c r="AP15" s="57"/>
      <c r="AQ15" s="38"/>
      <c r="AR15" s="38"/>
      <c r="AS15" s="38"/>
      <c r="AT15" s="38"/>
      <c r="AU15" s="38"/>
      <c r="AV15" s="57"/>
      <c r="AW15" s="38"/>
      <c r="AX15" s="61"/>
      <c r="AY15" s="62"/>
      <c r="AZ15" s="38"/>
      <c r="BA15" s="38"/>
      <c r="BB15" s="57" t="e">
        <v>#DIV/0!</v>
      </c>
      <c r="BC15" s="57" t="e">
        <v>#DIV/0!</v>
      </c>
      <c r="BD15" s="57" t="e">
        <v>#DIV/0!</v>
      </c>
      <c r="BE15" s="57" t="e">
        <v>#DIV/0!</v>
      </c>
      <c r="BF15" s="57" t="e">
        <v>#DIV/0!</v>
      </c>
      <c r="BG15" s="57" t="e">
        <v>#DIV/0!</v>
      </c>
    </row>
    <row r="16" spans="1:59" ht="15.75" customHeight="1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41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51"/>
      <c r="AG16" s="38"/>
      <c r="AH16" s="38"/>
      <c r="AI16" s="38"/>
      <c r="AJ16" s="38"/>
      <c r="AK16" s="38"/>
      <c r="AL16" s="38"/>
      <c r="AM16" s="50"/>
      <c r="AN16" s="55"/>
      <c r="AO16" s="38"/>
      <c r="AP16" s="57"/>
      <c r="AQ16" s="38"/>
      <c r="AR16" s="57"/>
      <c r="AS16" s="38"/>
      <c r="AT16" s="38"/>
      <c r="AU16" s="38"/>
      <c r="AV16" s="57"/>
      <c r="AW16" s="57"/>
      <c r="AX16" s="61"/>
      <c r="AY16" s="62"/>
      <c r="AZ16" s="38"/>
      <c r="BA16" s="38"/>
      <c r="BB16" s="57" t="e">
        <v>#DIV/0!</v>
      </c>
      <c r="BC16" s="57" t="e">
        <v>#DIV/0!</v>
      </c>
      <c r="BD16" s="57" t="e">
        <v>#DIV/0!</v>
      </c>
      <c r="BE16" s="57" t="e">
        <v>#DIV/0!</v>
      </c>
      <c r="BF16" s="57" t="e">
        <v>#DIV/0!</v>
      </c>
      <c r="BG16" s="57" t="e">
        <v>#DIV/0!</v>
      </c>
    </row>
  </sheetData>
  <dataValidations count="6">
    <dataValidation type="custom" allowBlank="1" showErrorMessage="1" sqref="F3:F10" xr:uid="{00000000-0002-0000-0300-000000000000}">
      <formula1>AND(GTE(F3,MIN((0),(0.999305555555556))),LTE(F3,MAX((0),(0.999305555555556))))</formula1>
    </dataValidation>
    <dataValidation type="decimal" allowBlank="1" showInputMessage="1" showErrorMessage="1" prompt="Depth Error - Maximum Depth must be between 0 and 125 cm!" sqref="Q3:Q10" xr:uid="{00000000-0002-0000-0300-000001000000}">
      <formula1>0</formula1>
      <formula2>125</formula2>
    </dataValidation>
    <dataValidation type="list" allowBlank="1" showErrorMessage="1" sqref="G3:I10 S3:AC10" xr:uid="{00000000-0002-0000-0300-000002000000}">
      <formula1>#REF!</formula1>
    </dataValidation>
    <dataValidation type="decimal" allowBlank="1" showInputMessage="1" showErrorMessage="1" prompt="Invalide Time - Sampling Time must be between 0 and 10 minutes!" sqref="O3:O10" xr:uid="{00000000-0002-0000-0300-000003000000}">
      <formula1>0</formula1>
      <formula2>10</formula2>
    </dataValidation>
    <dataValidation type="decimal" allowBlank="1" showInputMessage="1" showErrorMessage="1" prompt="Sampling Time Error - Sampling Time must be between 0 and 60 seconds!" sqref="P3:P10" xr:uid="{00000000-0002-0000-0300-000005000000}">
      <formula1>0</formula1>
      <formula2>60</formula2>
    </dataValidation>
    <dataValidation type="custom" allowBlank="1" showInputMessage="1" showErrorMessage="1" prompt="Error: Character Limit Exceeded - Character limit is 225" sqref="AD3:AD10" xr:uid="{00000000-0002-0000-0300-000007000000}">
      <formula1>AND(GTE(LEN(AD3),MIN((0),(225))),LTE(LEN(AD3),MAX((0),(225))))</formula1>
    </dataValidation>
  </dataValidation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BF16"/>
  <sheetViews>
    <sheetView tabSelected="1" zoomScale="50" zoomScaleNormal="50" workbookViewId="0">
      <pane ySplit="1" topLeftCell="A2" activePane="bottomLeft" state="frozen"/>
      <selection pane="bottomLeft" activeCell="R36" sqref="R36"/>
    </sheetView>
  </sheetViews>
  <sheetFormatPr defaultColWidth="12.5546875" defaultRowHeight="15.75" customHeight="1" x14ac:dyDescent="0.25"/>
  <sheetData>
    <row r="2" spans="1:58" ht="15.75" customHeight="1" x14ac:dyDescent="0.3">
      <c r="A2" s="36" t="s">
        <v>0</v>
      </c>
      <c r="B2" s="36" t="s">
        <v>81</v>
      </c>
      <c r="C2" s="36" t="s">
        <v>7</v>
      </c>
      <c r="D2" s="36" t="s">
        <v>11</v>
      </c>
      <c r="E2" s="36" t="s">
        <v>15</v>
      </c>
      <c r="F2" s="36" t="s">
        <v>85</v>
      </c>
      <c r="G2" s="36" t="s">
        <v>86</v>
      </c>
      <c r="H2" s="36" t="s">
        <v>88</v>
      </c>
      <c r="I2" s="36" t="s">
        <v>90</v>
      </c>
      <c r="J2" s="40" t="s">
        <v>151</v>
      </c>
      <c r="K2" s="40" t="s">
        <v>20</v>
      </c>
      <c r="L2" s="40" t="s">
        <v>152</v>
      </c>
      <c r="M2" s="40" t="s">
        <v>22</v>
      </c>
      <c r="N2" s="42" t="s">
        <v>23</v>
      </c>
      <c r="O2" s="42" t="s">
        <v>24</v>
      </c>
      <c r="P2" s="42" t="s">
        <v>25</v>
      </c>
      <c r="Q2" s="42" t="s">
        <v>26</v>
      </c>
      <c r="R2" s="43" t="s">
        <v>137</v>
      </c>
      <c r="S2" s="43" t="s">
        <v>138</v>
      </c>
      <c r="T2" s="43" t="s">
        <v>27</v>
      </c>
      <c r="U2" s="43" t="s">
        <v>30</v>
      </c>
      <c r="V2" s="43" t="s">
        <v>33</v>
      </c>
      <c r="W2" s="43" t="s">
        <v>36</v>
      </c>
      <c r="X2" s="43" t="s">
        <v>37</v>
      </c>
      <c r="Y2" s="43" t="s">
        <v>39</v>
      </c>
      <c r="Z2" s="43" t="s">
        <v>98</v>
      </c>
      <c r="AA2" s="43" t="s">
        <v>40</v>
      </c>
      <c r="AB2" s="43" t="s">
        <v>41</v>
      </c>
      <c r="AC2" s="43" t="s">
        <v>42</v>
      </c>
      <c r="AD2" s="43" t="s">
        <v>43</v>
      </c>
      <c r="AE2" s="44" t="s">
        <v>44</v>
      </c>
      <c r="AF2" s="45" t="s">
        <v>47</v>
      </c>
      <c r="AG2" s="45" t="s">
        <v>50</v>
      </c>
      <c r="AH2" s="67" t="s">
        <v>51</v>
      </c>
      <c r="AI2" s="45" t="s">
        <v>53</v>
      </c>
      <c r="AJ2" s="67" t="s">
        <v>54</v>
      </c>
      <c r="AK2" s="67" t="s">
        <v>55</v>
      </c>
      <c r="AL2" s="67" t="s">
        <v>56</v>
      </c>
      <c r="AM2" s="45" t="s">
        <v>57</v>
      </c>
      <c r="AN2" s="45" t="s">
        <v>58</v>
      </c>
      <c r="AO2" s="45" t="s">
        <v>59</v>
      </c>
      <c r="AP2" s="67" t="s">
        <v>60</v>
      </c>
      <c r="AQ2" s="45" t="s">
        <v>61</v>
      </c>
      <c r="AR2" s="45" t="s">
        <v>62</v>
      </c>
      <c r="AS2" s="67" t="s">
        <v>63</v>
      </c>
      <c r="AT2" s="67" t="s">
        <v>64</v>
      </c>
      <c r="AU2" s="45" t="s">
        <v>65</v>
      </c>
      <c r="AV2" s="45" t="s">
        <v>66</v>
      </c>
      <c r="AW2" s="45" t="s">
        <v>67</v>
      </c>
      <c r="AX2" s="45" t="s">
        <v>68</v>
      </c>
      <c r="AY2" s="58" t="s">
        <v>69</v>
      </c>
      <c r="AZ2" s="58" t="s">
        <v>70</v>
      </c>
      <c r="BA2" s="65" t="s">
        <v>120</v>
      </c>
      <c r="BB2" s="65" t="s">
        <v>121</v>
      </c>
      <c r="BC2" s="65" t="s">
        <v>122</v>
      </c>
      <c r="BD2" s="65" t="s">
        <v>142</v>
      </c>
      <c r="BE2" s="65" t="s">
        <v>125</v>
      </c>
      <c r="BF2" s="65" t="s">
        <v>126</v>
      </c>
    </row>
    <row r="3" spans="1:58" ht="15.75" customHeight="1" x14ac:dyDescent="0.3">
      <c r="A3" s="37" t="s">
        <v>127</v>
      </c>
      <c r="B3" s="37" t="s">
        <v>157</v>
      </c>
      <c r="C3" s="19">
        <v>44.82837</v>
      </c>
      <c r="D3" s="19">
        <v>-78.779499999999999</v>
      </c>
      <c r="E3" s="66">
        <v>45198</v>
      </c>
      <c r="F3" s="39">
        <v>0.5625</v>
      </c>
      <c r="G3" s="37" t="s">
        <v>159</v>
      </c>
      <c r="H3" s="37" t="s">
        <v>159</v>
      </c>
      <c r="I3" s="37" t="s">
        <v>159</v>
      </c>
      <c r="J3" s="19">
        <v>19.100000000000001</v>
      </c>
      <c r="K3" s="19">
        <v>8.9600000000000009</v>
      </c>
      <c r="L3" s="19">
        <v>45.5</v>
      </c>
      <c r="M3" s="19">
        <v>7.79</v>
      </c>
      <c r="N3" s="19">
        <v>10</v>
      </c>
      <c r="O3" s="19">
        <v>3</v>
      </c>
      <c r="P3" s="19">
        <v>0</v>
      </c>
      <c r="Q3" s="19">
        <v>100</v>
      </c>
      <c r="R3" s="19">
        <v>44.82837</v>
      </c>
      <c r="S3" s="19">
        <v>-78.779499999999999</v>
      </c>
      <c r="T3" s="37" t="s">
        <v>93</v>
      </c>
      <c r="U3" s="37" t="s">
        <v>160</v>
      </c>
      <c r="V3" s="37" t="s">
        <v>97</v>
      </c>
      <c r="W3" s="37" t="s">
        <v>96</v>
      </c>
      <c r="X3" s="37" t="s">
        <v>97</v>
      </c>
      <c r="Y3" s="37" t="s">
        <v>97</v>
      </c>
      <c r="Z3" s="37" t="s">
        <v>96</v>
      </c>
      <c r="AA3" s="37" t="s">
        <v>97</v>
      </c>
      <c r="AB3" s="37" t="s">
        <v>97</v>
      </c>
      <c r="AC3" s="37" t="s">
        <v>97</v>
      </c>
      <c r="AD3" s="37" t="s">
        <v>154</v>
      </c>
      <c r="AE3" s="37" t="s">
        <v>162</v>
      </c>
      <c r="AF3" s="48"/>
      <c r="AG3" s="46">
        <v>1</v>
      </c>
      <c r="AH3" s="48">
        <v>10</v>
      </c>
      <c r="AI3" s="48">
        <v>1</v>
      </c>
      <c r="AJ3" s="48"/>
      <c r="AK3" s="46"/>
      <c r="AL3" s="46">
        <v>1</v>
      </c>
      <c r="AM3" s="46"/>
      <c r="AN3" s="46">
        <v>1</v>
      </c>
      <c r="AO3" s="46"/>
      <c r="AP3" s="48">
        <v>2</v>
      </c>
      <c r="AQ3" s="46"/>
      <c r="AR3" s="48">
        <v>2</v>
      </c>
      <c r="AS3" s="48">
        <v>4</v>
      </c>
      <c r="AT3" s="48">
        <v>5</v>
      </c>
      <c r="AU3" s="48">
        <v>1</v>
      </c>
      <c r="AV3" s="46">
        <v>1</v>
      </c>
      <c r="AW3" s="46">
        <v>1</v>
      </c>
      <c r="AX3" s="46"/>
      <c r="AY3" s="59">
        <f>SUM(AF3:AX3)</f>
        <v>30</v>
      </c>
      <c r="AZ3" s="62">
        <v>12</v>
      </c>
      <c r="BA3" s="57">
        <f>SUM(AT3:AX3)/AY3</f>
        <v>0.26666666666666666</v>
      </c>
      <c r="BB3" s="57" t="e">
        <f>SUM(#REF!,AH3,#REF!)/AY3</f>
        <v>#REF!</v>
      </c>
      <c r="BC3" s="57">
        <f>SUM(AG3,AS3)/AY3</f>
        <v>0.16666666666666666</v>
      </c>
      <c r="BD3" s="57">
        <f>SUM(AJ3,AK3,AL3,AP3)/AY3</f>
        <v>0.1</v>
      </c>
      <c r="BE3" s="57">
        <f>AF3/AY3</f>
        <v>0</v>
      </c>
      <c r="BF3" s="57" t="e">
        <f>SUM(#REF!,#REF!,#REF!,#REF!,AI3,AM3,AN3,AQ3,AR3)/AY3</f>
        <v>#REF!</v>
      </c>
    </row>
    <row r="4" spans="1:58" ht="15.75" customHeight="1" x14ac:dyDescent="0.3">
      <c r="A4" s="37" t="s">
        <v>128</v>
      </c>
      <c r="B4" s="37"/>
      <c r="C4" s="19">
        <v>44.82837</v>
      </c>
      <c r="D4" s="19">
        <v>-78.779499999999999</v>
      </c>
      <c r="E4" s="66">
        <v>45198</v>
      </c>
      <c r="F4" s="39">
        <v>0.5625</v>
      </c>
      <c r="G4" s="37" t="s">
        <v>159</v>
      </c>
      <c r="H4" s="37" t="s">
        <v>159</v>
      </c>
      <c r="I4" s="37" t="s">
        <v>159</v>
      </c>
      <c r="J4" s="19">
        <v>19.100000000000001</v>
      </c>
      <c r="K4" s="19">
        <v>8.9600000000000009</v>
      </c>
      <c r="L4" s="19">
        <v>45.5</v>
      </c>
      <c r="M4" s="19">
        <v>7.79</v>
      </c>
      <c r="N4" s="19">
        <v>7.6</v>
      </c>
      <c r="O4" s="19">
        <v>3</v>
      </c>
      <c r="P4" s="19">
        <v>0</v>
      </c>
      <c r="Q4" s="19">
        <v>100</v>
      </c>
      <c r="R4" s="19">
        <v>44.82837</v>
      </c>
      <c r="S4" s="19">
        <v>-78.779499999999999</v>
      </c>
      <c r="T4" s="37" t="s">
        <v>93</v>
      </c>
      <c r="U4" s="37" t="s">
        <v>160</v>
      </c>
      <c r="V4" s="37" t="s">
        <v>97</v>
      </c>
      <c r="W4" s="37" t="s">
        <v>96</v>
      </c>
      <c r="X4" s="37" t="s">
        <v>97</v>
      </c>
      <c r="Y4" s="37" t="s">
        <v>97</v>
      </c>
      <c r="Z4" s="37" t="s">
        <v>96</v>
      </c>
      <c r="AA4" s="37" t="s">
        <v>97</v>
      </c>
      <c r="AB4" s="37" t="s">
        <v>97</v>
      </c>
      <c r="AC4" s="37" t="s">
        <v>97</v>
      </c>
      <c r="AD4" s="37" t="s">
        <v>154</v>
      </c>
      <c r="AE4" s="37"/>
      <c r="AF4" s="49"/>
      <c r="AG4" s="47"/>
      <c r="AH4" s="49">
        <v>100</v>
      </c>
      <c r="AI4" s="47"/>
      <c r="AJ4" s="49">
        <v>1</v>
      </c>
      <c r="AK4" s="49">
        <v>1</v>
      </c>
      <c r="AL4" s="49"/>
      <c r="AM4" s="47">
        <v>2</v>
      </c>
      <c r="AN4" s="47"/>
      <c r="AO4" s="47"/>
      <c r="AP4" s="49">
        <v>2</v>
      </c>
      <c r="AQ4" s="47">
        <v>1</v>
      </c>
      <c r="AR4" s="49">
        <v>4</v>
      </c>
      <c r="AS4" s="49">
        <v>2</v>
      </c>
      <c r="AT4" s="49"/>
      <c r="AU4" s="47"/>
      <c r="AV4" s="47"/>
      <c r="AW4" s="47"/>
      <c r="AX4" s="47"/>
      <c r="AY4" s="60">
        <f>SUM(AF4:AX4)</f>
        <v>113</v>
      </c>
      <c r="AZ4" s="62"/>
      <c r="BA4" s="57">
        <f>SUM(AT4:AX4)/AY4</f>
        <v>0</v>
      </c>
      <c r="BB4" s="57" t="e">
        <f>SUM(#REF!,AH4,#REF!)/AY4</f>
        <v>#REF!</v>
      </c>
      <c r="BC4" s="57">
        <f>SUM(AG4,AS4)/AY4</f>
        <v>1.7699115044247787E-2</v>
      </c>
      <c r="BD4" s="57">
        <f>SUM(AJ4,AK4,AL4,AP4)/AY4</f>
        <v>3.5398230088495575E-2</v>
      </c>
      <c r="BE4" s="57">
        <f>AF4/AY4</f>
        <v>0</v>
      </c>
      <c r="BF4" s="57" t="e">
        <f>SUM(#REF!,#REF!,#REF!,#REF!,AI4,AM4,AN4,AQ4,AR4)/AY4</f>
        <v>#REF!</v>
      </c>
    </row>
    <row r="5" spans="1:58" ht="15.75" customHeight="1" x14ac:dyDescent="0.3">
      <c r="A5" s="37" t="s">
        <v>5</v>
      </c>
      <c r="B5" s="37" t="s">
        <v>158</v>
      </c>
      <c r="C5" s="19">
        <v>44.823079999999997</v>
      </c>
      <c r="D5" s="19">
        <v>-78.781769999999995</v>
      </c>
      <c r="E5" s="66">
        <v>45198</v>
      </c>
      <c r="F5" s="39">
        <v>0.60416666666666663</v>
      </c>
      <c r="G5" s="37" t="s">
        <v>159</v>
      </c>
      <c r="H5" s="37" t="s">
        <v>159</v>
      </c>
      <c r="I5" s="37" t="s">
        <v>159</v>
      </c>
      <c r="J5" s="19">
        <v>21.1</v>
      </c>
      <c r="K5" s="19">
        <v>9.09</v>
      </c>
      <c r="L5" s="19">
        <v>44.6</v>
      </c>
      <c r="M5" s="19">
        <v>7.83</v>
      </c>
      <c r="N5" s="19">
        <v>29</v>
      </c>
      <c r="O5" s="19">
        <v>3</v>
      </c>
      <c r="P5" s="19">
        <v>7</v>
      </c>
      <c r="Q5" s="19">
        <v>100</v>
      </c>
      <c r="R5" s="19">
        <v>44.823079999999997</v>
      </c>
      <c r="S5" s="19">
        <v>-78.781769999999995</v>
      </c>
      <c r="T5" s="37" t="s">
        <v>93</v>
      </c>
      <c r="U5" s="37" t="s">
        <v>95</v>
      </c>
      <c r="V5" s="37" t="s">
        <v>97</v>
      </c>
      <c r="W5" s="37" t="s">
        <v>96</v>
      </c>
      <c r="X5" s="37" t="s">
        <v>97</v>
      </c>
      <c r="Y5" s="37" t="s">
        <v>96</v>
      </c>
      <c r="Z5" s="37" t="s">
        <v>97</v>
      </c>
      <c r="AA5" s="37" t="s">
        <v>97</v>
      </c>
      <c r="AB5" s="37" t="s">
        <v>97</v>
      </c>
      <c r="AC5" s="37" t="s">
        <v>97</v>
      </c>
      <c r="AD5" s="37" t="s">
        <v>96</v>
      </c>
      <c r="AE5" s="37"/>
      <c r="AF5" s="48">
        <v>1</v>
      </c>
      <c r="AG5" s="48">
        <v>2</v>
      </c>
      <c r="AH5" s="48">
        <v>5</v>
      </c>
      <c r="AI5" s="48"/>
      <c r="AJ5" s="48">
        <v>2</v>
      </c>
      <c r="AK5" s="48"/>
      <c r="AL5" s="46">
        <v>2</v>
      </c>
      <c r="AM5" s="46">
        <v>10</v>
      </c>
      <c r="AN5" s="46"/>
      <c r="AO5" s="46"/>
      <c r="AP5" s="48"/>
      <c r="AQ5" s="46"/>
      <c r="AR5" s="48"/>
      <c r="AS5" s="46">
        <v>3</v>
      </c>
      <c r="AT5" s="48">
        <v>1</v>
      </c>
      <c r="AU5" s="48"/>
      <c r="AV5" s="46"/>
      <c r="AW5" s="46"/>
      <c r="AX5" s="46"/>
      <c r="AY5" s="59">
        <f>SUM(AF5:AX5)</f>
        <v>26</v>
      </c>
      <c r="AZ5" s="63">
        <v>8</v>
      </c>
      <c r="BA5" s="57">
        <f>SUM(AT5:AX5)/AY5</f>
        <v>3.8461538461538464E-2</v>
      </c>
      <c r="BB5" s="57" t="e">
        <f>SUM(#REF!,AH5,#REF!)/AY5</f>
        <v>#REF!</v>
      </c>
      <c r="BC5" s="57">
        <f>SUM(AG5,AS5)/AY5</f>
        <v>0.19230769230769232</v>
      </c>
      <c r="BD5" s="57">
        <f>SUM(AJ5,AK5,AL5,AP5)/AY5</f>
        <v>0.15384615384615385</v>
      </c>
      <c r="BE5" s="57">
        <f>AF5/AY5</f>
        <v>3.8461538461538464E-2</v>
      </c>
      <c r="BF5" s="57" t="e">
        <f>SUM(#REF!,#REF!,#REF!,#REF!,AI5,AM5,AN5,AQ5,AR5)/AY5</f>
        <v>#REF!</v>
      </c>
    </row>
    <row r="6" spans="1:58" ht="15.75" customHeight="1" x14ac:dyDescent="0.3">
      <c r="A6" s="37" t="s">
        <v>6</v>
      </c>
      <c r="B6" s="37"/>
      <c r="C6" s="19">
        <v>44.823079999999997</v>
      </c>
      <c r="D6" s="19">
        <v>-78.781769999999995</v>
      </c>
      <c r="E6" s="66">
        <v>45198</v>
      </c>
      <c r="F6" s="39">
        <v>0.62152777777777779</v>
      </c>
      <c r="G6" s="37" t="s">
        <v>159</v>
      </c>
      <c r="H6" s="37" t="s">
        <v>159</v>
      </c>
      <c r="I6" s="37" t="s">
        <v>159</v>
      </c>
      <c r="J6" s="19">
        <v>21.1</v>
      </c>
      <c r="K6" s="19">
        <v>9.09</v>
      </c>
      <c r="L6" s="19">
        <v>44.6</v>
      </c>
      <c r="M6" s="19">
        <v>7.83</v>
      </c>
      <c r="N6" s="19">
        <v>30</v>
      </c>
      <c r="O6" s="19">
        <v>3</v>
      </c>
      <c r="P6" s="19">
        <v>5</v>
      </c>
      <c r="Q6" s="19">
        <v>83</v>
      </c>
      <c r="R6" s="19">
        <v>44.823079999999997</v>
      </c>
      <c r="S6" s="19">
        <v>-78.781769999999995</v>
      </c>
      <c r="T6" s="37" t="s">
        <v>93</v>
      </c>
      <c r="U6" s="37" t="s">
        <v>95</v>
      </c>
      <c r="V6" s="37" t="s">
        <v>97</v>
      </c>
      <c r="W6" s="37" t="s">
        <v>96</v>
      </c>
      <c r="X6" s="37" t="s">
        <v>97</v>
      </c>
      <c r="Y6" s="37" t="s">
        <v>96</v>
      </c>
      <c r="Z6" s="37" t="s">
        <v>97</v>
      </c>
      <c r="AA6" s="37" t="s">
        <v>97</v>
      </c>
      <c r="AB6" s="37" t="s">
        <v>97</v>
      </c>
      <c r="AC6" s="37" t="s">
        <v>97</v>
      </c>
      <c r="AD6" s="37" t="s">
        <v>96</v>
      </c>
      <c r="AE6" s="37"/>
      <c r="AF6" s="49"/>
      <c r="AG6" s="49"/>
      <c r="AH6" s="49">
        <v>6</v>
      </c>
      <c r="AI6" s="49"/>
      <c r="AJ6" s="49">
        <v>8</v>
      </c>
      <c r="AK6" s="47"/>
      <c r="AL6" s="47">
        <v>2</v>
      </c>
      <c r="AM6" s="47">
        <v>8</v>
      </c>
      <c r="AN6" s="47"/>
      <c r="AO6" s="47"/>
      <c r="AP6" s="49">
        <v>2</v>
      </c>
      <c r="AQ6" s="47"/>
      <c r="AR6" s="49"/>
      <c r="AS6" s="49">
        <v>4</v>
      </c>
      <c r="AT6" s="49">
        <v>3</v>
      </c>
      <c r="AU6" s="49"/>
      <c r="AV6" s="47"/>
      <c r="AW6" s="47"/>
      <c r="AX6" s="47"/>
      <c r="AY6" s="60">
        <f>SUM(AF6:AX6)</f>
        <v>33</v>
      </c>
      <c r="AZ6" s="62">
        <v>7</v>
      </c>
      <c r="BA6" s="57">
        <f>SUM(AT6:AX6)/AY6</f>
        <v>9.0909090909090912E-2</v>
      </c>
      <c r="BB6" s="57" t="e">
        <f>SUM(#REF!,AH6,#REF!)/AY6</f>
        <v>#REF!</v>
      </c>
      <c r="BC6" s="57">
        <f>SUM(AG6,AS6)/AY6</f>
        <v>0.12121212121212122</v>
      </c>
      <c r="BD6" s="57">
        <f>SUM(AJ6,AK6,AL6,AP6)/AY6</f>
        <v>0.36363636363636365</v>
      </c>
      <c r="BE6" s="57">
        <f>AF6/AY6</f>
        <v>0</v>
      </c>
      <c r="BF6" s="57" t="e">
        <f>SUM(#REF!,#REF!,#REF!,#REF!,AI6,AM6,AN6,AQ6,AR6)/AY6</f>
        <v>#REF!</v>
      </c>
    </row>
    <row r="7" spans="1:58" ht="15.75" customHeight="1" x14ac:dyDescent="0.3">
      <c r="A7" s="37" t="s">
        <v>3</v>
      </c>
      <c r="B7" s="37"/>
      <c r="C7" s="19">
        <v>44.865349999999999</v>
      </c>
      <c r="D7" s="19">
        <v>-78.773200000000003</v>
      </c>
      <c r="E7" s="66">
        <v>45198</v>
      </c>
      <c r="F7" s="39">
        <v>0.47222222222222221</v>
      </c>
      <c r="G7" s="37" t="s">
        <v>159</v>
      </c>
      <c r="H7" s="37" t="s">
        <v>159</v>
      </c>
      <c r="I7" s="37" t="s">
        <v>159</v>
      </c>
      <c r="J7" s="19">
        <v>18.3</v>
      </c>
      <c r="K7" s="19">
        <v>9.57</v>
      </c>
      <c r="L7" s="19">
        <v>37.700000000000003</v>
      </c>
      <c r="M7" s="19">
        <v>7.79</v>
      </c>
      <c r="N7" s="19">
        <v>30</v>
      </c>
      <c r="O7" s="19">
        <v>3</v>
      </c>
      <c r="P7" s="19">
        <v>15</v>
      </c>
      <c r="Q7" s="19">
        <v>78</v>
      </c>
      <c r="R7" s="19">
        <v>44.865349999999999</v>
      </c>
      <c r="S7" s="19">
        <v>-78.773200000000003</v>
      </c>
      <c r="T7" s="37" t="s">
        <v>95</v>
      </c>
      <c r="U7" s="37" t="s">
        <v>161</v>
      </c>
      <c r="V7" s="37" t="s">
        <v>97</v>
      </c>
      <c r="W7" s="37"/>
      <c r="X7" s="37" t="s">
        <v>154</v>
      </c>
      <c r="Y7" s="37" t="s">
        <v>97</v>
      </c>
      <c r="Z7" s="37" t="s">
        <v>154</v>
      </c>
      <c r="AA7" s="37" t="s">
        <v>97</v>
      </c>
      <c r="AB7" s="37" t="s">
        <v>154</v>
      </c>
      <c r="AC7" s="37" t="s">
        <v>154</v>
      </c>
      <c r="AD7" s="37" t="s">
        <v>96</v>
      </c>
      <c r="AE7" s="37"/>
      <c r="AF7" s="46"/>
      <c r="AG7" s="48">
        <v>7</v>
      </c>
      <c r="AH7" s="48">
        <v>7</v>
      </c>
      <c r="AI7" s="46"/>
      <c r="AJ7" s="48">
        <v>1</v>
      </c>
      <c r="AK7" s="46"/>
      <c r="AL7" s="48"/>
      <c r="AM7" s="46"/>
      <c r="AN7" s="46"/>
      <c r="AO7" s="48"/>
      <c r="AP7" s="46">
        <v>2</v>
      </c>
      <c r="AQ7" s="48">
        <v>1</v>
      </c>
      <c r="AR7" s="48"/>
      <c r="AS7" s="48">
        <v>1</v>
      </c>
      <c r="AT7" s="48">
        <v>3</v>
      </c>
      <c r="AU7" s="48"/>
      <c r="AV7" s="46"/>
      <c r="AW7" s="46"/>
      <c r="AX7" s="46"/>
      <c r="AY7" s="59">
        <f>SUM(AF7:AX7)</f>
        <v>22</v>
      </c>
      <c r="AZ7" s="62">
        <v>7</v>
      </c>
      <c r="BA7" s="57">
        <f>SUM(AT7:AX7)/AY7</f>
        <v>0.13636363636363635</v>
      </c>
      <c r="BB7" s="57" t="e">
        <f>SUM(#REF!,AH7,#REF!)/AY7</f>
        <v>#REF!</v>
      </c>
      <c r="BC7" s="57">
        <f>SUM(AG7,AS7)/AY7</f>
        <v>0.36363636363636365</v>
      </c>
      <c r="BD7" s="57">
        <f>SUM(AJ7,AK7,AL7,AP7)/AY7</f>
        <v>0.13636363636363635</v>
      </c>
      <c r="BE7" s="57">
        <f>AF7/AY7</f>
        <v>0</v>
      </c>
      <c r="BF7" s="57" t="e">
        <f>SUM(#REF!,#REF!,#REF!,#REF!,AI7,AM7,AN7,AQ7,AR7)/AY7</f>
        <v>#REF!</v>
      </c>
    </row>
    <row r="8" spans="1:58" ht="15.75" customHeight="1" x14ac:dyDescent="0.3">
      <c r="A8" s="37" t="s">
        <v>143</v>
      </c>
      <c r="B8" s="37"/>
      <c r="C8" s="19">
        <v>44.865349999999999</v>
      </c>
      <c r="D8" s="19">
        <v>-78.773200000000003</v>
      </c>
      <c r="E8" s="66">
        <v>45198</v>
      </c>
      <c r="F8" s="39">
        <v>0.47222222222222221</v>
      </c>
      <c r="G8" s="37" t="s">
        <v>159</v>
      </c>
      <c r="H8" s="37" t="s">
        <v>159</v>
      </c>
      <c r="I8" s="37" t="s">
        <v>159</v>
      </c>
      <c r="J8" s="19">
        <v>18.3</v>
      </c>
      <c r="K8" s="19">
        <v>9.57</v>
      </c>
      <c r="L8" s="19">
        <v>37.700000000000003</v>
      </c>
      <c r="M8" s="19">
        <v>7.79</v>
      </c>
      <c r="N8" s="19">
        <v>30</v>
      </c>
      <c r="O8" s="19">
        <v>3</v>
      </c>
      <c r="P8" s="19">
        <v>8</v>
      </c>
      <c r="Q8" s="19">
        <v>77</v>
      </c>
      <c r="R8" s="19">
        <v>44.865349999999999</v>
      </c>
      <c r="S8" s="19">
        <v>-78.773200000000003</v>
      </c>
      <c r="T8" s="37" t="s">
        <v>95</v>
      </c>
      <c r="U8" s="37" t="s">
        <v>161</v>
      </c>
      <c r="V8" s="37" t="s">
        <v>97</v>
      </c>
      <c r="W8" s="37"/>
      <c r="X8" s="37" t="s">
        <v>154</v>
      </c>
      <c r="Y8" s="37" t="s">
        <v>97</v>
      </c>
      <c r="Z8" s="37" t="s">
        <v>154</v>
      </c>
      <c r="AA8" s="37" t="s">
        <v>97</v>
      </c>
      <c r="AB8" s="37" t="s">
        <v>154</v>
      </c>
      <c r="AC8" s="37" t="s">
        <v>154</v>
      </c>
      <c r="AD8" s="37" t="s">
        <v>96</v>
      </c>
      <c r="AE8" s="37"/>
      <c r="AF8" s="47"/>
      <c r="AG8" s="49">
        <v>9</v>
      </c>
      <c r="AH8" s="49">
        <v>17</v>
      </c>
      <c r="AI8" s="47">
        <v>2</v>
      </c>
      <c r="AJ8" s="49">
        <v>5</v>
      </c>
      <c r="AK8" s="49"/>
      <c r="AL8" s="47"/>
      <c r="AM8" s="47"/>
      <c r="AN8" s="49"/>
      <c r="AO8" s="49">
        <v>1</v>
      </c>
      <c r="AP8" s="49">
        <v>2</v>
      </c>
      <c r="AQ8" s="49"/>
      <c r="AR8" s="49"/>
      <c r="AS8" s="49">
        <v>40</v>
      </c>
      <c r="AT8" s="49">
        <v>9</v>
      </c>
      <c r="AU8" s="47"/>
      <c r="AV8" s="47"/>
      <c r="AW8" s="47"/>
      <c r="AX8" s="47"/>
      <c r="AY8" s="60">
        <f>SUM(AF8:AX8)</f>
        <v>85</v>
      </c>
      <c r="AZ8" s="62">
        <v>8</v>
      </c>
      <c r="BA8" s="57">
        <f>SUM(AT8:AX8)/AY8</f>
        <v>0.10588235294117647</v>
      </c>
      <c r="BB8" s="57" t="e">
        <f>SUM(#REF!,AH8,#REF!)/AY8</f>
        <v>#REF!</v>
      </c>
      <c r="BC8" s="57">
        <f>SUM(AG8,AS8)/AY8</f>
        <v>0.57647058823529407</v>
      </c>
      <c r="BD8" s="57">
        <f>SUM(AJ8,AK8,AL8,AP8)/AY8</f>
        <v>8.2352941176470587E-2</v>
      </c>
      <c r="BE8" s="57">
        <f>AF8/AY8</f>
        <v>0</v>
      </c>
      <c r="BF8" s="57" t="e">
        <f>SUM(#REF!,#REF!,#REF!,#REF!,AI8,AM8,AN8,AQ8,AR8)/AY8</f>
        <v>#REF!</v>
      </c>
    </row>
    <row r="9" spans="1:58" ht="15.75" customHeight="1" x14ac:dyDescent="0.3">
      <c r="A9" s="37" t="s">
        <v>1</v>
      </c>
      <c r="C9" s="37">
        <v>44.884309999999999</v>
      </c>
      <c r="D9" s="19">
        <v>-78.763980000000004</v>
      </c>
      <c r="E9" s="66">
        <v>45198</v>
      </c>
      <c r="F9" s="39">
        <v>0.41944444444444445</v>
      </c>
      <c r="G9" s="37" t="s">
        <v>159</v>
      </c>
      <c r="H9" s="37" t="s">
        <v>159</v>
      </c>
      <c r="I9" s="37" t="s">
        <v>159</v>
      </c>
      <c r="J9" s="19">
        <v>18</v>
      </c>
      <c r="K9" s="19">
        <v>9.18</v>
      </c>
      <c r="L9" s="19">
        <v>42.3</v>
      </c>
      <c r="M9" s="19">
        <v>7.71</v>
      </c>
      <c r="N9" s="19">
        <v>19.399999999999999</v>
      </c>
      <c r="O9" s="19">
        <v>3</v>
      </c>
      <c r="P9" s="19">
        <v>20</v>
      </c>
      <c r="Q9" s="19">
        <v>100</v>
      </c>
      <c r="R9" s="37">
        <v>44.884309999999999</v>
      </c>
      <c r="S9" s="19">
        <v>-78.763980000000004</v>
      </c>
      <c r="T9" s="37" t="s">
        <v>139</v>
      </c>
      <c r="U9" s="37" t="s">
        <v>94</v>
      </c>
      <c r="V9" s="37" t="s">
        <v>96</v>
      </c>
      <c r="W9" s="37" t="s">
        <v>96</v>
      </c>
      <c r="X9" s="37" t="s">
        <v>96</v>
      </c>
      <c r="Y9" s="37" t="s">
        <v>96</v>
      </c>
      <c r="Z9" s="37" t="s">
        <v>96</v>
      </c>
      <c r="AA9" s="37" t="s">
        <v>97</v>
      </c>
      <c r="AB9" s="37" t="s">
        <v>97</v>
      </c>
      <c r="AC9" s="37" t="s">
        <v>97</v>
      </c>
      <c r="AD9" s="37" t="s">
        <v>154</v>
      </c>
      <c r="AE9" s="37"/>
      <c r="AF9" s="46"/>
      <c r="AG9" s="48">
        <v>3</v>
      </c>
      <c r="AH9" s="48">
        <v>41</v>
      </c>
      <c r="AI9" s="48">
        <v>3</v>
      </c>
      <c r="AJ9" s="48">
        <v>17</v>
      </c>
      <c r="AK9" s="46"/>
      <c r="AL9" s="46">
        <v>1</v>
      </c>
      <c r="AM9" s="46"/>
      <c r="AN9" s="46"/>
      <c r="AO9" s="46"/>
      <c r="AP9" s="48">
        <v>4</v>
      </c>
      <c r="AQ9" s="48">
        <v>1</v>
      </c>
      <c r="AR9" s="48">
        <v>1</v>
      </c>
      <c r="AS9" s="48">
        <v>7</v>
      </c>
      <c r="AT9" s="48">
        <v>2</v>
      </c>
      <c r="AU9" s="46"/>
      <c r="AV9" s="46"/>
      <c r="AW9" s="46"/>
      <c r="AX9" s="46"/>
      <c r="AY9" s="59">
        <f>SUM(AF9:AX9)</f>
        <v>80</v>
      </c>
      <c r="AZ9" s="62">
        <v>10</v>
      </c>
      <c r="BA9" s="57">
        <f>SUM(AT9:AX9)/AY9</f>
        <v>2.5000000000000001E-2</v>
      </c>
      <c r="BB9" s="57" t="e">
        <f>SUM(#REF!,AH9,#REF!)/AY9</f>
        <v>#REF!</v>
      </c>
      <c r="BC9" s="57">
        <f>SUM(AG9,AS9)/AY9</f>
        <v>0.125</v>
      </c>
      <c r="BD9" s="57">
        <f>SUM(AJ9,AK9,AL9,AP9)/AY9</f>
        <v>0.27500000000000002</v>
      </c>
      <c r="BE9" s="57">
        <f>AF9/AY9</f>
        <v>0</v>
      </c>
      <c r="BF9" s="57" t="e">
        <f>SUM(#REF!,#REF!,#REF!,#REF!,AI9,AM9,AN9,AQ9,AR9)/AY9</f>
        <v>#REF!</v>
      </c>
    </row>
    <row r="10" spans="1:58" ht="15.75" customHeight="1" x14ac:dyDescent="0.3">
      <c r="A10" s="37" t="s">
        <v>144</v>
      </c>
      <c r="B10" s="37"/>
      <c r="C10" s="37">
        <v>44.884309999999999</v>
      </c>
      <c r="D10" s="19">
        <v>-78.763980000000004</v>
      </c>
      <c r="E10" s="66">
        <v>45198</v>
      </c>
      <c r="F10" s="39">
        <v>0.43055555555555558</v>
      </c>
      <c r="G10" s="37" t="s">
        <v>159</v>
      </c>
      <c r="H10" s="37" t="s">
        <v>159</v>
      </c>
      <c r="I10" s="37" t="s">
        <v>159</v>
      </c>
      <c r="J10" s="19">
        <v>18</v>
      </c>
      <c r="K10" s="19">
        <v>9.18</v>
      </c>
      <c r="L10" s="19">
        <v>42.3</v>
      </c>
      <c r="M10" s="19">
        <v>7.71</v>
      </c>
      <c r="N10" s="19">
        <v>20.2</v>
      </c>
      <c r="O10" s="19">
        <v>3</v>
      </c>
      <c r="P10" s="19">
        <v>10</v>
      </c>
      <c r="Q10" s="14">
        <v>100</v>
      </c>
      <c r="R10" s="37">
        <v>44.884309999999999</v>
      </c>
      <c r="S10" s="19">
        <v>-78.763980000000004</v>
      </c>
      <c r="T10" s="37" t="s">
        <v>139</v>
      </c>
      <c r="U10" s="37" t="s">
        <v>94</v>
      </c>
      <c r="V10" s="37" t="s">
        <v>96</v>
      </c>
      <c r="W10" s="37" t="s">
        <v>96</v>
      </c>
      <c r="X10" s="37" t="s">
        <v>96</v>
      </c>
      <c r="Y10" s="37" t="s">
        <v>96</v>
      </c>
      <c r="Z10" s="37" t="s">
        <v>96</v>
      </c>
      <c r="AA10" s="37" t="s">
        <v>97</v>
      </c>
      <c r="AB10" s="37" t="s">
        <v>97</v>
      </c>
      <c r="AC10" s="37" t="s">
        <v>97</v>
      </c>
      <c r="AD10" s="37" t="s">
        <v>154</v>
      </c>
      <c r="AE10" s="37"/>
      <c r="AF10" s="47"/>
      <c r="AG10" s="49">
        <v>1</v>
      </c>
      <c r="AH10" s="49">
        <v>32</v>
      </c>
      <c r="AI10" s="47">
        <v>1</v>
      </c>
      <c r="AJ10" s="49">
        <v>3</v>
      </c>
      <c r="AK10" s="47"/>
      <c r="AL10" s="47"/>
      <c r="AM10" s="47"/>
      <c r="AN10" s="47"/>
      <c r="AO10" s="49">
        <v>1</v>
      </c>
      <c r="AP10" s="49">
        <v>6</v>
      </c>
      <c r="AQ10" s="49">
        <v>1</v>
      </c>
      <c r="AR10" s="49">
        <v>1</v>
      </c>
      <c r="AS10" s="49">
        <v>28</v>
      </c>
      <c r="AT10" s="49">
        <v>5</v>
      </c>
      <c r="AU10" s="49">
        <v>1</v>
      </c>
      <c r="AV10" s="47"/>
      <c r="AW10" s="47"/>
      <c r="AX10" s="47"/>
      <c r="AY10" s="60">
        <f>SUM(AF10:AX10)</f>
        <v>80</v>
      </c>
      <c r="AZ10" s="62">
        <v>12</v>
      </c>
      <c r="BA10" s="57">
        <f>SUM(AT10:AX10)/AY10</f>
        <v>7.4999999999999997E-2</v>
      </c>
      <c r="BB10" s="57" t="e">
        <f>SUM(#REF!,AH10,#REF!)/AY10</f>
        <v>#REF!</v>
      </c>
      <c r="BC10" s="57">
        <f>SUM(AG10,AS10)/AY10</f>
        <v>0.36249999999999999</v>
      </c>
      <c r="BD10" s="57">
        <f>SUM(AJ10,AK10,AL10,AP10)/AY10</f>
        <v>0.1125</v>
      </c>
      <c r="BE10" s="57">
        <f>AF10/AY10</f>
        <v>0</v>
      </c>
      <c r="BF10" s="57" t="e">
        <f>SUM(#REF!,#REF!,#REF!,#REF!,AI10,AM10,AN10,AQ10,AR10)/AY10</f>
        <v>#REF!</v>
      </c>
    </row>
    <row r="11" spans="1:58" ht="15.75" customHeight="1" x14ac:dyDescent="0.3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41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50"/>
      <c r="AG11" s="57"/>
      <c r="AH11" s="57"/>
      <c r="AI11" s="57"/>
      <c r="AJ11" s="57"/>
      <c r="AK11" s="38"/>
      <c r="AL11" s="38"/>
      <c r="AM11" s="38"/>
      <c r="AN11" s="38"/>
      <c r="AO11" s="38"/>
      <c r="AP11" s="57"/>
      <c r="AQ11" s="38"/>
      <c r="AR11" s="57"/>
      <c r="AS11" s="57"/>
      <c r="AT11" s="57"/>
      <c r="AU11" s="38"/>
      <c r="AV11" s="57"/>
      <c r="AW11" s="38"/>
      <c r="AX11" s="57"/>
      <c r="AY11" s="61"/>
      <c r="AZ11" s="62"/>
      <c r="BA11" s="57" t="e">
        <f>SUM(AT11:AX11)/AY11</f>
        <v>#DIV/0!</v>
      </c>
      <c r="BB11" s="57" t="e">
        <v>#DIV/0!</v>
      </c>
      <c r="BC11" s="57" t="e">
        <v>#DIV/0!</v>
      </c>
      <c r="BD11" s="57" t="e">
        <v>#DIV/0!</v>
      </c>
      <c r="BE11" s="57" t="e">
        <v>#DIV/0!</v>
      </c>
      <c r="BF11" s="57" t="e">
        <f>SUM(#REF!,#REF!,#REF!,#REF!,AI11,AM11,AN11,AQ11,AR11)/AY11</f>
        <v>#REF!</v>
      </c>
    </row>
    <row r="12" spans="1:58" ht="15.75" customHeight="1" x14ac:dyDescent="0.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41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53"/>
      <c r="AG12" s="57"/>
      <c r="AH12" s="57"/>
      <c r="AI12" s="57"/>
      <c r="AJ12" s="57"/>
      <c r="AK12" s="57"/>
      <c r="AL12" s="38"/>
      <c r="AM12" s="38"/>
      <c r="AN12" s="38"/>
      <c r="AO12" s="38"/>
      <c r="AP12" s="57"/>
      <c r="AQ12" s="38"/>
      <c r="AR12" s="57"/>
      <c r="AS12" s="57"/>
      <c r="AT12" s="57"/>
      <c r="AU12" s="57"/>
      <c r="AV12" s="38"/>
      <c r="AW12" s="38"/>
      <c r="AX12" s="38"/>
      <c r="AY12" s="61"/>
      <c r="AZ12" s="62"/>
      <c r="BA12" s="57" t="e">
        <f>SUM(AT12:AX12)/AY12</f>
        <v>#DIV/0!</v>
      </c>
      <c r="BB12" s="57" t="e">
        <v>#DIV/0!</v>
      </c>
      <c r="BC12" s="57" t="e">
        <v>#DIV/0!</v>
      </c>
      <c r="BD12" s="57" t="e">
        <v>#DIV/0!</v>
      </c>
      <c r="BE12" s="57" t="e">
        <v>#DIV/0!</v>
      </c>
      <c r="BF12" s="57" t="e">
        <v>#DIV/0!</v>
      </c>
    </row>
    <row r="13" spans="1:58" ht="15.75" customHeight="1" x14ac:dyDescent="0.3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41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54"/>
      <c r="AG13" s="55"/>
      <c r="AH13" s="57"/>
      <c r="AI13" s="57"/>
      <c r="AJ13" s="57"/>
      <c r="AK13" s="38"/>
      <c r="AL13" s="57"/>
      <c r="AM13" s="38"/>
      <c r="AN13" s="38"/>
      <c r="AO13" s="38"/>
      <c r="AP13" s="57"/>
      <c r="AQ13" s="38"/>
      <c r="AR13" s="57"/>
      <c r="AS13" s="57"/>
      <c r="AT13" s="57"/>
      <c r="AU13" s="38"/>
      <c r="AV13" s="38"/>
      <c r="AW13" s="38"/>
      <c r="AX13" s="38"/>
      <c r="AY13" s="61"/>
      <c r="AZ13" s="64"/>
      <c r="BA13" s="57" t="e">
        <f>SUM(AT13:AX13)/AY13</f>
        <v>#DIV/0!</v>
      </c>
      <c r="BB13" s="57" t="e">
        <v>#DIV/0!</v>
      </c>
      <c r="BC13" s="57" t="e">
        <v>#DIV/0!</v>
      </c>
      <c r="BD13" s="57" t="e">
        <v>#DIV/0!</v>
      </c>
      <c r="BE13" s="57" t="e">
        <v>#DIV/0!</v>
      </c>
      <c r="BF13" s="57" t="e">
        <v>#DIV/0!</v>
      </c>
    </row>
    <row r="14" spans="1:58" ht="15.75" customHeight="1" x14ac:dyDescent="0.3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41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52"/>
      <c r="AG14" s="38"/>
      <c r="AH14" s="57"/>
      <c r="AI14" s="57"/>
      <c r="AJ14" s="57"/>
      <c r="AK14" s="38"/>
      <c r="AL14" s="38"/>
      <c r="AM14" s="38"/>
      <c r="AN14" s="38"/>
      <c r="AO14" s="38"/>
      <c r="AP14" s="57"/>
      <c r="AQ14" s="57"/>
      <c r="AR14" s="57"/>
      <c r="AS14" s="57"/>
      <c r="AT14" s="57"/>
      <c r="AU14" s="38"/>
      <c r="AV14" s="38"/>
      <c r="AW14" s="38"/>
      <c r="AX14" s="38"/>
      <c r="AY14" s="61"/>
      <c r="AZ14" s="63"/>
      <c r="BA14" s="57" t="e">
        <f>SUM(AT14:AX14)/AY14</f>
        <v>#DIV/0!</v>
      </c>
      <c r="BB14" s="57" t="e">
        <v>#DIV/0!</v>
      </c>
      <c r="BC14" s="57" t="e">
        <v>#DIV/0!</v>
      </c>
      <c r="BD14" s="57" t="e">
        <v>#DIV/0!</v>
      </c>
      <c r="BE14" s="57" t="e">
        <v>#DIV/0!</v>
      </c>
      <c r="BF14" s="57" t="e">
        <v>#DIV/0!</v>
      </c>
    </row>
    <row r="15" spans="1:58" ht="15.75" customHeight="1" x14ac:dyDescent="0.3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41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55"/>
      <c r="AG15" s="38"/>
      <c r="AH15" s="57"/>
      <c r="AI15" s="57"/>
      <c r="AJ15" s="57"/>
      <c r="AK15" s="57"/>
      <c r="AL15" s="38"/>
      <c r="AM15" s="38"/>
      <c r="AN15" s="57"/>
      <c r="AO15" s="38"/>
      <c r="AP15" s="38"/>
      <c r="AQ15" s="38"/>
      <c r="AR15" s="38"/>
      <c r="AS15" s="38"/>
      <c r="AT15" s="57"/>
      <c r="AU15" s="38"/>
      <c r="AV15" s="38"/>
      <c r="AW15" s="38"/>
      <c r="AX15" s="38"/>
      <c r="AY15" s="61"/>
      <c r="AZ15" s="62"/>
      <c r="BA15" s="57" t="e">
        <v>#DIV/0!</v>
      </c>
      <c r="BB15" s="57" t="e">
        <v>#DIV/0!</v>
      </c>
      <c r="BC15" s="57" t="e">
        <v>#DIV/0!</v>
      </c>
      <c r="BD15" s="57" t="e">
        <v>#DIV/0!</v>
      </c>
      <c r="BE15" s="57" t="e">
        <v>#DIV/0!</v>
      </c>
      <c r="BF15" s="57" t="e">
        <v>#DIV/0!</v>
      </c>
    </row>
    <row r="16" spans="1:58" ht="15.75" customHeight="1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41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50"/>
      <c r="AK16" s="55"/>
      <c r="AL16" s="38"/>
      <c r="AM16" s="38"/>
      <c r="AN16" s="57"/>
      <c r="AO16" s="38"/>
      <c r="AP16" s="57"/>
      <c r="AQ16" s="38"/>
      <c r="AR16" s="38"/>
      <c r="AS16" s="38"/>
      <c r="AT16" s="57"/>
      <c r="AU16" s="57"/>
      <c r="AV16" s="38"/>
      <c r="AW16" s="38"/>
      <c r="AX16" s="57"/>
      <c r="AY16" s="61"/>
      <c r="AZ16" s="62"/>
      <c r="BA16" s="57" t="e">
        <v>#DIV/0!</v>
      </c>
      <c r="BB16" s="57" t="e">
        <v>#DIV/0!</v>
      </c>
      <c r="BC16" s="57" t="e">
        <v>#DIV/0!</v>
      </c>
      <c r="BD16" s="57" t="e">
        <v>#DIV/0!</v>
      </c>
      <c r="BE16" s="57" t="e">
        <v>#DIV/0!</v>
      </c>
      <c r="BF16" s="57" t="e">
        <v>#DIV/0!</v>
      </c>
    </row>
  </sheetData>
  <dataValidations count="5">
    <dataValidation type="custom" allowBlank="1" showErrorMessage="1" sqref="F3:F10" xr:uid="{638BF39A-5EBF-49D7-80CF-C63F1F2C0986}">
      <formula1>AND(GTE(F3,MIN((0),(0.999305555555556))),LTE(F3,MAX((0),(0.999305555555556))))</formula1>
    </dataValidation>
    <dataValidation type="decimal" allowBlank="1" showInputMessage="1" showErrorMessage="1" prompt="Depth Error - Maximum Depth must be between 0 and 125 cm!" sqref="P10 Q3:Q9" xr:uid="{DCE43911-0994-4152-AE16-50F4AB985EC1}">
      <formula1>0</formula1>
      <formula2>125</formula2>
    </dataValidation>
    <dataValidation type="decimal" allowBlank="1" showInputMessage="1" showErrorMessage="1" prompt="Invalide Time - Sampling Time must be between 0 and 10 minutes!" sqref="O3:O9" xr:uid="{FA444201-F288-4AA6-8EDA-7491631466FA}">
      <formula1>0</formula1>
      <formula2>10</formula2>
    </dataValidation>
    <dataValidation type="decimal" allowBlank="1" showInputMessage="1" showErrorMessage="1" prompt="Sampling Time Error - Sampling Time must be between 0 and 60 seconds!" sqref="O10 P3:P9" xr:uid="{7C0B6066-3979-4CAF-A1B5-AF729ED4717A}">
      <formula1>0</formula1>
      <formula2>60</formula2>
    </dataValidation>
    <dataValidation type="custom" allowBlank="1" showInputMessage="1" showErrorMessage="1" prompt="Error: Character Limit Exceeded - Character limit is 225" sqref="AE3:AE10" xr:uid="{4C4519DF-14D8-4A72-9ED2-E9FD690C389F}">
      <formula1>AND(GTE(LEN(AE3),MIN((0),(225))),LTE(LEN(AE3),MAX((0),(225))))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2022</vt:lpstr>
      <vt:lpstr>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Daksh Patel</cp:lastModifiedBy>
  <cp:revision/>
  <dcterms:created xsi:type="dcterms:W3CDTF">2024-10-14T21:29:42Z</dcterms:created>
  <dcterms:modified xsi:type="dcterms:W3CDTF">2024-11-01T17:01:19Z</dcterms:modified>
  <cp:category/>
  <cp:contentStatus/>
</cp:coreProperties>
</file>