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 activeTab="1"/>
  </bookViews>
  <sheets>
    <sheet name="configuration" sheetId="2" r:id="rId1"/>
    <sheet name="Summary of Aphid App data 2017" sheetId="1" r:id="rId2"/>
  </sheets>
  <definedNames>
    <definedName name="_xlnm._FilterDatabase" localSheetId="1" hidden="1">'Summary of Aphid App data 2017'!$A$1:$AA$69</definedName>
    <definedName name="sep">configuration!$B$1</definedName>
  </definedName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  <c r="U8" i="1" l="1"/>
  <c r="V8" i="1" s="1"/>
  <c r="U44" i="1" l="1"/>
  <c r="T44" i="1"/>
  <c r="U48" i="1"/>
  <c r="T48" i="1"/>
  <c r="U38" i="1"/>
  <c r="T38" i="1"/>
  <c r="U43" i="1"/>
  <c r="T43" i="1"/>
  <c r="U53" i="1"/>
  <c r="T53" i="1"/>
  <c r="U54" i="1"/>
  <c r="T54" i="1"/>
  <c r="U59" i="1"/>
  <c r="T59" i="1"/>
  <c r="U58" i="1"/>
  <c r="T58" i="1"/>
  <c r="U12" i="1"/>
  <c r="T12" i="1"/>
  <c r="U7" i="1"/>
  <c r="V7" i="1" s="1"/>
  <c r="U6" i="1"/>
  <c r="V6" i="1" s="1"/>
  <c r="U3" i="1"/>
  <c r="V3" i="1" s="1"/>
  <c r="U4" i="1"/>
  <c r="V4" i="1" s="1"/>
  <c r="U5" i="1"/>
  <c r="V5" i="1" s="1"/>
  <c r="U57" i="1"/>
  <c r="T57" i="1"/>
  <c r="U60" i="1"/>
  <c r="T60" i="1"/>
  <c r="U56" i="1"/>
  <c r="T56" i="1"/>
  <c r="U63" i="1"/>
  <c r="T63" i="1"/>
  <c r="U55" i="1"/>
  <c r="T55" i="1"/>
  <c r="U30" i="1"/>
  <c r="T30" i="1"/>
  <c r="U17" i="1"/>
  <c r="T17" i="1"/>
  <c r="U23" i="1"/>
  <c r="T23" i="1"/>
  <c r="V54" i="1" l="1"/>
  <c r="V43" i="1"/>
  <c r="V12" i="1"/>
  <c r="V59" i="1"/>
  <c r="V53" i="1"/>
  <c r="V38" i="1"/>
  <c r="V48" i="1"/>
  <c r="V17" i="1"/>
  <c r="V23" i="1"/>
  <c r="V44" i="1"/>
  <c r="V56" i="1"/>
  <c r="V60" i="1"/>
  <c r="V57" i="1"/>
  <c r="V58" i="1"/>
  <c r="V63" i="1"/>
  <c r="V55" i="1"/>
  <c r="V30" i="1"/>
  <c r="U9" i="1"/>
  <c r="U11" i="1"/>
  <c r="U13" i="1"/>
  <c r="U14" i="1"/>
  <c r="U15" i="1"/>
  <c r="U16" i="1"/>
  <c r="U18" i="1"/>
  <c r="U19" i="1"/>
  <c r="U20" i="1"/>
  <c r="U21" i="1"/>
  <c r="U22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9" i="1"/>
  <c r="U40" i="1"/>
  <c r="U41" i="1"/>
  <c r="U42" i="1"/>
  <c r="U45" i="1"/>
  <c r="U46" i="1"/>
  <c r="U47" i="1"/>
  <c r="U49" i="1"/>
  <c r="U50" i="1"/>
  <c r="U51" i="1"/>
  <c r="U52" i="1"/>
  <c r="U61" i="1"/>
  <c r="U62" i="1"/>
  <c r="U64" i="1"/>
  <c r="U65" i="1"/>
  <c r="U66" i="1"/>
  <c r="U67" i="1"/>
  <c r="U68" i="1"/>
  <c r="U69" i="1"/>
  <c r="U2" i="1"/>
  <c r="V9" i="1"/>
  <c r="T11" i="1"/>
  <c r="V11" i="1" s="1"/>
  <c r="T13" i="1"/>
  <c r="V13" i="1" s="1"/>
  <c r="T14" i="1"/>
  <c r="V14" i="1" s="1"/>
  <c r="T15" i="1"/>
  <c r="V15" i="1" s="1"/>
  <c r="T16" i="1"/>
  <c r="V16" i="1" s="1"/>
  <c r="T18" i="1"/>
  <c r="V18" i="1" s="1"/>
  <c r="T19" i="1"/>
  <c r="V19" i="1" s="1"/>
  <c r="T20" i="1"/>
  <c r="V20" i="1" s="1"/>
  <c r="V21" i="1"/>
  <c r="T22" i="1"/>
  <c r="V22" i="1" s="1"/>
  <c r="T24" i="1"/>
  <c r="V24" i="1" s="1"/>
  <c r="V25" i="1"/>
  <c r="T26" i="1"/>
  <c r="V26" i="1" s="1"/>
  <c r="T27" i="1"/>
  <c r="V27" i="1" s="1"/>
  <c r="T28" i="1"/>
  <c r="V28" i="1" s="1"/>
  <c r="T29" i="1"/>
  <c r="V29" i="1" s="1"/>
  <c r="T31" i="1"/>
  <c r="V31" i="1" s="1"/>
  <c r="T32" i="1"/>
  <c r="V32" i="1" s="1"/>
  <c r="T33" i="1"/>
  <c r="V33" i="1" s="1"/>
  <c r="T34" i="1"/>
  <c r="V34" i="1" s="1"/>
  <c r="T35" i="1"/>
  <c r="V35" i="1" s="1"/>
  <c r="T36" i="1"/>
  <c r="V36" i="1" s="1"/>
  <c r="T37" i="1"/>
  <c r="V37" i="1" s="1"/>
  <c r="T39" i="1"/>
  <c r="V39" i="1" s="1"/>
  <c r="T40" i="1"/>
  <c r="V40" i="1" s="1"/>
  <c r="T41" i="1"/>
  <c r="V41" i="1" s="1"/>
  <c r="T42" i="1"/>
  <c r="V42" i="1" s="1"/>
  <c r="T45" i="1"/>
  <c r="V45" i="1" s="1"/>
  <c r="T46" i="1"/>
  <c r="V46" i="1" s="1"/>
  <c r="T47" i="1"/>
  <c r="V47" i="1" s="1"/>
  <c r="T49" i="1"/>
  <c r="V49" i="1" s="1"/>
  <c r="T50" i="1"/>
  <c r="V50" i="1" s="1"/>
  <c r="T51" i="1"/>
  <c r="V51" i="1" s="1"/>
  <c r="T52" i="1"/>
  <c r="V52" i="1" s="1"/>
  <c r="T61" i="1"/>
  <c r="V61" i="1" s="1"/>
  <c r="T62" i="1"/>
  <c r="T64" i="1"/>
  <c r="V64" i="1" s="1"/>
  <c r="T65" i="1"/>
  <c r="V65" i="1" s="1"/>
  <c r="T66" i="1"/>
  <c r="V66" i="1" s="1"/>
  <c r="T67" i="1"/>
  <c r="V67" i="1" s="1"/>
  <c r="T68" i="1"/>
  <c r="V68" i="1" s="1"/>
  <c r="T69" i="1"/>
  <c r="V69" i="1" s="1"/>
  <c r="T2" i="1"/>
  <c r="V2" i="1" s="1"/>
  <c r="V62" i="1" l="1"/>
</calcChain>
</file>

<file path=xl/sharedStrings.xml><?xml version="1.0" encoding="utf-8"?>
<sst xmlns="http://schemas.openxmlformats.org/spreadsheetml/2006/main" count="303" uniqueCount="50">
  <si>
    <t>Zadoks_stage</t>
  </si>
  <si>
    <t>Coccinella_septempunctata_C7</t>
  </si>
  <si>
    <t>ladybugs- larvae</t>
  </si>
  <si>
    <t>ladybugs_adults</t>
  </si>
  <si>
    <t>ladybugs_total</t>
  </si>
  <si>
    <t>G_lacewing_larvae</t>
  </si>
  <si>
    <t>App_scout</t>
  </si>
  <si>
    <t>SampleType</t>
  </si>
  <si>
    <t>#_Tillers</t>
  </si>
  <si>
    <t>Total_aphids</t>
  </si>
  <si>
    <t>Aphids/tiller</t>
  </si>
  <si>
    <t>Brown_aphid_mummies_Aphidius</t>
  </si>
  <si>
    <t>Hippodamia_tredecimpunctata_H13</t>
  </si>
  <si>
    <t>13-spot_larvae</t>
  </si>
  <si>
    <t>C7-spot_larvae</t>
  </si>
  <si>
    <t>Minute_pirate_bug</t>
  </si>
  <si>
    <t>Damsel_bug</t>
  </si>
  <si>
    <t>Black_aphid_mummies</t>
  </si>
  <si>
    <t>Total_natural_enemies</t>
  </si>
  <si>
    <t>Home_Base</t>
  </si>
  <si>
    <t>Oat</t>
  </si>
  <si>
    <t>SEF</t>
  </si>
  <si>
    <t>Erl</t>
  </si>
  <si>
    <t>Wheat</t>
  </si>
  <si>
    <t>Tyler</t>
  </si>
  <si>
    <t>Mikki</t>
  </si>
  <si>
    <t>Stean</t>
  </si>
  <si>
    <t>Barley</t>
  </si>
  <si>
    <t>Oats</t>
  </si>
  <si>
    <t>Llewellyn</t>
  </si>
  <si>
    <t>Alvena</t>
  </si>
  <si>
    <t>Melfort</t>
  </si>
  <si>
    <t>Outlook</t>
  </si>
  <si>
    <t>Gabrielle</t>
  </si>
  <si>
    <t>Kernan</t>
  </si>
  <si>
    <t>Cover wheat</t>
  </si>
  <si>
    <t>Rosetown</t>
  </si>
  <si>
    <t>Dana</t>
  </si>
  <si>
    <t>cover</t>
  </si>
  <si>
    <t>sep</t>
  </si>
  <si>
    <t>.</t>
  </si>
  <si>
    <t>field_id_suffix</t>
  </si>
  <si>
    <t>FIELD_ID</t>
  </si>
  <si>
    <t>DATE_HUMAN</t>
  </si>
  <si>
    <t>set_sample_id</t>
  </si>
  <si>
    <t>date_machine</t>
  </si>
  <si>
    <t>site</t>
  </si>
  <si>
    <t>crop</t>
  </si>
  <si>
    <t>observer</t>
  </si>
  <si>
    <t>aphid-tiller-check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</si>
</sst>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09]d/mmm/yy;@"/>
    <numFmt numFmtId="165" formatCode="mmm\.dd/yy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0" fontId="2" fillId="2" borderId="1" xfId="1"/>
    <xf numFmtId="165" fontId="2" fillId="2" borderId="1" xfId="1" applyNumberFormat="1"/>
    <xf numFmtId="9" fontId="3" fillId="3" borderId="2" xfId="2" applyNumberFormat="1"/>
    <xf numFmtId="9" fontId="0" fillId="0" borderId="0" xfId="0" applyNumberFormat="1"/>
  </cellXfs>
  <cellStyles count="3">
    <cellStyle name="Calculation" xfId="1" builtinId="22"/>
    <cellStyle name="Check Cell" xfId="2" builtinId="23"/>
    <cellStyle name="Normal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t="s">
        <v>39</v>
      </c>
      <c r="B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69"/>
  <sheetViews>
    <sheetView tabSelected="1" workbookViewId="0">
      <pane ySplit="1" topLeftCell="A66" activePane="bottomLeft" state="frozen"/>
      <selection pane="bottomLeft" activeCell="B67" sqref="B67"/>
    </sheetView>
  </sheetViews>
  <sheetFormatPr defaultRowHeight="15" x14ac:dyDescent="0.25"/>
  <cols>
    <col min="1" max="1" width="12.140625" bestFit="1" customWidth="1"/>
    <col min="2" max="2" width="16.7109375" style="7" customWidth="1"/>
    <col min="3" max="3" width="18" style="5" customWidth="1"/>
    <col min="4" max="4" width="11.42578125" bestFit="1" customWidth="1"/>
    <col min="5" max="5" width="12.140625" bestFit="1" customWidth="1"/>
    <col min="6" max="7" width="19.140625" customWidth="1"/>
    <col min="8" max="8" width="17" customWidth="1"/>
    <col min="9" max="9" width="14.42578125" customWidth="1"/>
    <col min="10" max="10" width="20.7109375" customWidth="1"/>
    <col min="12" max="12" width="12" customWidth="1"/>
    <col min="13" max="13" width="12.85546875" customWidth="1"/>
    <col min="14" max="14" width="12.85546875" style="12" customWidth="1"/>
    <col min="15" max="15" width="21.140625" customWidth="1"/>
    <col min="16" max="16" width="33.28515625" bestFit="1" customWidth="1"/>
    <col min="17" max="17" width="15" customWidth="1"/>
    <col min="18" max="18" width="29.140625" bestFit="1" customWidth="1"/>
    <col min="19" max="19" width="29.140625" customWidth="1"/>
    <col min="23" max="23" width="16.7109375" customWidth="1"/>
    <col min="24" max="25" width="17" customWidth="1"/>
    <col min="26" max="26" width="19" customWidth="1"/>
    <col min="27" max="27" width="21" customWidth="1"/>
  </cols>
  <sheetData>
    <row r="1" spans="1:27" ht="16.5" thickTop="1" thickBot="1" x14ac:dyDescent="0.3">
      <c r="A1" s="1" t="s">
        <v>44</v>
      </c>
      <c r="B1" s="7" t="s">
        <v>45</v>
      </c>
      <c r="C1" s="10" t="s">
        <v>43</v>
      </c>
      <c r="D1" t="s">
        <v>46</v>
      </c>
      <c r="E1" t="s">
        <v>47</v>
      </c>
      <c r="F1" t="s">
        <v>41</v>
      </c>
      <c r="G1" s="9" t="s">
        <v>42</v>
      </c>
      <c r="H1" t="s">
        <v>48</v>
      </c>
      <c r="I1" t="s">
        <v>7</v>
      </c>
      <c r="J1" s="2" t="s">
        <v>0</v>
      </c>
      <c r="K1" t="s">
        <v>8</v>
      </c>
      <c r="L1" t="s">
        <v>9</v>
      </c>
      <c r="M1" t="s">
        <v>10</v>
      </c>
      <c r="N1" s="11" t="s">
        <v>49</v>
      </c>
      <c r="O1" t="s">
        <v>18</v>
      </c>
      <c r="P1" t="s">
        <v>12</v>
      </c>
      <c r="Q1" t="s">
        <v>13</v>
      </c>
      <c r="R1" t="s">
        <v>1</v>
      </c>
      <c r="S1" t="s">
        <v>14</v>
      </c>
      <c r="T1" t="s">
        <v>2</v>
      </c>
      <c r="U1" t="s">
        <v>3</v>
      </c>
      <c r="V1" t="s">
        <v>4</v>
      </c>
      <c r="W1" t="s">
        <v>5</v>
      </c>
      <c r="X1" t="s">
        <v>15</v>
      </c>
      <c r="Y1" t="s">
        <v>16</v>
      </c>
      <c r="Z1" t="s">
        <v>11</v>
      </c>
      <c r="AA1" t="s">
        <v>17</v>
      </c>
    </row>
    <row r="2" spans="1:27" ht="15.75" hidden="1" thickTop="1" x14ac:dyDescent="0.25">
      <c r="A2" s="4">
        <v>1</v>
      </c>
      <c r="B2" s="8">
        <v>42899</v>
      </c>
      <c r="C2" s="6">
        <f>B2</f>
        <v>42899</v>
      </c>
      <c r="D2" t="s">
        <v>21</v>
      </c>
      <c r="E2" t="s">
        <v>20</v>
      </c>
      <c r="F2" t="s">
        <v>19</v>
      </c>
      <c r="G2" t="str">
        <f t="shared" ref="G2:G33" si="0">$D2&amp;sep&amp;$E2&amp;IF(ISBLANK($F2),"",sep&amp;$F2)</f>
        <v>SEF.Oat.Home_Base</v>
      </c>
      <c r="H2" t="s">
        <v>22</v>
      </c>
      <c r="I2" t="s">
        <v>6</v>
      </c>
      <c r="K2">
        <v>25</v>
      </c>
      <c r="L2">
        <v>33</v>
      </c>
      <c r="M2">
        <v>1.32</v>
      </c>
      <c r="N2" s="12">
        <f>IF(L2&lt;&gt;0,M2/(L2/K2),1)</f>
        <v>1</v>
      </c>
      <c r="O2">
        <v>4</v>
      </c>
      <c r="P2">
        <v>1</v>
      </c>
      <c r="Q2">
        <v>0</v>
      </c>
      <c r="R2">
        <v>1</v>
      </c>
      <c r="S2">
        <v>0</v>
      </c>
      <c r="T2">
        <f>Q2+S2</f>
        <v>0</v>
      </c>
      <c r="U2">
        <f>P2+R2</f>
        <v>2</v>
      </c>
      <c r="V2">
        <f>T2+U2</f>
        <v>2</v>
      </c>
      <c r="W2">
        <v>2</v>
      </c>
      <c r="X2">
        <v>0</v>
      </c>
      <c r="Y2">
        <v>0</v>
      </c>
      <c r="Z2">
        <v>0</v>
      </c>
      <c r="AA2">
        <v>0</v>
      </c>
    </row>
    <row r="3" spans="1:27" ht="15.75" hidden="1" thickTop="1" x14ac:dyDescent="0.25">
      <c r="A3" s="3">
        <v>1</v>
      </c>
      <c r="B3" s="8">
        <v>42908</v>
      </c>
      <c r="C3" s="6">
        <f t="shared" ref="C3:C66" si="1">B3</f>
        <v>42908</v>
      </c>
      <c r="D3" t="s">
        <v>21</v>
      </c>
      <c r="E3" t="s">
        <v>23</v>
      </c>
      <c r="G3" t="str">
        <f t="shared" si="0"/>
        <v>SEF.Wheat</v>
      </c>
      <c r="H3" t="s">
        <v>24</v>
      </c>
      <c r="I3" t="s">
        <v>6</v>
      </c>
      <c r="K3">
        <v>25</v>
      </c>
      <c r="L3">
        <v>0</v>
      </c>
      <c r="M3">
        <v>0</v>
      </c>
      <c r="N3" s="12">
        <f t="shared" ref="N3:N66" si="2">IF(L3&lt;&gt;0,M3/(L3/K3),1)</f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" si="3">P3+R3</f>
        <v>0</v>
      </c>
      <c r="V3">
        <f t="shared" ref="V3" si="4">T3+U3</f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t="15.75" hidden="1" thickTop="1" x14ac:dyDescent="0.25">
      <c r="A4" s="3">
        <v>2</v>
      </c>
      <c r="B4" s="8">
        <v>42912</v>
      </c>
      <c r="C4" s="6">
        <f t="shared" si="1"/>
        <v>42912</v>
      </c>
      <c r="D4" t="s">
        <v>21</v>
      </c>
      <c r="E4" t="s">
        <v>23</v>
      </c>
      <c r="G4" t="str">
        <f t="shared" si="0"/>
        <v>SEF.Wheat</v>
      </c>
      <c r="H4" t="s">
        <v>24</v>
      </c>
      <c r="I4" t="s">
        <v>6</v>
      </c>
      <c r="K4">
        <v>25</v>
      </c>
      <c r="L4">
        <v>0</v>
      </c>
      <c r="M4">
        <v>0</v>
      </c>
      <c r="N4" s="12">
        <f t="shared" si="2"/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ref="U4" si="5">P4+R4</f>
        <v>0</v>
      </c>
      <c r="V4">
        <f t="shared" ref="V4" si="6">T4+U4</f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ht="15.75" hidden="1" thickTop="1" x14ac:dyDescent="0.25">
      <c r="A5" s="3">
        <v>3</v>
      </c>
      <c r="B5" s="8">
        <v>42926</v>
      </c>
      <c r="C5" s="6">
        <f t="shared" si="1"/>
        <v>42926</v>
      </c>
      <c r="D5" t="s">
        <v>21</v>
      </c>
      <c r="E5" t="s">
        <v>23</v>
      </c>
      <c r="G5" t="str">
        <f t="shared" si="0"/>
        <v>SEF.Wheat</v>
      </c>
      <c r="H5" t="s">
        <v>33</v>
      </c>
      <c r="I5" t="s">
        <v>6</v>
      </c>
      <c r="K5">
        <v>25</v>
      </c>
      <c r="L5">
        <v>0</v>
      </c>
      <c r="M5">
        <v>0</v>
      </c>
      <c r="N5" s="12">
        <f t="shared" si="2"/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ref="U5:U7" si="7">P5+R5</f>
        <v>0</v>
      </c>
      <c r="V5">
        <f t="shared" ref="V5:V7" si="8">T5+U5</f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ht="15.75" hidden="1" thickTop="1" x14ac:dyDescent="0.25">
      <c r="A6" s="3">
        <v>4</v>
      </c>
      <c r="B6" s="8">
        <v>42927</v>
      </c>
      <c r="C6" s="6">
        <f t="shared" si="1"/>
        <v>42927</v>
      </c>
      <c r="D6" t="s">
        <v>21</v>
      </c>
      <c r="E6" t="s">
        <v>23</v>
      </c>
      <c r="G6" t="str">
        <f t="shared" si="0"/>
        <v>SEF.Wheat</v>
      </c>
      <c r="H6" t="s">
        <v>24</v>
      </c>
      <c r="I6" t="s">
        <v>6</v>
      </c>
      <c r="K6">
        <v>25</v>
      </c>
      <c r="L6">
        <v>0</v>
      </c>
      <c r="M6">
        <v>0</v>
      </c>
      <c r="N6" s="12">
        <f t="shared" si="2"/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7"/>
        <v>0</v>
      </c>
      <c r="V6">
        <f t="shared" si="8"/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ht="15.75" hidden="1" thickTop="1" x14ac:dyDescent="0.25">
      <c r="A7" s="3">
        <v>5</v>
      </c>
      <c r="B7" s="8">
        <v>42928</v>
      </c>
      <c r="C7" s="6">
        <f t="shared" si="1"/>
        <v>42928</v>
      </c>
      <c r="D7" t="s">
        <v>21</v>
      </c>
      <c r="E7" t="s">
        <v>23</v>
      </c>
      <c r="G7" t="str">
        <f t="shared" si="0"/>
        <v>SEF.Wheat</v>
      </c>
      <c r="H7" t="s">
        <v>33</v>
      </c>
      <c r="I7" t="s">
        <v>6</v>
      </c>
      <c r="K7">
        <v>25</v>
      </c>
      <c r="L7">
        <v>1</v>
      </c>
      <c r="M7">
        <v>0.04</v>
      </c>
      <c r="N7" s="12">
        <f t="shared" si="2"/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7"/>
        <v>0</v>
      </c>
      <c r="V7">
        <f t="shared" si="8"/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ht="15.75" hidden="1" thickTop="1" x14ac:dyDescent="0.25">
      <c r="A8" s="3">
        <v>5</v>
      </c>
      <c r="B8" s="8">
        <v>42930</v>
      </c>
      <c r="C8" s="6">
        <f t="shared" si="1"/>
        <v>42930</v>
      </c>
      <c r="D8" t="s">
        <v>21</v>
      </c>
      <c r="E8" t="s">
        <v>23</v>
      </c>
      <c r="G8" t="str">
        <f t="shared" si="0"/>
        <v>SEF.Wheat</v>
      </c>
      <c r="H8" t="s">
        <v>24</v>
      </c>
      <c r="I8" t="s">
        <v>6</v>
      </c>
      <c r="K8">
        <v>25</v>
      </c>
      <c r="L8">
        <v>0</v>
      </c>
      <c r="M8">
        <v>0</v>
      </c>
      <c r="N8" s="12">
        <f t="shared" si="2"/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ref="U8" si="9">P8+R8</f>
        <v>0</v>
      </c>
      <c r="V8">
        <f t="shared" ref="V8" si="10">T8+U8</f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t="15.75" hidden="1" thickTop="1" x14ac:dyDescent="0.25">
      <c r="A9" s="3">
        <v>6</v>
      </c>
      <c r="B9" s="8">
        <v>42934</v>
      </c>
      <c r="C9" s="6">
        <f t="shared" si="1"/>
        <v>42934</v>
      </c>
      <c r="D9" t="s">
        <v>21</v>
      </c>
      <c r="E9" t="s">
        <v>23</v>
      </c>
      <c r="G9" t="str">
        <f t="shared" si="0"/>
        <v>SEF.Wheat</v>
      </c>
      <c r="H9" t="s">
        <v>24</v>
      </c>
      <c r="I9" t="s">
        <v>6</v>
      </c>
      <c r="K9">
        <v>25</v>
      </c>
      <c r="L9">
        <v>8</v>
      </c>
      <c r="M9">
        <v>0.32</v>
      </c>
      <c r="N9" s="12">
        <f t="shared" si="2"/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69" si="11">P9+R9</f>
        <v>0</v>
      </c>
      <c r="V9">
        <f t="shared" ref="V9:V69" si="12">T9+U9</f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t="15.75" hidden="1" thickTop="1" x14ac:dyDescent="0.25">
      <c r="A10" s="3">
        <v>7</v>
      </c>
      <c r="B10" s="8">
        <v>42944</v>
      </c>
      <c r="C10" s="6">
        <f t="shared" si="1"/>
        <v>42944</v>
      </c>
      <c r="D10" t="s">
        <v>21</v>
      </c>
      <c r="E10" t="s">
        <v>23</v>
      </c>
      <c r="G10" t="str">
        <f t="shared" si="0"/>
        <v>SEF.Wheat</v>
      </c>
      <c r="H10" t="s">
        <v>25</v>
      </c>
      <c r="I10" t="s">
        <v>6</v>
      </c>
      <c r="K10">
        <v>25</v>
      </c>
      <c r="L10">
        <v>37</v>
      </c>
      <c r="M10">
        <v>1.48</v>
      </c>
      <c r="N10" s="12">
        <f t="shared" si="2"/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ht="15.75" hidden="1" thickTop="1" x14ac:dyDescent="0.25">
      <c r="A11" s="3">
        <v>8</v>
      </c>
      <c r="B11" s="8">
        <v>42948</v>
      </c>
      <c r="C11" s="6">
        <f t="shared" si="1"/>
        <v>42948</v>
      </c>
      <c r="D11" t="s">
        <v>21</v>
      </c>
      <c r="E11" t="s">
        <v>23</v>
      </c>
      <c r="G11" t="str">
        <f t="shared" si="0"/>
        <v>SEF.Wheat</v>
      </c>
      <c r="H11" t="s">
        <v>26</v>
      </c>
      <c r="I11" t="s">
        <v>6</v>
      </c>
      <c r="K11">
        <v>25</v>
      </c>
      <c r="L11">
        <v>52</v>
      </c>
      <c r="M11">
        <v>2.08</v>
      </c>
      <c r="N11" s="12">
        <f t="shared" si="2"/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f t="shared" ref="T11:T69" si="13">Q11+S11</f>
        <v>1</v>
      </c>
      <c r="U11">
        <f t="shared" si="11"/>
        <v>0</v>
      </c>
      <c r="V11">
        <f t="shared" si="12"/>
        <v>1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5.75" hidden="1" thickTop="1" x14ac:dyDescent="0.25">
      <c r="A12" s="3">
        <v>9</v>
      </c>
      <c r="B12" s="8">
        <v>42951</v>
      </c>
      <c r="C12" s="6">
        <f t="shared" si="1"/>
        <v>42951</v>
      </c>
      <c r="D12" t="s">
        <v>21</v>
      </c>
      <c r="E12" t="s">
        <v>23</v>
      </c>
      <c r="G12" t="str">
        <f t="shared" si="0"/>
        <v>SEF.Wheat</v>
      </c>
      <c r="H12" t="s">
        <v>26</v>
      </c>
      <c r="I12" t="s">
        <v>6</v>
      </c>
      <c r="K12">
        <v>25</v>
      </c>
      <c r="L12">
        <v>47</v>
      </c>
      <c r="M12">
        <v>1.88</v>
      </c>
      <c r="N12" s="12">
        <f t="shared" si="2"/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ref="T12" si="14">Q12+S12</f>
        <v>0</v>
      </c>
      <c r="U12">
        <f t="shared" ref="U12" si="15">P12+R12</f>
        <v>0</v>
      </c>
      <c r="V12">
        <f t="shared" ref="V12" si="16">T12+U12</f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5.75" hidden="1" thickTop="1" x14ac:dyDescent="0.25">
      <c r="A13" s="3">
        <v>10</v>
      </c>
      <c r="B13" s="8">
        <v>42956</v>
      </c>
      <c r="C13" s="6">
        <f t="shared" si="1"/>
        <v>42956</v>
      </c>
      <c r="D13" t="s">
        <v>21</v>
      </c>
      <c r="E13" t="s">
        <v>23</v>
      </c>
      <c r="G13" t="str">
        <f t="shared" si="0"/>
        <v>SEF.Wheat</v>
      </c>
      <c r="H13" t="s">
        <v>33</v>
      </c>
      <c r="I13" t="s">
        <v>6</v>
      </c>
      <c r="K13">
        <v>25</v>
      </c>
      <c r="L13">
        <v>183</v>
      </c>
      <c r="M13">
        <v>4.76</v>
      </c>
      <c r="N13" s="12">
        <f t="shared" si="2"/>
        <v>0.65027322404371579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13"/>
        <v>0</v>
      </c>
      <c r="U13">
        <f t="shared" si="11"/>
        <v>0</v>
      </c>
      <c r="V13">
        <f t="shared" si="12"/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t="15.75" hidden="1" thickTop="1" x14ac:dyDescent="0.25">
      <c r="A14" s="4">
        <v>1</v>
      </c>
      <c r="B14" s="8">
        <v>42934</v>
      </c>
      <c r="C14" s="6">
        <f t="shared" si="1"/>
        <v>42934</v>
      </c>
      <c r="D14" t="s">
        <v>21</v>
      </c>
      <c r="E14" t="s">
        <v>27</v>
      </c>
      <c r="G14" t="str">
        <f t="shared" si="0"/>
        <v>SEF.Barley</v>
      </c>
      <c r="H14" t="s">
        <v>24</v>
      </c>
      <c r="I14" t="s">
        <v>6</v>
      </c>
      <c r="K14">
        <v>25</v>
      </c>
      <c r="L14">
        <v>2</v>
      </c>
      <c r="M14">
        <v>0.01</v>
      </c>
      <c r="N14" s="12">
        <f t="shared" si="2"/>
        <v>0.125</v>
      </c>
      <c r="O14">
        <v>1</v>
      </c>
      <c r="P14">
        <v>0</v>
      </c>
      <c r="Q14">
        <v>0</v>
      </c>
      <c r="R14">
        <v>0</v>
      </c>
      <c r="S14">
        <v>0</v>
      </c>
      <c r="T14">
        <f t="shared" si="13"/>
        <v>0</v>
      </c>
      <c r="U14">
        <f t="shared" si="11"/>
        <v>0</v>
      </c>
      <c r="V14">
        <f t="shared" si="12"/>
        <v>0</v>
      </c>
      <c r="W14">
        <v>0</v>
      </c>
      <c r="X14">
        <v>0</v>
      </c>
      <c r="Y14">
        <v>1</v>
      </c>
      <c r="Z14">
        <v>0</v>
      </c>
      <c r="AA14">
        <v>0</v>
      </c>
    </row>
    <row r="15" spans="1:27" ht="15.75" hidden="1" thickTop="1" x14ac:dyDescent="0.25">
      <c r="A15">
        <v>2</v>
      </c>
      <c r="B15" s="8">
        <v>42944</v>
      </c>
      <c r="C15" s="6">
        <f t="shared" si="1"/>
        <v>42944</v>
      </c>
      <c r="D15" t="s">
        <v>21</v>
      </c>
      <c r="E15" t="s">
        <v>27</v>
      </c>
      <c r="G15" t="str">
        <f t="shared" si="0"/>
        <v>SEF.Barley</v>
      </c>
      <c r="H15" t="s">
        <v>26</v>
      </c>
      <c r="I15" t="s">
        <v>6</v>
      </c>
      <c r="K15">
        <v>25</v>
      </c>
      <c r="L15">
        <v>2</v>
      </c>
      <c r="M15">
        <v>0.08</v>
      </c>
      <c r="N15" s="12">
        <f t="shared" si="2"/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13"/>
        <v>0</v>
      </c>
      <c r="U15">
        <f t="shared" si="11"/>
        <v>0</v>
      </c>
      <c r="V15">
        <f t="shared" si="12"/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ht="15.75" hidden="1" thickTop="1" x14ac:dyDescent="0.25">
      <c r="A16">
        <v>3</v>
      </c>
      <c r="B16" s="8">
        <v>42948</v>
      </c>
      <c r="C16" s="6">
        <f t="shared" si="1"/>
        <v>42948</v>
      </c>
      <c r="D16" t="s">
        <v>21</v>
      </c>
      <c r="E16" t="s">
        <v>27</v>
      </c>
      <c r="G16" t="str">
        <f t="shared" si="0"/>
        <v>SEF.Barley</v>
      </c>
      <c r="H16" t="s">
        <v>26</v>
      </c>
      <c r="I16" t="s">
        <v>6</v>
      </c>
      <c r="K16">
        <v>25</v>
      </c>
      <c r="L16">
        <v>7</v>
      </c>
      <c r="M16">
        <v>0.28000000000000003</v>
      </c>
      <c r="N16" s="12">
        <f t="shared" si="2"/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13"/>
        <v>0</v>
      </c>
      <c r="U16">
        <f t="shared" si="11"/>
        <v>0</v>
      </c>
      <c r="V16">
        <f t="shared" si="12"/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ht="15.75" hidden="1" thickTop="1" x14ac:dyDescent="0.25">
      <c r="A17">
        <v>4</v>
      </c>
      <c r="B17" s="8">
        <v>42951</v>
      </c>
      <c r="C17" s="6">
        <f t="shared" si="1"/>
        <v>42951</v>
      </c>
      <c r="D17" t="s">
        <v>21</v>
      </c>
      <c r="E17" t="s">
        <v>27</v>
      </c>
      <c r="G17" t="str">
        <f t="shared" si="0"/>
        <v>SEF.Barley</v>
      </c>
      <c r="H17" t="s">
        <v>26</v>
      </c>
      <c r="I17" t="s">
        <v>6</v>
      </c>
      <c r="K17">
        <v>25</v>
      </c>
      <c r="L17">
        <v>9</v>
      </c>
      <c r="M17">
        <v>0.36</v>
      </c>
      <c r="N17" s="12">
        <f t="shared" si="2"/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ref="T17" si="17">Q17+S17</f>
        <v>0</v>
      </c>
      <c r="U17">
        <f t="shared" ref="U17" si="18">P17+R17</f>
        <v>0</v>
      </c>
      <c r="V17">
        <f t="shared" ref="V17" si="19">T17+U17</f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ht="15.75" hidden="1" thickTop="1" x14ac:dyDescent="0.25">
      <c r="A18">
        <v>5</v>
      </c>
      <c r="B18" s="8">
        <v>42956</v>
      </c>
      <c r="C18" s="6">
        <f t="shared" si="1"/>
        <v>42956</v>
      </c>
      <c r="D18" t="s">
        <v>21</v>
      </c>
      <c r="E18" t="s">
        <v>27</v>
      </c>
      <c r="G18" t="str">
        <f t="shared" si="0"/>
        <v>SEF.Barley</v>
      </c>
      <c r="H18" t="s">
        <v>26</v>
      </c>
      <c r="I18" t="s">
        <v>6</v>
      </c>
      <c r="K18">
        <v>50</v>
      </c>
      <c r="L18">
        <v>0</v>
      </c>
      <c r="M18">
        <v>0</v>
      </c>
      <c r="N18" s="12">
        <f t="shared" si="2"/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13"/>
        <v>0</v>
      </c>
      <c r="U18">
        <f t="shared" si="11"/>
        <v>0</v>
      </c>
      <c r="V18">
        <f t="shared" si="12"/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ht="15.75" hidden="1" thickTop="1" x14ac:dyDescent="0.25">
      <c r="A19">
        <v>6</v>
      </c>
      <c r="B19" s="8">
        <v>42965</v>
      </c>
      <c r="C19" s="6">
        <f t="shared" si="1"/>
        <v>42965</v>
      </c>
      <c r="D19" t="s">
        <v>21</v>
      </c>
      <c r="E19" t="s">
        <v>27</v>
      </c>
      <c r="G19" t="str">
        <f t="shared" si="0"/>
        <v>SEF.Barley</v>
      </c>
      <c r="H19" t="s">
        <v>26</v>
      </c>
      <c r="I19" t="s">
        <v>6</v>
      </c>
      <c r="K19">
        <v>50</v>
      </c>
      <c r="L19">
        <v>0</v>
      </c>
      <c r="M19">
        <v>0</v>
      </c>
      <c r="N19" s="12">
        <f t="shared" si="2"/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13"/>
        <v>0</v>
      </c>
      <c r="U19">
        <f t="shared" si="11"/>
        <v>0</v>
      </c>
      <c r="V19">
        <f t="shared" si="12"/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ht="15.75" hidden="1" thickTop="1" x14ac:dyDescent="0.25">
      <c r="A20" s="4">
        <v>1</v>
      </c>
      <c r="B20" s="8">
        <v>42934</v>
      </c>
      <c r="C20" s="6">
        <f t="shared" si="1"/>
        <v>42934</v>
      </c>
      <c r="D20" t="s">
        <v>21</v>
      </c>
      <c r="E20" t="s">
        <v>28</v>
      </c>
      <c r="G20" t="str">
        <f t="shared" si="0"/>
        <v>SEF.Oats</v>
      </c>
      <c r="H20" t="s">
        <v>24</v>
      </c>
      <c r="I20" t="s">
        <v>6</v>
      </c>
      <c r="K20">
        <v>25</v>
      </c>
      <c r="L20">
        <v>0</v>
      </c>
      <c r="M20">
        <v>0</v>
      </c>
      <c r="N20" s="12">
        <f t="shared" si="2"/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13"/>
        <v>0</v>
      </c>
      <c r="U20">
        <f t="shared" si="11"/>
        <v>0</v>
      </c>
      <c r="V20">
        <f t="shared" si="12"/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ht="15.75" hidden="1" thickTop="1" x14ac:dyDescent="0.25">
      <c r="A21">
        <v>2</v>
      </c>
      <c r="B21" s="8">
        <v>42944</v>
      </c>
      <c r="C21" s="6">
        <f t="shared" si="1"/>
        <v>42944</v>
      </c>
      <c r="D21" t="s">
        <v>21</v>
      </c>
      <c r="E21" t="s">
        <v>28</v>
      </c>
      <c r="G21" t="str">
        <f t="shared" si="0"/>
        <v>SEF.Oats</v>
      </c>
      <c r="H21" t="s">
        <v>26</v>
      </c>
      <c r="I21" t="s">
        <v>6</v>
      </c>
      <c r="K21">
        <v>25</v>
      </c>
      <c r="L21">
        <v>0</v>
      </c>
      <c r="M21">
        <v>0</v>
      </c>
      <c r="N21" s="12">
        <f t="shared" si="2"/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11"/>
        <v>0</v>
      </c>
      <c r="V21">
        <f t="shared" si="12"/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ht="15.75" hidden="1" thickTop="1" x14ac:dyDescent="0.25">
      <c r="A22">
        <v>3</v>
      </c>
      <c r="B22" s="8">
        <v>42948</v>
      </c>
      <c r="C22" s="6">
        <f t="shared" si="1"/>
        <v>42948</v>
      </c>
      <c r="D22" t="s">
        <v>21</v>
      </c>
      <c r="E22" t="s">
        <v>28</v>
      </c>
      <c r="G22" t="str">
        <f t="shared" si="0"/>
        <v>SEF.Oats</v>
      </c>
      <c r="H22" t="s">
        <v>26</v>
      </c>
      <c r="I22" t="s">
        <v>6</v>
      </c>
      <c r="K22">
        <v>25</v>
      </c>
      <c r="L22">
        <v>15</v>
      </c>
      <c r="M22">
        <v>0.6</v>
      </c>
      <c r="N22" s="12">
        <f t="shared" si="2"/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f t="shared" si="13"/>
        <v>0</v>
      </c>
      <c r="U22">
        <f t="shared" si="11"/>
        <v>0</v>
      </c>
      <c r="V22">
        <f t="shared" si="12"/>
        <v>0</v>
      </c>
      <c r="W22">
        <v>0</v>
      </c>
      <c r="X22">
        <v>0</v>
      </c>
      <c r="Y22">
        <v>0</v>
      </c>
      <c r="Z22">
        <v>1</v>
      </c>
      <c r="AA22">
        <v>0</v>
      </c>
    </row>
    <row r="23" spans="1:27" ht="15.75" hidden="1" thickTop="1" x14ac:dyDescent="0.25">
      <c r="A23">
        <v>4</v>
      </c>
      <c r="B23" s="8">
        <v>42951</v>
      </c>
      <c r="C23" s="6">
        <f t="shared" si="1"/>
        <v>42951</v>
      </c>
      <c r="D23" t="s">
        <v>21</v>
      </c>
      <c r="E23" t="s">
        <v>28</v>
      </c>
      <c r="G23" t="str">
        <f t="shared" si="0"/>
        <v>SEF.Oats</v>
      </c>
      <c r="H23" t="s">
        <v>26</v>
      </c>
      <c r="I23" t="s">
        <v>6</v>
      </c>
      <c r="K23">
        <v>25</v>
      </c>
      <c r="L23">
        <v>18</v>
      </c>
      <c r="M23">
        <v>0.72</v>
      </c>
      <c r="N23" s="12">
        <f t="shared" si="2"/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ref="T23" si="20">Q23+S23</f>
        <v>0</v>
      </c>
      <c r="U23">
        <f t="shared" ref="U23" si="21">P23+R23</f>
        <v>0</v>
      </c>
      <c r="V23">
        <f t="shared" ref="V23" si="22">T23+U23</f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ht="15.75" hidden="1" thickTop="1" x14ac:dyDescent="0.25">
      <c r="A24">
        <v>5</v>
      </c>
      <c r="B24" s="8">
        <v>42956</v>
      </c>
      <c r="C24" s="6">
        <f t="shared" si="1"/>
        <v>42956</v>
      </c>
      <c r="D24" t="s">
        <v>21</v>
      </c>
      <c r="E24" t="s">
        <v>28</v>
      </c>
      <c r="G24" t="str">
        <f t="shared" si="0"/>
        <v>SEF.Oats</v>
      </c>
      <c r="H24" t="s">
        <v>26</v>
      </c>
      <c r="I24" t="s">
        <v>6</v>
      </c>
      <c r="K24">
        <v>50</v>
      </c>
      <c r="L24">
        <v>10</v>
      </c>
      <c r="M24">
        <v>0.2</v>
      </c>
      <c r="N24" s="12">
        <f t="shared" si="2"/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13"/>
        <v>0</v>
      </c>
      <c r="U24">
        <f t="shared" si="11"/>
        <v>0</v>
      </c>
      <c r="V24">
        <f t="shared" si="12"/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ht="15.75" hidden="1" thickTop="1" x14ac:dyDescent="0.25">
      <c r="A25">
        <v>6</v>
      </c>
      <c r="B25" s="8">
        <v>42965</v>
      </c>
      <c r="C25" s="6">
        <f t="shared" si="1"/>
        <v>42965</v>
      </c>
      <c r="D25" t="s">
        <v>21</v>
      </c>
      <c r="E25" t="s">
        <v>28</v>
      </c>
      <c r="G25" t="str">
        <f t="shared" si="0"/>
        <v>SEF.Oats</v>
      </c>
      <c r="H25" t="s">
        <v>26</v>
      </c>
      <c r="I25" t="s">
        <v>6</v>
      </c>
      <c r="K25">
        <v>50</v>
      </c>
      <c r="L25">
        <v>55</v>
      </c>
      <c r="M25">
        <v>1.1000000000000001</v>
      </c>
      <c r="N25" s="12">
        <f t="shared" si="2"/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11"/>
        <v>0</v>
      </c>
      <c r="V25">
        <f t="shared" si="12"/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ht="15.75" hidden="1" thickTop="1" x14ac:dyDescent="0.25">
      <c r="A26" s="4">
        <v>1</v>
      </c>
      <c r="B26" s="8">
        <v>42934</v>
      </c>
      <c r="C26" s="6">
        <f t="shared" si="1"/>
        <v>42934</v>
      </c>
      <c r="D26" t="s">
        <v>29</v>
      </c>
      <c r="E26" t="s">
        <v>23</v>
      </c>
      <c r="F26">
        <v>1</v>
      </c>
      <c r="G26" t="str">
        <f t="shared" si="0"/>
        <v>Llewellyn.Wheat.1</v>
      </c>
      <c r="H26" t="s">
        <v>25</v>
      </c>
      <c r="I26" t="s">
        <v>6</v>
      </c>
      <c r="K26">
        <v>25</v>
      </c>
      <c r="L26">
        <v>0</v>
      </c>
      <c r="M26">
        <v>0</v>
      </c>
      <c r="N26" s="12">
        <f t="shared" si="2"/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13"/>
        <v>0</v>
      </c>
      <c r="U26">
        <f t="shared" si="11"/>
        <v>0</v>
      </c>
      <c r="V26">
        <f t="shared" si="12"/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ht="15.75" hidden="1" thickTop="1" x14ac:dyDescent="0.25">
      <c r="A27">
        <v>2</v>
      </c>
      <c r="B27" s="8">
        <v>42944</v>
      </c>
      <c r="C27" s="6">
        <f t="shared" si="1"/>
        <v>42944</v>
      </c>
      <c r="D27" t="s">
        <v>29</v>
      </c>
      <c r="E27" t="s">
        <v>23</v>
      </c>
      <c r="F27">
        <v>1</v>
      </c>
      <c r="G27" t="str">
        <f t="shared" si="0"/>
        <v>Llewellyn.Wheat.1</v>
      </c>
      <c r="H27" t="s">
        <v>26</v>
      </c>
      <c r="I27" t="s">
        <v>6</v>
      </c>
      <c r="K27">
        <v>25</v>
      </c>
      <c r="L27">
        <v>17</v>
      </c>
      <c r="M27">
        <v>0.68</v>
      </c>
      <c r="N27" s="12">
        <f t="shared" si="2"/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13"/>
        <v>0</v>
      </c>
      <c r="U27">
        <f t="shared" si="11"/>
        <v>0</v>
      </c>
      <c r="V27">
        <f t="shared" si="12"/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ht="15.75" hidden="1" thickTop="1" x14ac:dyDescent="0.25">
      <c r="A28">
        <v>3</v>
      </c>
      <c r="B28" s="8">
        <v>42948</v>
      </c>
      <c r="C28" s="6">
        <f t="shared" si="1"/>
        <v>42948</v>
      </c>
      <c r="D28" t="s">
        <v>29</v>
      </c>
      <c r="E28" t="s">
        <v>23</v>
      </c>
      <c r="F28">
        <v>1</v>
      </c>
      <c r="G28" t="str">
        <f t="shared" si="0"/>
        <v>Llewellyn.Wheat.1</v>
      </c>
      <c r="H28" t="s">
        <v>26</v>
      </c>
      <c r="I28" t="s">
        <v>6</v>
      </c>
      <c r="K28">
        <v>25</v>
      </c>
      <c r="L28">
        <v>41</v>
      </c>
      <c r="M28">
        <v>1.64</v>
      </c>
      <c r="N28" s="12">
        <f t="shared" si="2"/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13"/>
        <v>0</v>
      </c>
      <c r="U28">
        <f t="shared" si="11"/>
        <v>0</v>
      </c>
      <c r="V28">
        <f t="shared" si="12"/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ht="15.75" hidden="1" thickTop="1" x14ac:dyDescent="0.25">
      <c r="A29">
        <v>4</v>
      </c>
      <c r="B29" s="8">
        <v>42950</v>
      </c>
      <c r="C29" s="6">
        <f t="shared" si="1"/>
        <v>42950</v>
      </c>
      <c r="D29" t="s">
        <v>29</v>
      </c>
      <c r="E29" t="s">
        <v>23</v>
      </c>
      <c r="F29">
        <v>1</v>
      </c>
      <c r="G29" t="str">
        <f t="shared" si="0"/>
        <v>Llewellyn.Wheat.1</v>
      </c>
      <c r="H29" t="s">
        <v>25</v>
      </c>
      <c r="I29" t="s">
        <v>6</v>
      </c>
      <c r="K29">
        <v>25</v>
      </c>
      <c r="L29">
        <v>58</v>
      </c>
      <c r="M29">
        <v>2.3199999999999998</v>
      </c>
      <c r="N29" s="12">
        <f t="shared" si="2"/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13"/>
        <v>0</v>
      </c>
      <c r="U29">
        <f t="shared" si="11"/>
        <v>0</v>
      </c>
      <c r="V29">
        <f t="shared" si="12"/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ht="15.75" hidden="1" thickTop="1" x14ac:dyDescent="0.25">
      <c r="A30">
        <v>5</v>
      </c>
      <c r="B30" s="8">
        <v>42956</v>
      </c>
      <c r="C30" s="6">
        <f t="shared" si="1"/>
        <v>42956</v>
      </c>
      <c r="D30" t="s">
        <v>29</v>
      </c>
      <c r="E30" t="s">
        <v>23</v>
      </c>
      <c r="F30">
        <v>1</v>
      </c>
      <c r="G30" t="str">
        <f t="shared" si="0"/>
        <v>Llewellyn.Wheat.1</v>
      </c>
      <c r="H30" t="s">
        <v>24</v>
      </c>
      <c r="I30" t="s">
        <v>6</v>
      </c>
      <c r="K30">
        <v>25</v>
      </c>
      <c r="L30">
        <v>66</v>
      </c>
      <c r="M30">
        <v>2.64</v>
      </c>
      <c r="N30" s="12">
        <f t="shared" si="2"/>
        <v>1</v>
      </c>
      <c r="O30">
        <v>4</v>
      </c>
      <c r="P30">
        <v>0</v>
      </c>
      <c r="Q30">
        <v>0</v>
      </c>
      <c r="R30">
        <v>1</v>
      </c>
      <c r="S30">
        <v>1</v>
      </c>
      <c r="T30">
        <f t="shared" ref="T30" si="23">Q30+S30</f>
        <v>1</v>
      </c>
      <c r="U30">
        <f t="shared" ref="U30" si="24">P30+R30</f>
        <v>1</v>
      </c>
      <c r="V30">
        <f t="shared" ref="V30" si="25">T30+U30</f>
        <v>2</v>
      </c>
      <c r="W30">
        <v>0</v>
      </c>
      <c r="X30">
        <v>0</v>
      </c>
      <c r="Y30">
        <v>0</v>
      </c>
      <c r="Z30">
        <v>2</v>
      </c>
      <c r="AA30">
        <v>0</v>
      </c>
    </row>
    <row r="31" spans="1:27" ht="15.75" hidden="1" thickTop="1" x14ac:dyDescent="0.25">
      <c r="A31">
        <v>6</v>
      </c>
      <c r="B31" s="8">
        <v>42956</v>
      </c>
      <c r="C31" s="6">
        <f t="shared" si="1"/>
        <v>42956</v>
      </c>
      <c r="D31" t="s">
        <v>29</v>
      </c>
      <c r="E31" t="s">
        <v>23</v>
      </c>
      <c r="F31">
        <v>1</v>
      </c>
      <c r="G31" t="str">
        <f t="shared" si="0"/>
        <v>Llewellyn.Wheat.1</v>
      </c>
      <c r="H31" t="s">
        <v>24</v>
      </c>
      <c r="I31" t="s">
        <v>6</v>
      </c>
      <c r="K31">
        <v>25</v>
      </c>
      <c r="L31">
        <v>164</v>
      </c>
      <c r="M31">
        <v>6.56</v>
      </c>
      <c r="N31" s="12">
        <f t="shared" si="2"/>
        <v>1</v>
      </c>
      <c r="O31">
        <v>21</v>
      </c>
      <c r="P31">
        <v>0</v>
      </c>
      <c r="Q31">
        <v>0</v>
      </c>
      <c r="R31">
        <v>16</v>
      </c>
      <c r="S31">
        <v>0</v>
      </c>
      <c r="T31">
        <f t="shared" si="13"/>
        <v>0</v>
      </c>
      <c r="U31">
        <f t="shared" si="11"/>
        <v>16</v>
      </c>
      <c r="V31">
        <f t="shared" si="12"/>
        <v>16</v>
      </c>
      <c r="W31">
        <v>0</v>
      </c>
      <c r="X31">
        <v>0</v>
      </c>
      <c r="Y31">
        <v>2</v>
      </c>
      <c r="Z31">
        <v>3</v>
      </c>
      <c r="AA31">
        <v>0</v>
      </c>
    </row>
    <row r="32" spans="1:27" ht="15.75" hidden="1" thickTop="1" x14ac:dyDescent="0.25">
      <c r="A32">
        <v>7</v>
      </c>
      <c r="B32" s="8">
        <v>42948</v>
      </c>
      <c r="C32" s="6">
        <f t="shared" si="1"/>
        <v>42948</v>
      </c>
      <c r="D32" t="s">
        <v>29</v>
      </c>
      <c r="E32" t="s">
        <v>23</v>
      </c>
      <c r="F32">
        <v>1</v>
      </c>
      <c r="G32" t="str">
        <f t="shared" si="0"/>
        <v>Llewellyn.Wheat.1</v>
      </c>
      <c r="H32" t="s">
        <v>25</v>
      </c>
      <c r="I32" t="s">
        <v>6</v>
      </c>
      <c r="K32">
        <v>50</v>
      </c>
      <c r="L32">
        <v>636</v>
      </c>
      <c r="M32">
        <v>12.72</v>
      </c>
      <c r="N32" s="12">
        <f t="shared" si="2"/>
        <v>1</v>
      </c>
      <c r="O32">
        <v>18</v>
      </c>
      <c r="P32">
        <v>0</v>
      </c>
      <c r="Q32">
        <v>0</v>
      </c>
      <c r="R32">
        <v>2</v>
      </c>
      <c r="S32">
        <v>2</v>
      </c>
      <c r="T32">
        <f t="shared" si="13"/>
        <v>2</v>
      </c>
      <c r="U32">
        <f t="shared" si="11"/>
        <v>2</v>
      </c>
      <c r="V32">
        <f t="shared" si="12"/>
        <v>4</v>
      </c>
      <c r="W32">
        <v>0</v>
      </c>
      <c r="X32">
        <v>0</v>
      </c>
      <c r="Y32">
        <v>0</v>
      </c>
      <c r="Z32">
        <v>1</v>
      </c>
      <c r="AA32">
        <v>1</v>
      </c>
    </row>
    <row r="33" spans="1:27" ht="15.75" hidden="1" thickTop="1" x14ac:dyDescent="0.25">
      <c r="A33" s="4">
        <v>1</v>
      </c>
      <c r="B33" s="8">
        <v>42950</v>
      </c>
      <c r="C33" s="6">
        <f t="shared" si="1"/>
        <v>42950</v>
      </c>
      <c r="D33" t="s">
        <v>29</v>
      </c>
      <c r="E33" t="s">
        <v>27</v>
      </c>
      <c r="G33" t="str">
        <f t="shared" si="0"/>
        <v>Llewellyn.Barley</v>
      </c>
      <c r="H33" t="s">
        <v>25</v>
      </c>
      <c r="I33" t="s">
        <v>6</v>
      </c>
      <c r="K33">
        <v>25</v>
      </c>
      <c r="L33">
        <v>0</v>
      </c>
      <c r="M33">
        <v>0</v>
      </c>
      <c r="N33" s="12">
        <f t="shared" si="2"/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13"/>
        <v>0</v>
      </c>
      <c r="U33">
        <f t="shared" si="11"/>
        <v>0</v>
      </c>
      <c r="V33">
        <f t="shared" si="12"/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ht="15.75" hidden="1" thickTop="1" x14ac:dyDescent="0.25">
      <c r="A34">
        <v>2</v>
      </c>
      <c r="B34" s="8">
        <v>42944</v>
      </c>
      <c r="C34" s="6">
        <f t="shared" si="1"/>
        <v>42944</v>
      </c>
      <c r="D34" t="s">
        <v>29</v>
      </c>
      <c r="E34" t="s">
        <v>27</v>
      </c>
      <c r="G34" t="str">
        <f t="shared" ref="G34:G69" si="26">$D34&amp;sep&amp;$E34&amp;IF(ISBLANK($F34),"",sep&amp;$F34)</f>
        <v>Llewellyn.Barley</v>
      </c>
      <c r="H34" t="s">
        <v>26</v>
      </c>
      <c r="I34" t="s">
        <v>6</v>
      </c>
      <c r="K34">
        <v>25</v>
      </c>
      <c r="L34">
        <v>30</v>
      </c>
      <c r="M34">
        <v>1.2</v>
      </c>
      <c r="N34" s="12">
        <f t="shared" si="2"/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13"/>
        <v>0</v>
      </c>
      <c r="U34">
        <f t="shared" si="11"/>
        <v>0</v>
      </c>
      <c r="V34">
        <f t="shared" si="12"/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ht="15.75" hidden="1" thickTop="1" x14ac:dyDescent="0.25">
      <c r="A35">
        <v>3</v>
      </c>
      <c r="B35" s="8">
        <v>42948</v>
      </c>
      <c r="C35" s="6">
        <f t="shared" si="1"/>
        <v>42948</v>
      </c>
      <c r="D35" t="s">
        <v>29</v>
      </c>
      <c r="E35" t="s">
        <v>27</v>
      </c>
      <c r="G35" t="str">
        <f t="shared" si="26"/>
        <v>Llewellyn.Barley</v>
      </c>
      <c r="H35" t="s">
        <v>26</v>
      </c>
      <c r="I35" t="s">
        <v>6</v>
      </c>
      <c r="K35">
        <v>25</v>
      </c>
      <c r="L35">
        <v>6</v>
      </c>
      <c r="M35">
        <v>0.24</v>
      </c>
      <c r="N35" s="12">
        <f t="shared" si="2"/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13"/>
        <v>0</v>
      </c>
      <c r="U35">
        <f t="shared" si="11"/>
        <v>0</v>
      </c>
      <c r="V35">
        <f t="shared" si="12"/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ht="15.75" hidden="1" thickTop="1" x14ac:dyDescent="0.25">
      <c r="A36">
        <v>4</v>
      </c>
      <c r="B36" s="8">
        <v>42950</v>
      </c>
      <c r="C36" s="6">
        <f t="shared" si="1"/>
        <v>42950</v>
      </c>
      <c r="D36" t="s">
        <v>29</v>
      </c>
      <c r="E36" t="s">
        <v>27</v>
      </c>
      <c r="G36" t="str">
        <f t="shared" si="26"/>
        <v>Llewellyn.Barley</v>
      </c>
      <c r="H36" t="s">
        <v>25</v>
      </c>
      <c r="I36" t="s">
        <v>6</v>
      </c>
      <c r="K36">
        <v>25</v>
      </c>
      <c r="L36">
        <v>45</v>
      </c>
      <c r="M36">
        <v>1.72</v>
      </c>
      <c r="N36" s="12">
        <f t="shared" si="2"/>
        <v>0.95555555555555549</v>
      </c>
      <c r="O36">
        <v>1</v>
      </c>
      <c r="P36">
        <v>0</v>
      </c>
      <c r="Q36">
        <v>0</v>
      </c>
      <c r="R36">
        <v>0</v>
      </c>
      <c r="S36">
        <v>1</v>
      </c>
      <c r="T36">
        <f t="shared" si="13"/>
        <v>1</v>
      </c>
      <c r="U36">
        <f t="shared" si="11"/>
        <v>0</v>
      </c>
      <c r="V36">
        <f t="shared" si="12"/>
        <v>1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ht="15.75" hidden="1" thickTop="1" x14ac:dyDescent="0.25">
      <c r="A37">
        <v>5</v>
      </c>
      <c r="B37" s="8">
        <v>42965</v>
      </c>
      <c r="C37" s="6">
        <f t="shared" si="1"/>
        <v>42965</v>
      </c>
      <c r="D37" t="s">
        <v>29</v>
      </c>
      <c r="E37" t="s">
        <v>27</v>
      </c>
      <c r="G37" t="str">
        <f t="shared" si="26"/>
        <v>Llewellyn.Barley</v>
      </c>
      <c r="H37" t="s">
        <v>26</v>
      </c>
      <c r="I37" t="s">
        <v>6</v>
      </c>
      <c r="K37">
        <v>50</v>
      </c>
      <c r="L37">
        <v>72</v>
      </c>
      <c r="M37">
        <v>1.44</v>
      </c>
      <c r="N37" s="12">
        <f t="shared" si="2"/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13"/>
        <v>0</v>
      </c>
      <c r="U37">
        <f t="shared" si="11"/>
        <v>0</v>
      </c>
      <c r="V37">
        <f t="shared" si="12"/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ht="15.75" hidden="1" thickTop="1" x14ac:dyDescent="0.25">
      <c r="A38" s="4">
        <v>1</v>
      </c>
      <c r="B38" s="8">
        <v>42930</v>
      </c>
      <c r="C38" s="6">
        <f t="shared" si="1"/>
        <v>42930</v>
      </c>
      <c r="D38" t="s">
        <v>30</v>
      </c>
      <c r="E38" t="s">
        <v>23</v>
      </c>
      <c r="G38" t="str">
        <f t="shared" si="26"/>
        <v>Alvena.Wheat</v>
      </c>
      <c r="H38" t="s">
        <v>25</v>
      </c>
      <c r="I38" t="s">
        <v>6</v>
      </c>
      <c r="K38">
        <v>25</v>
      </c>
      <c r="L38">
        <v>0</v>
      </c>
      <c r="M38">
        <v>0</v>
      </c>
      <c r="N38" s="12">
        <f t="shared" si="2"/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ref="T38" si="27">Q38+S38</f>
        <v>0</v>
      </c>
      <c r="U38">
        <f t="shared" ref="U38" si="28">P38+R38</f>
        <v>0</v>
      </c>
      <c r="V38">
        <f t="shared" ref="V38" si="29">T38+U38</f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ht="15.75" hidden="1" thickTop="1" x14ac:dyDescent="0.25">
      <c r="A39">
        <v>1</v>
      </c>
      <c r="B39" s="8">
        <v>42935</v>
      </c>
      <c r="C39" s="6">
        <f t="shared" si="1"/>
        <v>42935</v>
      </c>
      <c r="D39" t="s">
        <v>30</v>
      </c>
      <c r="E39" t="s">
        <v>23</v>
      </c>
      <c r="G39" t="str">
        <f t="shared" si="26"/>
        <v>Alvena.Wheat</v>
      </c>
      <c r="H39" t="s">
        <v>25</v>
      </c>
      <c r="I39" t="s">
        <v>6</v>
      </c>
      <c r="K39">
        <v>25</v>
      </c>
      <c r="L39">
        <v>0</v>
      </c>
      <c r="M39">
        <v>0</v>
      </c>
      <c r="N39" s="12">
        <f t="shared" si="2"/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13"/>
        <v>0</v>
      </c>
      <c r="U39">
        <f t="shared" si="11"/>
        <v>0</v>
      </c>
      <c r="V39">
        <f t="shared" si="12"/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ht="15.75" hidden="1" thickTop="1" x14ac:dyDescent="0.25">
      <c r="A40">
        <v>2</v>
      </c>
      <c r="B40" s="8">
        <v>42944</v>
      </c>
      <c r="C40" s="6">
        <f t="shared" si="1"/>
        <v>42944</v>
      </c>
      <c r="D40" t="s">
        <v>30</v>
      </c>
      <c r="E40" t="s">
        <v>23</v>
      </c>
      <c r="G40" t="str">
        <f t="shared" si="26"/>
        <v>Alvena.Wheat</v>
      </c>
      <c r="H40" t="s">
        <v>25</v>
      </c>
      <c r="I40" t="s">
        <v>6</v>
      </c>
      <c r="K40">
        <v>25</v>
      </c>
      <c r="L40">
        <v>0</v>
      </c>
      <c r="M40">
        <v>0</v>
      </c>
      <c r="N40" s="12">
        <f t="shared" si="2"/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13"/>
        <v>0</v>
      </c>
      <c r="U40">
        <f t="shared" si="11"/>
        <v>0</v>
      </c>
      <c r="V40">
        <f t="shared" si="12"/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ht="15.75" hidden="1" thickTop="1" x14ac:dyDescent="0.25">
      <c r="A41">
        <v>3</v>
      </c>
      <c r="B41" s="8">
        <v>42949</v>
      </c>
      <c r="C41" s="6">
        <f t="shared" si="1"/>
        <v>42949</v>
      </c>
      <c r="D41" t="s">
        <v>30</v>
      </c>
      <c r="E41" t="s">
        <v>23</v>
      </c>
      <c r="G41" t="str">
        <f t="shared" si="26"/>
        <v>Alvena.Wheat</v>
      </c>
      <c r="H41" t="s">
        <v>25</v>
      </c>
      <c r="I41" t="s">
        <v>6</v>
      </c>
      <c r="K41">
        <v>25</v>
      </c>
      <c r="L41">
        <v>5</v>
      </c>
      <c r="M41">
        <v>0.2</v>
      </c>
      <c r="N41" s="12">
        <f t="shared" si="2"/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13"/>
        <v>0</v>
      </c>
      <c r="U41">
        <f t="shared" si="11"/>
        <v>0</v>
      </c>
      <c r="V41">
        <f t="shared" si="12"/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ht="15.75" hidden="1" thickTop="1" x14ac:dyDescent="0.25">
      <c r="A42">
        <v>4</v>
      </c>
      <c r="B42" s="8">
        <v>42971</v>
      </c>
      <c r="C42" s="6">
        <f t="shared" si="1"/>
        <v>42971</v>
      </c>
      <c r="D42" t="s">
        <v>30</v>
      </c>
      <c r="E42" t="s">
        <v>23</v>
      </c>
      <c r="G42" t="str">
        <f t="shared" si="26"/>
        <v>Alvena.Wheat</v>
      </c>
      <c r="H42" t="s">
        <v>24</v>
      </c>
      <c r="I42" t="s">
        <v>6</v>
      </c>
      <c r="K42">
        <v>25</v>
      </c>
      <c r="L42">
        <v>96</v>
      </c>
      <c r="M42">
        <v>3.84</v>
      </c>
      <c r="N42" s="12">
        <f t="shared" si="2"/>
        <v>1</v>
      </c>
      <c r="O42">
        <v>27</v>
      </c>
      <c r="P42">
        <v>0</v>
      </c>
      <c r="Q42">
        <v>0</v>
      </c>
      <c r="R42">
        <v>1</v>
      </c>
      <c r="S42">
        <v>0</v>
      </c>
      <c r="T42">
        <f t="shared" si="13"/>
        <v>0</v>
      </c>
      <c r="U42">
        <f t="shared" si="11"/>
        <v>1</v>
      </c>
      <c r="V42">
        <f t="shared" si="12"/>
        <v>1</v>
      </c>
      <c r="W42">
        <v>0</v>
      </c>
      <c r="X42">
        <v>0</v>
      </c>
      <c r="Y42">
        <v>0</v>
      </c>
      <c r="Z42">
        <v>26</v>
      </c>
      <c r="AA42">
        <v>0</v>
      </c>
    </row>
    <row r="43" spans="1:27" ht="15.75" hidden="1" thickTop="1" x14ac:dyDescent="0.25">
      <c r="A43" s="4">
        <v>1</v>
      </c>
      <c r="B43" s="8">
        <v>42930</v>
      </c>
      <c r="C43" s="6">
        <f t="shared" si="1"/>
        <v>42930</v>
      </c>
      <c r="D43" t="s">
        <v>30</v>
      </c>
      <c r="E43" t="s">
        <v>27</v>
      </c>
      <c r="G43" t="str">
        <f t="shared" si="26"/>
        <v>Alvena.Barley</v>
      </c>
      <c r="H43" t="s">
        <v>26</v>
      </c>
      <c r="I43" t="s">
        <v>6</v>
      </c>
      <c r="K43">
        <v>25</v>
      </c>
      <c r="L43">
        <v>0</v>
      </c>
      <c r="M43">
        <v>0</v>
      </c>
      <c r="N43" s="12">
        <f t="shared" si="2"/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ref="T43" si="30">Q43+S43</f>
        <v>0</v>
      </c>
      <c r="U43">
        <f t="shared" ref="U43" si="31">P43+R43</f>
        <v>0</v>
      </c>
      <c r="V43">
        <f t="shared" ref="V43" si="32">T43+U43</f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ht="15.75" hidden="1" thickTop="1" x14ac:dyDescent="0.25">
      <c r="A44">
        <v>1</v>
      </c>
      <c r="B44" s="8">
        <v>42934</v>
      </c>
      <c r="C44" s="6">
        <f t="shared" si="1"/>
        <v>42934</v>
      </c>
      <c r="D44" t="s">
        <v>30</v>
      </c>
      <c r="E44" t="s">
        <v>27</v>
      </c>
      <c r="F44">
        <v>2</v>
      </c>
      <c r="G44" t="str">
        <f t="shared" si="26"/>
        <v>Alvena.Barley.2</v>
      </c>
      <c r="H44" t="s">
        <v>37</v>
      </c>
      <c r="I44" t="s">
        <v>6</v>
      </c>
      <c r="K44">
        <v>25</v>
      </c>
      <c r="L44">
        <v>0</v>
      </c>
      <c r="M44">
        <v>0</v>
      </c>
      <c r="N44" s="12">
        <f t="shared" si="2"/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ref="T44" si="33">Q44+S44</f>
        <v>0</v>
      </c>
      <c r="U44">
        <f t="shared" ref="U44" si="34">P44+R44</f>
        <v>0</v>
      </c>
      <c r="V44">
        <f t="shared" ref="V44" si="35">T44+U44</f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ht="15.75" hidden="1" thickTop="1" x14ac:dyDescent="0.25">
      <c r="A45">
        <v>2</v>
      </c>
      <c r="B45" s="8">
        <v>42935</v>
      </c>
      <c r="C45" s="6">
        <f t="shared" si="1"/>
        <v>42935</v>
      </c>
      <c r="D45" t="s">
        <v>30</v>
      </c>
      <c r="E45" t="s">
        <v>27</v>
      </c>
      <c r="G45" t="str">
        <f t="shared" si="26"/>
        <v>Alvena.Barley</v>
      </c>
      <c r="H45" t="s">
        <v>26</v>
      </c>
      <c r="I45" t="s">
        <v>6</v>
      </c>
      <c r="K45">
        <v>25</v>
      </c>
      <c r="L45">
        <v>0</v>
      </c>
      <c r="M45">
        <v>0</v>
      </c>
      <c r="N45" s="12">
        <f t="shared" si="2"/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13"/>
        <v>0</v>
      </c>
      <c r="U45">
        <f t="shared" si="11"/>
        <v>0</v>
      </c>
      <c r="V45">
        <f t="shared" si="12"/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ht="15.75" hidden="1" thickTop="1" x14ac:dyDescent="0.25">
      <c r="A46">
        <v>3</v>
      </c>
      <c r="B46" s="8">
        <v>42944</v>
      </c>
      <c r="C46" s="6">
        <f t="shared" si="1"/>
        <v>42944</v>
      </c>
      <c r="D46" t="s">
        <v>30</v>
      </c>
      <c r="E46" t="s">
        <v>27</v>
      </c>
      <c r="G46" t="str">
        <f t="shared" si="26"/>
        <v>Alvena.Barley</v>
      </c>
      <c r="H46" t="s">
        <v>25</v>
      </c>
      <c r="I46" t="s">
        <v>6</v>
      </c>
      <c r="K46">
        <v>25</v>
      </c>
      <c r="L46">
        <v>0</v>
      </c>
      <c r="M46">
        <v>0</v>
      </c>
      <c r="N46" s="12">
        <f t="shared" si="2"/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13"/>
        <v>0</v>
      </c>
      <c r="U46">
        <f t="shared" si="11"/>
        <v>0</v>
      </c>
      <c r="V46">
        <f t="shared" si="12"/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ht="15.75" hidden="1" thickTop="1" x14ac:dyDescent="0.25">
      <c r="A47">
        <v>4</v>
      </c>
      <c r="B47" s="8">
        <v>42949</v>
      </c>
      <c r="C47" s="6">
        <f t="shared" si="1"/>
        <v>42949</v>
      </c>
      <c r="D47" t="s">
        <v>30</v>
      </c>
      <c r="E47" t="s">
        <v>27</v>
      </c>
      <c r="G47" t="str">
        <f t="shared" si="26"/>
        <v>Alvena.Barley</v>
      </c>
      <c r="H47" t="s">
        <v>26</v>
      </c>
      <c r="I47" t="s">
        <v>6</v>
      </c>
      <c r="K47">
        <v>25</v>
      </c>
      <c r="L47">
        <v>10</v>
      </c>
      <c r="M47">
        <v>0.4</v>
      </c>
      <c r="N47" s="12">
        <f t="shared" si="2"/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13"/>
        <v>0</v>
      </c>
      <c r="U47">
        <f t="shared" si="11"/>
        <v>0</v>
      </c>
      <c r="V47">
        <f t="shared" si="12"/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ht="15.75" hidden="1" thickTop="1" x14ac:dyDescent="0.25">
      <c r="A48" s="4">
        <v>1</v>
      </c>
      <c r="B48" s="8">
        <v>42930</v>
      </c>
      <c r="C48" s="6">
        <f t="shared" si="1"/>
        <v>42930</v>
      </c>
      <c r="D48" t="s">
        <v>31</v>
      </c>
      <c r="E48" t="s">
        <v>23</v>
      </c>
      <c r="G48" t="str">
        <f t="shared" si="26"/>
        <v>Melfort.Wheat</v>
      </c>
      <c r="H48" t="s">
        <v>26</v>
      </c>
      <c r="I48" t="s">
        <v>6</v>
      </c>
      <c r="K48">
        <v>25</v>
      </c>
      <c r="L48">
        <v>0</v>
      </c>
      <c r="M48">
        <v>0</v>
      </c>
      <c r="N48" s="12">
        <f t="shared" si="2"/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ref="T48" si="36">Q48+S48</f>
        <v>0</v>
      </c>
      <c r="U48">
        <f t="shared" ref="U48" si="37">P48+R48</f>
        <v>0</v>
      </c>
      <c r="V48">
        <f t="shared" ref="V48" si="38">T48+U48</f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ht="15.75" hidden="1" thickTop="1" x14ac:dyDescent="0.25">
      <c r="A49">
        <v>1</v>
      </c>
      <c r="B49" s="8">
        <v>42935</v>
      </c>
      <c r="C49" s="6">
        <f t="shared" si="1"/>
        <v>42935</v>
      </c>
      <c r="D49" t="s">
        <v>31</v>
      </c>
      <c r="E49" t="s">
        <v>23</v>
      </c>
      <c r="G49" t="str">
        <f t="shared" si="26"/>
        <v>Melfort.Wheat</v>
      </c>
      <c r="H49" t="s">
        <v>26</v>
      </c>
      <c r="I49" t="s">
        <v>6</v>
      </c>
      <c r="K49">
        <v>25</v>
      </c>
      <c r="L49">
        <v>16</v>
      </c>
      <c r="M49">
        <v>0.64</v>
      </c>
      <c r="N49" s="12">
        <f t="shared" si="2"/>
        <v>1</v>
      </c>
      <c r="O49">
        <v>2</v>
      </c>
      <c r="P49">
        <v>0</v>
      </c>
      <c r="Q49">
        <v>0</v>
      </c>
      <c r="R49">
        <v>0</v>
      </c>
      <c r="S49">
        <v>0</v>
      </c>
      <c r="T49">
        <f t="shared" si="13"/>
        <v>0</v>
      </c>
      <c r="U49">
        <f t="shared" si="11"/>
        <v>0</v>
      </c>
      <c r="V49">
        <f t="shared" si="12"/>
        <v>0</v>
      </c>
      <c r="W49">
        <v>0</v>
      </c>
      <c r="X49">
        <v>0</v>
      </c>
      <c r="Y49">
        <v>0</v>
      </c>
      <c r="Z49">
        <v>0</v>
      </c>
      <c r="AA49">
        <v>2</v>
      </c>
    </row>
    <row r="50" spans="1:27" ht="15.75" hidden="1" thickTop="1" x14ac:dyDescent="0.25">
      <c r="A50">
        <v>2</v>
      </c>
      <c r="B50" s="8">
        <v>42942</v>
      </c>
      <c r="C50" s="6">
        <f t="shared" si="1"/>
        <v>42942</v>
      </c>
      <c r="D50" t="s">
        <v>31</v>
      </c>
      <c r="E50" t="s">
        <v>23</v>
      </c>
      <c r="G50" t="str">
        <f t="shared" si="26"/>
        <v>Melfort.Wheat</v>
      </c>
      <c r="H50" t="s">
        <v>25</v>
      </c>
      <c r="I50" t="s">
        <v>6</v>
      </c>
      <c r="K50">
        <v>25</v>
      </c>
      <c r="L50">
        <v>5</v>
      </c>
      <c r="M50">
        <v>0.2</v>
      </c>
      <c r="N50" s="12">
        <f t="shared" si="2"/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13"/>
        <v>0</v>
      </c>
      <c r="U50">
        <f t="shared" si="11"/>
        <v>0</v>
      </c>
      <c r="V50">
        <f t="shared" si="12"/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ht="15.75" hidden="1" thickTop="1" x14ac:dyDescent="0.25">
      <c r="A51">
        <v>3</v>
      </c>
      <c r="B51" s="8">
        <v>42949</v>
      </c>
      <c r="C51" s="6">
        <f t="shared" si="1"/>
        <v>42949</v>
      </c>
      <c r="D51" t="s">
        <v>31</v>
      </c>
      <c r="E51" t="s">
        <v>23</v>
      </c>
      <c r="G51" t="str">
        <f t="shared" si="26"/>
        <v>Melfort.Wheat</v>
      </c>
      <c r="H51" t="s">
        <v>25</v>
      </c>
      <c r="I51" t="s">
        <v>6</v>
      </c>
      <c r="K51">
        <v>25</v>
      </c>
      <c r="L51">
        <v>25</v>
      </c>
      <c r="M51">
        <v>1</v>
      </c>
      <c r="N51" s="12">
        <f t="shared" si="2"/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13"/>
        <v>0</v>
      </c>
      <c r="U51">
        <f t="shared" si="11"/>
        <v>0</v>
      </c>
      <c r="V51">
        <f t="shared" si="12"/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ht="15.75" hidden="1" thickTop="1" x14ac:dyDescent="0.25">
      <c r="A52">
        <v>4</v>
      </c>
      <c r="B52" s="8">
        <v>42971</v>
      </c>
      <c r="C52" s="6">
        <f t="shared" si="1"/>
        <v>42971</v>
      </c>
      <c r="D52" t="s">
        <v>31</v>
      </c>
      <c r="E52" t="s">
        <v>23</v>
      </c>
      <c r="G52" t="str">
        <f t="shared" si="26"/>
        <v>Melfort.Wheat</v>
      </c>
      <c r="H52" t="s">
        <v>26</v>
      </c>
      <c r="I52" t="s">
        <v>6</v>
      </c>
      <c r="K52">
        <v>50</v>
      </c>
      <c r="L52">
        <v>15</v>
      </c>
      <c r="M52">
        <v>0.3</v>
      </c>
      <c r="N52" s="12">
        <f t="shared" si="2"/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13"/>
        <v>0</v>
      </c>
      <c r="U52">
        <f t="shared" si="11"/>
        <v>0</v>
      </c>
      <c r="V52">
        <f t="shared" si="12"/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ht="15.75" hidden="1" thickTop="1" x14ac:dyDescent="0.25">
      <c r="A53" s="4">
        <v>1</v>
      </c>
      <c r="B53" s="8">
        <v>42929</v>
      </c>
      <c r="C53" s="6">
        <f t="shared" si="1"/>
        <v>42929</v>
      </c>
      <c r="D53" t="s">
        <v>32</v>
      </c>
      <c r="E53" t="s">
        <v>23</v>
      </c>
      <c r="F53">
        <v>1</v>
      </c>
      <c r="G53" t="str">
        <f t="shared" si="26"/>
        <v>Outlook.Wheat.1</v>
      </c>
      <c r="H53" t="s">
        <v>33</v>
      </c>
      <c r="I53" t="s">
        <v>6</v>
      </c>
      <c r="K53">
        <v>25</v>
      </c>
      <c r="L53">
        <v>0</v>
      </c>
      <c r="M53">
        <v>0</v>
      </c>
      <c r="N53" s="12">
        <f t="shared" si="2"/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ref="T53" si="39">Q53+S53</f>
        <v>0</v>
      </c>
      <c r="U53">
        <f t="shared" ref="U53" si="40">P53+R53</f>
        <v>0</v>
      </c>
      <c r="V53">
        <f t="shared" ref="V53" si="41">T53+U53</f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ht="15.75" hidden="1" thickTop="1" x14ac:dyDescent="0.25">
      <c r="A54">
        <v>2</v>
      </c>
      <c r="B54" s="8">
        <v>42936</v>
      </c>
      <c r="C54" s="6">
        <f t="shared" si="1"/>
        <v>42936</v>
      </c>
      <c r="D54" t="s">
        <v>32</v>
      </c>
      <c r="E54" t="s">
        <v>23</v>
      </c>
      <c r="F54">
        <v>1</v>
      </c>
      <c r="G54" t="str">
        <f t="shared" si="26"/>
        <v>Outlook.Wheat.1</v>
      </c>
      <c r="H54" t="s">
        <v>26</v>
      </c>
      <c r="I54" t="s">
        <v>6</v>
      </c>
      <c r="K54">
        <v>25</v>
      </c>
      <c r="L54">
        <v>5</v>
      </c>
      <c r="M54">
        <v>0.2</v>
      </c>
      <c r="N54" s="12">
        <f t="shared" si="2"/>
        <v>1</v>
      </c>
      <c r="O54">
        <v>2</v>
      </c>
      <c r="P54">
        <v>0</v>
      </c>
      <c r="Q54">
        <v>0</v>
      </c>
      <c r="R54">
        <v>0</v>
      </c>
      <c r="S54">
        <v>0</v>
      </c>
      <c r="T54">
        <f t="shared" si="13"/>
        <v>0</v>
      </c>
      <c r="U54">
        <f t="shared" si="11"/>
        <v>0</v>
      </c>
      <c r="V54">
        <f t="shared" si="12"/>
        <v>0</v>
      </c>
      <c r="W54">
        <v>0</v>
      </c>
      <c r="X54">
        <v>0</v>
      </c>
      <c r="Y54">
        <v>0</v>
      </c>
      <c r="Z54">
        <v>2</v>
      </c>
      <c r="AA54">
        <v>0</v>
      </c>
    </row>
    <row r="55" spans="1:27" ht="15.75" hidden="1" thickTop="1" x14ac:dyDescent="0.25">
      <c r="A55">
        <v>3</v>
      </c>
      <c r="B55" s="8">
        <v>42948</v>
      </c>
      <c r="C55" s="6">
        <f t="shared" si="1"/>
        <v>42948</v>
      </c>
      <c r="D55" t="s">
        <v>32</v>
      </c>
      <c r="E55" t="s">
        <v>23</v>
      </c>
      <c r="F55">
        <v>1</v>
      </c>
      <c r="G55" t="str">
        <f t="shared" si="26"/>
        <v>Outlook.Wheat.1</v>
      </c>
      <c r="H55" t="s">
        <v>26</v>
      </c>
      <c r="I55" t="s">
        <v>6</v>
      </c>
      <c r="K55">
        <v>25</v>
      </c>
      <c r="L55">
        <v>5</v>
      </c>
      <c r="M55">
        <v>0.2</v>
      </c>
      <c r="N55" s="12">
        <f t="shared" si="2"/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ref="T55:T60" si="42">Q55+S55</f>
        <v>0</v>
      </c>
      <c r="U55">
        <f t="shared" ref="U55:U60" si="43">P55+R55</f>
        <v>0</v>
      </c>
      <c r="V55">
        <f t="shared" ref="V55:V60" si="44">T55+U55</f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ht="15.75" hidden="1" thickTop="1" x14ac:dyDescent="0.25">
      <c r="A56">
        <v>4</v>
      </c>
      <c r="B56" s="8">
        <v>42964</v>
      </c>
      <c r="C56" s="6">
        <f t="shared" si="1"/>
        <v>42964</v>
      </c>
      <c r="D56" t="s">
        <v>32</v>
      </c>
      <c r="E56" t="s">
        <v>23</v>
      </c>
      <c r="F56">
        <v>1</v>
      </c>
      <c r="G56" t="str">
        <f t="shared" si="26"/>
        <v>Outlook.Wheat.1</v>
      </c>
      <c r="H56" t="s">
        <v>26</v>
      </c>
      <c r="I56" t="s">
        <v>6</v>
      </c>
      <c r="K56">
        <v>50</v>
      </c>
      <c r="L56">
        <v>180</v>
      </c>
      <c r="M56">
        <v>3.6</v>
      </c>
      <c r="N56" s="12">
        <f t="shared" si="2"/>
        <v>1</v>
      </c>
      <c r="O56">
        <v>27</v>
      </c>
      <c r="P56">
        <v>0</v>
      </c>
      <c r="Q56">
        <v>0</v>
      </c>
      <c r="R56">
        <v>0</v>
      </c>
      <c r="S56">
        <v>0</v>
      </c>
      <c r="T56">
        <f t="shared" si="42"/>
        <v>0</v>
      </c>
      <c r="U56">
        <f t="shared" si="43"/>
        <v>0</v>
      </c>
      <c r="V56">
        <f t="shared" si="44"/>
        <v>0</v>
      </c>
      <c r="W56">
        <v>0</v>
      </c>
      <c r="X56">
        <v>0</v>
      </c>
      <c r="Y56">
        <v>0</v>
      </c>
      <c r="Z56">
        <v>27</v>
      </c>
      <c r="AA56">
        <v>0</v>
      </c>
    </row>
    <row r="57" spans="1:27" ht="15.75" hidden="1" thickTop="1" x14ac:dyDescent="0.25">
      <c r="A57">
        <v>5</v>
      </c>
      <c r="B57" s="8">
        <v>42972</v>
      </c>
      <c r="C57" s="6">
        <f t="shared" si="1"/>
        <v>42972</v>
      </c>
      <c r="D57" t="s">
        <v>32</v>
      </c>
      <c r="E57" t="s">
        <v>23</v>
      </c>
      <c r="F57">
        <v>1</v>
      </c>
      <c r="G57" t="str">
        <f t="shared" si="26"/>
        <v>Outlook.Wheat.1</v>
      </c>
      <c r="H57" t="s">
        <v>26</v>
      </c>
      <c r="I57" t="s">
        <v>6</v>
      </c>
      <c r="K57">
        <v>50</v>
      </c>
      <c r="L57">
        <v>20</v>
      </c>
      <c r="M57">
        <v>0.2</v>
      </c>
      <c r="N57" s="12">
        <f t="shared" si="2"/>
        <v>0.5</v>
      </c>
      <c r="O57">
        <v>1</v>
      </c>
      <c r="P57">
        <v>0</v>
      </c>
      <c r="Q57">
        <v>0</v>
      </c>
      <c r="R57">
        <v>1</v>
      </c>
      <c r="S57">
        <v>0</v>
      </c>
      <c r="T57">
        <f t="shared" si="42"/>
        <v>0</v>
      </c>
      <c r="U57">
        <f t="shared" si="43"/>
        <v>1</v>
      </c>
      <c r="V57">
        <f t="shared" si="44"/>
        <v>1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ht="15.75" hidden="1" thickTop="1" x14ac:dyDescent="0.25">
      <c r="A58" s="4">
        <v>1</v>
      </c>
      <c r="B58" s="8">
        <v>42911</v>
      </c>
      <c r="C58" s="6">
        <f t="shared" si="1"/>
        <v>42911</v>
      </c>
      <c r="D58" t="s">
        <v>32</v>
      </c>
      <c r="E58" t="s">
        <v>23</v>
      </c>
      <c r="F58">
        <v>2</v>
      </c>
      <c r="G58" t="str">
        <f t="shared" si="26"/>
        <v>Outlook.Wheat.2</v>
      </c>
      <c r="H58" t="s">
        <v>24</v>
      </c>
      <c r="I58" t="s">
        <v>6</v>
      </c>
      <c r="K58">
        <v>25</v>
      </c>
      <c r="L58">
        <v>87</v>
      </c>
      <c r="M58">
        <v>3.48</v>
      </c>
      <c r="N58" s="12">
        <f t="shared" si="2"/>
        <v>1</v>
      </c>
      <c r="O58">
        <v>0</v>
      </c>
      <c r="P58">
        <v>0</v>
      </c>
      <c r="Q58">
        <v>2</v>
      </c>
      <c r="R58">
        <v>5</v>
      </c>
      <c r="S58">
        <v>0</v>
      </c>
      <c r="T58">
        <f t="shared" ref="T58" si="45">Q58+S58</f>
        <v>2</v>
      </c>
      <c r="U58">
        <f t="shared" ref="U58" si="46">P58+R58</f>
        <v>5</v>
      </c>
      <c r="V58">
        <f t="shared" ref="V58" si="47">T58+U58</f>
        <v>7</v>
      </c>
      <c r="W58">
        <v>0</v>
      </c>
      <c r="X58">
        <v>0</v>
      </c>
      <c r="Y58">
        <v>0</v>
      </c>
      <c r="Z58">
        <v>1</v>
      </c>
      <c r="AA58">
        <v>0</v>
      </c>
    </row>
    <row r="59" spans="1:27" ht="15.75" hidden="1" thickTop="1" x14ac:dyDescent="0.25">
      <c r="A59">
        <v>2</v>
      </c>
      <c r="B59" s="8">
        <v>42936</v>
      </c>
      <c r="C59" s="6">
        <f t="shared" si="1"/>
        <v>42936</v>
      </c>
      <c r="D59" t="s">
        <v>32</v>
      </c>
      <c r="E59" t="s">
        <v>23</v>
      </c>
      <c r="F59">
        <v>2</v>
      </c>
      <c r="G59" t="str">
        <f t="shared" si="26"/>
        <v>Outlook.Wheat.2</v>
      </c>
      <c r="H59" t="s">
        <v>25</v>
      </c>
      <c r="I59" t="s">
        <v>6</v>
      </c>
      <c r="K59">
        <v>25</v>
      </c>
      <c r="L59">
        <v>1</v>
      </c>
      <c r="M59">
        <v>0.04</v>
      </c>
      <c r="N59" s="12">
        <f t="shared" si="2"/>
        <v>1</v>
      </c>
      <c r="O59">
        <v>1</v>
      </c>
      <c r="P59">
        <v>0</v>
      </c>
      <c r="Q59">
        <v>0</v>
      </c>
      <c r="R59">
        <v>1</v>
      </c>
      <c r="S59">
        <v>0</v>
      </c>
      <c r="T59">
        <f t="shared" ref="T59" si="48">Q59+S59</f>
        <v>0</v>
      </c>
      <c r="U59">
        <f t="shared" ref="U59" si="49">P59+R59</f>
        <v>1</v>
      </c>
      <c r="V59">
        <f t="shared" ref="V59" si="50">T59+U59</f>
        <v>1</v>
      </c>
      <c r="W59">
        <v>0</v>
      </c>
      <c r="X59">
        <v>1</v>
      </c>
      <c r="Y59">
        <v>0</v>
      </c>
      <c r="Z59">
        <v>1</v>
      </c>
      <c r="AA59">
        <v>0</v>
      </c>
    </row>
    <row r="60" spans="1:27" ht="15.75" hidden="1" thickTop="1" x14ac:dyDescent="0.25">
      <c r="A60">
        <v>3</v>
      </c>
      <c r="B60" s="8">
        <v>42948</v>
      </c>
      <c r="C60" s="6">
        <f t="shared" si="1"/>
        <v>42948</v>
      </c>
      <c r="D60" t="s">
        <v>32</v>
      </c>
      <c r="E60" t="s">
        <v>23</v>
      </c>
      <c r="F60">
        <v>2</v>
      </c>
      <c r="G60" t="str">
        <f t="shared" si="26"/>
        <v>Outlook.Wheat.2</v>
      </c>
      <c r="H60" t="s">
        <v>26</v>
      </c>
      <c r="I60" t="s">
        <v>6</v>
      </c>
      <c r="K60">
        <v>25</v>
      </c>
      <c r="L60">
        <v>137</v>
      </c>
      <c r="M60">
        <v>5.48</v>
      </c>
      <c r="N60" s="12">
        <f t="shared" si="2"/>
        <v>1</v>
      </c>
      <c r="O60">
        <v>2</v>
      </c>
      <c r="P60">
        <v>0</v>
      </c>
      <c r="Q60">
        <v>0</v>
      </c>
      <c r="R60">
        <v>1</v>
      </c>
      <c r="S60">
        <v>0</v>
      </c>
      <c r="T60">
        <f t="shared" si="42"/>
        <v>0</v>
      </c>
      <c r="U60">
        <f t="shared" si="43"/>
        <v>1</v>
      </c>
      <c r="V60">
        <f t="shared" si="44"/>
        <v>1</v>
      </c>
      <c r="W60">
        <v>0</v>
      </c>
      <c r="X60">
        <v>0</v>
      </c>
      <c r="Y60">
        <v>0</v>
      </c>
      <c r="Z60">
        <v>1</v>
      </c>
      <c r="AA60">
        <v>0</v>
      </c>
    </row>
    <row r="61" spans="1:27" ht="15.75" hidden="1" thickTop="1" x14ac:dyDescent="0.25">
      <c r="A61">
        <v>4</v>
      </c>
      <c r="B61" s="8">
        <v>42964</v>
      </c>
      <c r="C61" s="6">
        <f t="shared" si="1"/>
        <v>42964</v>
      </c>
      <c r="D61" t="s">
        <v>32</v>
      </c>
      <c r="E61" t="s">
        <v>23</v>
      </c>
      <c r="F61">
        <v>2</v>
      </c>
      <c r="G61" t="str">
        <f t="shared" si="26"/>
        <v>Outlook.Wheat.2</v>
      </c>
      <c r="H61" t="s">
        <v>33</v>
      </c>
      <c r="I61" t="s">
        <v>6</v>
      </c>
      <c r="K61">
        <v>50</v>
      </c>
      <c r="L61">
        <v>265</v>
      </c>
      <c r="M61">
        <v>5.3</v>
      </c>
      <c r="N61" s="12">
        <f t="shared" si="2"/>
        <v>1</v>
      </c>
      <c r="O61">
        <v>132</v>
      </c>
      <c r="P61">
        <v>1</v>
      </c>
      <c r="Q61">
        <v>0</v>
      </c>
      <c r="R61">
        <v>2</v>
      </c>
      <c r="S61">
        <v>0</v>
      </c>
      <c r="T61">
        <f t="shared" si="13"/>
        <v>0</v>
      </c>
      <c r="U61">
        <f t="shared" si="11"/>
        <v>3</v>
      </c>
      <c r="V61">
        <f t="shared" si="12"/>
        <v>3</v>
      </c>
      <c r="W61">
        <v>0</v>
      </c>
      <c r="X61">
        <v>0</v>
      </c>
      <c r="Y61">
        <v>0</v>
      </c>
      <c r="Z61">
        <v>116</v>
      </c>
      <c r="AA61">
        <v>13</v>
      </c>
    </row>
    <row r="62" spans="1:27" ht="15.75" hidden="1" thickTop="1" x14ac:dyDescent="0.25">
      <c r="A62">
        <v>5</v>
      </c>
      <c r="B62" s="8">
        <v>42972</v>
      </c>
      <c r="C62" s="6">
        <f t="shared" si="1"/>
        <v>42972</v>
      </c>
      <c r="D62" t="s">
        <v>32</v>
      </c>
      <c r="E62" t="s">
        <v>23</v>
      </c>
      <c r="F62">
        <v>2</v>
      </c>
      <c r="G62" t="str">
        <f t="shared" si="26"/>
        <v>Outlook.Wheat.2</v>
      </c>
      <c r="H62" t="s">
        <v>26</v>
      </c>
      <c r="I62" t="s">
        <v>6</v>
      </c>
      <c r="K62">
        <v>50</v>
      </c>
      <c r="L62">
        <v>25</v>
      </c>
      <c r="M62">
        <v>0.5</v>
      </c>
      <c r="N62" s="12">
        <f t="shared" si="2"/>
        <v>1</v>
      </c>
      <c r="O62">
        <v>13</v>
      </c>
      <c r="P62">
        <v>0</v>
      </c>
      <c r="Q62">
        <v>3</v>
      </c>
      <c r="R62">
        <v>4</v>
      </c>
      <c r="S62">
        <v>0</v>
      </c>
      <c r="T62">
        <f t="shared" si="13"/>
        <v>3</v>
      </c>
      <c r="U62">
        <f t="shared" si="11"/>
        <v>4</v>
      </c>
      <c r="V62">
        <f t="shared" si="12"/>
        <v>7</v>
      </c>
      <c r="W62">
        <v>0</v>
      </c>
      <c r="X62">
        <v>0</v>
      </c>
      <c r="Y62">
        <v>0</v>
      </c>
      <c r="Z62">
        <v>6</v>
      </c>
      <c r="AA62">
        <v>0</v>
      </c>
    </row>
    <row r="63" spans="1:27" ht="15.75" hidden="1" thickTop="1" x14ac:dyDescent="0.25">
      <c r="A63" s="4">
        <v>1</v>
      </c>
      <c r="B63" s="8">
        <v>42957</v>
      </c>
      <c r="C63" s="6">
        <f t="shared" si="1"/>
        <v>42957</v>
      </c>
      <c r="D63" t="s">
        <v>34</v>
      </c>
      <c r="E63" t="s">
        <v>35</v>
      </c>
      <c r="F63" t="s">
        <v>38</v>
      </c>
      <c r="G63" t="str">
        <f t="shared" si="26"/>
        <v>Kernan.Cover wheat.cover</v>
      </c>
      <c r="H63" t="s">
        <v>26</v>
      </c>
      <c r="I63" t="s">
        <v>6</v>
      </c>
      <c r="K63">
        <v>25</v>
      </c>
      <c r="L63">
        <v>127</v>
      </c>
      <c r="M63">
        <v>5.08</v>
      </c>
      <c r="N63" s="12">
        <f t="shared" si="2"/>
        <v>1</v>
      </c>
      <c r="O63">
        <v>24</v>
      </c>
      <c r="P63">
        <v>3</v>
      </c>
      <c r="Q63">
        <v>2</v>
      </c>
      <c r="R63">
        <v>3</v>
      </c>
      <c r="S63">
        <v>6</v>
      </c>
      <c r="T63">
        <f t="shared" ref="T63" si="51">Q63+S63</f>
        <v>8</v>
      </c>
      <c r="U63">
        <f t="shared" ref="U63" si="52">P63+R63</f>
        <v>6</v>
      </c>
      <c r="V63">
        <f t="shared" ref="V63" si="53">T63+U63</f>
        <v>14</v>
      </c>
      <c r="W63">
        <v>3</v>
      </c>
      <c r="X63">
        <v>1</v>
      </c>
      <c r="Y63">
        <v>2</v>
      </c>
      <c r="Z63">
        <v>2</v>
      </c>
      <c r="AA63">
        <v>2</v>
      </c>
    </row>
    <row r="64" spans="1:27" ht="15.75" hidden="1" thickTop="1" x14ac:dyDescent="0.25">
      <c r="A64">
        <v>1</v>
      </c>
      <c r="B64" s="8">
        <v>42957</v>
      </c>
      <c r="C64" s="6">
        <f t="shared" si="1"/>
        <v>42957</v>
      </c>
      <c r="D64" t="s">
        <v>34</v>
      </c>
      <c r="E64" t="s">
        <v>23</v>
      </c>
      <c r="G64" t="str">
        <f t="shared" si="26"/>
        <v>Kernan.Wheat</v>
      </c>
      <c r="H64" t="s">
        <v>24</v>
      </c>
      <c r="I64" t="s">
        <v>6</v>
      </c>
      <c r="K64">
        <v>25</v>
      </c>
      <c r="L64">
        <v>21</v>
      </c>
      <c r="M64">
        <v>0.84</v>
      </c>
      <c r="N64" s="12">
        <f t="shared" si="2"/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13"/>
        <v>0</v>
      </c>
      <c r="U64">
        <f t="shared" si="11"/>
        <v>0</v>
      </c>
      <c r="V64">
        <f t="shared" si="12"/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ht="15.75" hidden="1" thickTop="1" x14ac:dyDescent="0.25">
      <c r="A65">
        <v>2</v>
      </c>
      <c r="B65" s="8">
        <v>42965</v>
      </c>
      <c r="C65" s="6">
        <f t="shared" si="1"/>
        <v>42965</v>
      </c>
      <c r="D65" t="s">
        <v>34</v>
      </c>
      <c r="E65" t="s">
        <v>23</v>
      </c>
      <c r="G65" t="str">
        <f t="shared" si="26"/>
        <v>Kernan.Wheat</v>
      </c>
      <c r="H65" t="s">
        <v>25</v>
      </c>
      <c r="I65" t="s">
        <v>6</v>
      </c>
      <c r="K65">
        <v>50</v>
      </c>
      <c r="L65">
        <v>1301</v>
      </c>
      <c r="M65">
        <v>26.02</v>
      </c>
      <c r="N65" s="12">
        <f t="shared" si="2"/>
        <v>1</v>
      </c>
      <c r="O65">
        <v>1422</v>
      </c>
      <c r="P65">
        <v>0</v>
      </c>
      <c r="Q65">
        <v>0</v>
      </c>
      <c r="R65">
        <v>1</v>
      </c>
      <c r="S65">
        <v>0</v>
      </c>
      <c r="T65">
        <f t="shared" si="13"/>
        <v>0</v>
      </c>
      <c r="U65">
        <f t="shared" si="11"/>
        <v>1</v>
      </c>
      <c r="V65">
        <f t="shared" si="12"/>
        <v>1</v>
      </c>
      <c r="W65">
        <v>0</v>
      </c>
      <c r="X65">
        <v>0</v>
      </c>
      <c r="Y65">
        <v>0</v>
      </c>
      <c r="Z65">
        <v>1421</v>
      </c>
      <c r="AA65">
        <v>0</v>
      </c>
    </row>
    <row r="66" spans="1:27" ht="15.75" thickTop="1" x14ac:dyDescent="0.25">
      <c r="A66">
        <v>3</v>
      </c>
      <c r="B66" s="8">
        <v>42969</v>
      </c>
      <c r="C66" s="6">
        <f t="shared" si="1"/>
        <v>42969</v>
      </c>
      <c r="D66" t="s">
        <v>34</v>
      </c>
      <c r="E66" t="s">
        <v>23</v>
      </c>
      <c r="G66" t="str">
        <f t="shared" si="26"/>
        <v>Kernan.Wheat</v>
      </c>
      <c r="H66" t="s">
        <v>26</v>
      </c>
      <c r="I66" t="s">
        <v>6</v>
      </c>
      <c r="K66">
        <v>50</v>
      </c>
      <c r="L66">
        <v>408</v>
      </c>
      <c r="M66">
        <v>8.16</v>
      </c>
      <c r="N66" s="12">
        <f t="shared" si="2"/>
        <v>1</v>
      </c>
      <c r="O66">
        <v>11</v>
      </c>
      <c r="P66">
        <v>0</v>
      </c>
      <c r="Q66">
        <v>0</v>
      </c>
      <c r="R66">
        <v>11</v>
      </c>
      <c r="S66">
        <v>0</v>
      </c>
      <c r="T66">
        <f t="shared" si="13"/>
        <v>0</v>
      </c>
      <c r="U66">
        <f t="shared" si="11"/>
        <v>11</v>
      </c>
      <c r="V66">
        <f t="shared" si="12"/>
        <v>11</v>
      </c>
      <c r="W66">
        <v>0</v>
      </c>
      <c r="X66">
        <v>0</v>
      </c>
      <c r="Y66">
        <v>0</v>
      </c>
      <c r="Z66">
        <v>17</v>
      </c>
      <c r="AA66">
        <v>0</v>
      </c>
    </row>
    <row r="67" spans="1:27" x14ac:dyDescent="0.25">
      <c r="A67">
        <v>3</v>
      </c>
      <c r="B67" s="8">
        <v>42969</v>
      </c>
      <c r="C67" s="6">
        <f t="shared" ref="C67:C69" si="54">B67</f>
        <v>42969</v>
      </c>
      <c r="D67" t="s">
        <v>34</v>
      </c>
      <c r="E67" t="s">
        <v>23</v>
      </c>
      <c r="G67" t="str">
        <f t="shared" si="26"/>
        <v>Kernan.Wheat</v>
      </c>
      <c r="H67" t="s">
        <v>25</v>
      </c>
      <c r="I67" t="s">
        <v>6</v>
      </c>
      <c r="K67">
        <v>25</v>
      </c>
      <c r="L67">
        <v>187</v>
      </c>
      <c r="M67">
        <v>7.48</v>
      </c>
      <c r="N67" s="12">
        <f t="shared" ref="N67:N69" si="55">IF(L67&lt;&gt;0,M67/(L67/K67),1)</f>
        <v>1</v>
      </c>
      <c r="O67">
        <v>84</v>
      </c>
      <c r="P67">
        <v>0</v>
      </c>
      <c r="Q67">
        <v>0</v>
      </c>
      <c r="R67">
        <v>2</v>
      </c>
      <c r="S67">
        <v>0</v>
      </c>
      <c r="T67">
        <f t="shared" si="13"/>
        <v>0</v>
      </c>
      <c r="U67">
        <f t="shared" si="11"/>
        <v>2</v>
      </c>
      <c r="V67">
        <f t="shared" si="12"/>
        <v>2</v>
      </c>
      <c r="W67">
        <v>1</v>
      </c>
      <c r="X67">
        <v>0</v>
      </c>
      <c r="Y67">
        <v>0</v>
      </c>
      <c r="Z67">
        <v>81</v>
      </c>
      <c r="AA67">
        <v>0</v>
      </c>
    </row>
    <row r="68" spans="1:27" x14ac:dyDescent="0.25">
      <c r="A68" s="4">
        <v>1</v>
      </c>
      <c r="B68" s="8">
        <v>42969</v>
      </c>
      <c r="C68" s="6">
        <f t="shared" si="54"/>
        <v>42969</v>
      </c>
      <c r="D68" t="s">
        <v>34</v>
      </c>
      <c r="E68" t="s">
        <v>23</v>
      </c>
      <c r="F68">
        <v>2</v>
      </c>
      <c r="G68" t="str">
        <f t="shared" si="26"/>
        <v>Kernan.Wheat.2</v>
      </c>
      <c r="H68" t="s">
        <v>26</v>
      </c>
      <c r="I68" t="s">
        <v>6</v>
      </c>
      <c r="K68">
        <v>25</v>
      </c>
      <c r="L68">
        <v>7</v>
      </c>
      <c r="M68">
        <v>0.28000000000000003</v>
      </c>
      <c r="N68" s="12">
        <f t="shared" si="55"/>
        <v>1</v>
      </c>
      <c r="O68">
        <v>2</v>
      </c>
      <c r="P68">
        <v>0</v>
      </c>
      <c r="Q68">
        <v>0</v>
      </c>
      <c r="R68">
        <v>0</v>
      </c>
      <c r="S68">
        <v>0</v>
      </c>
      <c r="T68">
        <f t="shared" si="13"/>
        <v>0</v>
      </c>
      <c r="U68">
        <f t="shared" si="11"/>
        <v>0</v>
      </c>
      <c r="V68">
        <f t="shared" si="12"/>
        <v>0</v>
      </c>
      <c r="W68">
        <v>0</v>
      </c>
      <c r="X68">
        <v>0</v>
      </c>
      <c r="Y68">
        <v>0</v>
      </c>
      <c r="Z68">
        <v>2</v>
      </c>
      <c r="AA68">
        <v>0</v>
      </c>
    </row>
    <row r="69" spans="1:27" hidden="1" x14ac:dyDescent="0.25">
      <c r="A69" s="4">
        <v>1</v>
      </c>
      <c r="B69" s="8">
        <v>42928</v>
      </c>
      <c r="C69" s="6">
        <f t="shared" si="54"/>
        <v>42928</v>
      </c>
      <c r="D69" t="s">
        <v>36</v>
      </c>
      <c r="E69" t="s">
        <v>23</v>
      </c>
      <c r="G69" t="str">
        <f t="shared" si="26"/>
        <v>Rosetown.Wheat</v>
      </c>
      <c r="H69" t="s">
        <v>33</v>
      </c>
      <c r="I69" t="s">
        <v>6</v>
      </c>
      <c r="K69">
        <v>25</v>
      </c>
      <c r="L69">
        <v>1</v>
      </c>
      <c r="M69">
        <v>0.04</v>
      </c>
      <c r="N69" s="12">
        <f t="shared" si="55"/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13"/>
        <v>0</v>
      </c>
      <c r="U69">
        <f t="shared" si="11"/>
        <v>0</v>
      </c>
      <c r="V69">
        <f t="shared" si="12"/>
        <v>0</v>
      </c>
      <c r="W69">
        <v>0</v>
      </c>
      <c r="X69">
        <v>0</v>
      </c>
      <c r="Y69">
        <v>0</v>
      </c>
      <c r="Z69">
        <v>0</v>
      </c>
      <c r="AA69">
        <v>0</v>
      </c>
    </row>
  </sheetData>
  <autoFilter ref="A1:AA69">
    <filterColumn colId="1">
      <filters>
        <dateGroupItem year="2017" month="8" day="22" dateTimeGrouping="day"/>
      </filters>
    </filterColumn>
  </autoFilter>
  <conditionalFormatting sqref="N2:N69">
    <cfRule type="cellIs" dxfId="0" priority="1" operator="notEqual">
      <formula>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e33cf83-7043-40d8-bfd8-db1c7ab9d46f">AGR-6616277</_dlc_DocId>
    <_dlc_DocIdUrl xmlns="ce33cf83-7043-40d8-bfd8-db1c7ab9d46f">
      <Url>https://ms-collab.agr.gc.ca/personal/murphyd/_layouts/15/DocIdRedir.aspx?ID=AGR-6616277</Url>
      <Description>AGR-6616277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B3261E30781C4A88516CC6309F76E5" ma:contentTypeVersion="1" ma:contentTypeDescription="Create a new document." ma:contentTypeScope="" ma:versionID="ebc306ea7d0615a285a88e2a5ccd8bcf">
  <xsd:schema xmlns:xsd="http://www.w3.org/2001/XMLSchema" xmlns:xs="http://www.w3.org/2001/XMLSchema" xmlns:p="http://schemas.microsoft.com/office/2006/metadata/properties" xmlns:ns3="ce33cf83-7043-40d8-bfd8-db1c7ab9d46f" targetNamespace="http://schemas.microsoft.com/office/2006/metadata/properties" ma:root="true" ma:fieldsID="4ed6b13909c7e37b1f21c648e5d59555" ns3:_="">
    <xsd:import namespace="ce33cf83-7043-40d8-bfd8-db1c7ab9d46f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3cf83-7043-40d8-bfd8-db1c7ab9d4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4A23959-B097-40F9-BB2B-AB7946659F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8C8DE1-6830-4C83-B3D6-B09657338322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ce33cf83-7043-40d8-bfd8-db1c7ab9d46f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80535B4-3AA0-483B-85A2-69987BF16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33cf83-7043-40d8-bfd8-db1c7ab9d4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E48D97-7777-4880-9527-22B04826890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configuration</vt:lpstr>
      <vt:lpstr>Summary of Aphid App data 2017</vt:lpstr>
      <vt:lpstr>sep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Wist, Tyler</dc:creator>
  <cp:lastModifiedBy>Murphy, Devin</cp:lastModifiedBy>
  <dcterms:created xsi:type="dcterms:W3CDTF">2017-11-28T22:14:32Z</dcterms:created>
  <dcterms:modified xsi:type="dcterms:W3CDTF">2018-03-26T23:18:40Z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_dlc_DocIdItemGuid">
    <vt:lpwstr>31b2a537-f596-4c80-ba90-915fe17ae999</vt:lpwstr>
  </property>
  <property fmtid="{D5CDD505-2E9C-101B-9397-08002B2CF9AE}" pid="4" name="ContentTypeId">
    <vt:lpwstr>0x010100D0B3261E30781C4A88516CC6309F76E5</vt:lpwstr>
  </property>
</Properties>
</file>