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ryanVala\excel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Sheet1!$A$20:$C$26</definedName>
  </definedNames>
  <calcPr calcId="152511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3" i="1"/>
  <c r="D44" i="1"/>
  <c r="C44" i="1"/>
  <c r="D42" i="1"/>
  <c r="C42" i="1"/>
  <c r="D31" i="1"/>
  <c r="C31" i="1"/>
  <c r="E28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3" i="1"/>
  <c r="H29" i="1"/>
  <c r="D28" i="1"/>
  <c r="C28" i="1"/>
  <c r="C26" i="1" l="1"/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3" i="1"/>
  <c r="M3" i="1"/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B25" i="1"/>
  <c r="B22" i="1"/>
  <c r="B21" i="1"/>
  <c r="B24" i="1"/>
  <c r="B23" i="1"/>
  <c r="E21" i="1"/>
  <c r="B20" i="1"/>
</calcChain>
</file>

<file path=xl/sharedStrings.xml><?xml version="1.0" encoding="utf-8"?>
<sst xmlns="http://schemas.openxmlformats.org/spreadsheetml/2006/main" count="161" uniqueCount="100">
  <si>
    <t>Device ID</t>
  </si>
  <si>
    <t>Device Name</t>
  </si>
  <si>
    <t>Type</t>
  </si>
  <si>
    <t>Brand</t>
  </si>
  <si>
    <t>IP Address</t>
  </si>
  <si>
    <t>MAC Address</t>
  </si>
  <si>
    <t>Date Installed</t>
  </si>
  <si>
    <t>Status</t>
  </si>
  <si>
    <t>Router</t>
  </si>
  <si>
    <t>192.168.1.1</t>
  </si>
  <si>
    <t>00:1A:2B:3C:4D:5E</t>
  </si>
  <si>
    <t>Active</t>
  </si>
  <si>
    <t>Switch</t>
  </si>
  <si>
    <t>192.168.1.2</t>
  </si>
  <si>
    <t>00:1A:2B:3C:4D:5F</t>
  </si>
  <si>
    <t>Firewall</t>
  </si>
  <si>
    <t>192.168.1.3</t>
  </si>
  <si>
    <t>00:1A:2B:3C:4D:60</t>
  </si>
  <si>
    <t>Access Point</t>
  </si>
  <si>
    <t>192.168.1.4</t>
  </si>
  <si>
    <t>00:1A:2B:3C:4D:61</t>
  </si>
  <si>
    <t>192.168.2.1</t>
  </si>
  <si>
    <t>00:1A:2B:3C:4D:62</t>
  </si>
  <si>
    <t>HP</t>
  </si>
  <si>
    <t>192.168.2.2</t>
  </si>
  <si>
    <t>00:1A:2B:3C:4D:63</t>
  </si>
  <si>
    <t>192.168.2.3</t>
  </si>
  <si>
    <t>00:1A:2B:3C:4D:64</t>
  </si>
  <si>
    <t>192.168.2.4</t>
  </si>
  <si>
    <t>00:1A:2B:3C:4D:65</t>
  </si>
  <si>
    <t>192.168.2.5</t>
  </si>
  <si>
    <t>00:1A:2B:3C:4D:66</t>
  </si>
  <si>
    <t>192.168.3.1</t>
  </si>
  <si>
    <t>00:1A:2B:3C:4D:67</t>
  </si>
  <si>
    <t>192.168.3.2</t>
  </si>
  <si>
    <t>00:1A:2B:3C:4D:68</t>
  </si>
  <si>
    <t>192.168.3.3</t>
  </si>
  <si>
    <t>00:1A:2B:3C:4D:69</t>
  </si>
  <si>
    <t>192.168.3.4</t>
  </si>
  <si>
    <t>00:1A:2B:3C:4D:6A</t>
  </si>
  <si>
    <t>192.168.3.5</t>
  </si>
  <si>
    <t>00:1A:2B:3C:4D:6B</t>
  </si>
  <si>
    <t>192.168.3.6</t>
  </si>
  <si>
    <t>00:1A:2B:3C:4D:6C</t>
  </si>
  <si>
    <t>Salary</t>
  </si>
  <si>
    <t>Name</t>
  </si>
  <si>
    <t>Ava Benson</t>
  </si>
  <si>
    <t>Leo Harper</t>
  </si>
  <si>
    <t>Natalie Cruz</t>
  </si>
  <si>
    <t>Max Donovan</t>
  </si>
  <si>
    <t>Mia Clarke</t>
  </si>
  <si>
    <t>Elijah Foster</t>
  </si>
  <si>
    <t>Sophie West</t>
  </si>
  <si>
    <t>Isaac Rhodes</t>
  </si>
  <si>
    <t>Emma Bennett</t>
  </si>
  <si>
    <t>Noah Gray</t>
  </si>
  <si>
    <t>Amelia Carter</t>
  </si>
  <si>
    <t>Jack Foster</t>
  </si>
  <si>
    <t>Olivia Powell</t>
  </si>
  <si>
    <t>Caleb Harris</t>
  </si>
  <si>
    <t>Lily Morgan</t>
  </si>
  <si>
    <t>Network Devices</t>
  </si>
  <si>
    <t>Exp</t>
  </si>
  <si>
    <t>Max Sal:</t>
  </si>
  <si>
    <t>Min Sal:</t>
  </si>
  <si>
    <t>DEP</t>
  </si>
  <si>
    <t>IT</t>
  </si>
  <si>
    <t>HR</t>
  </si>
  <si>
    <t>Finance</t>
  </si>
  <si>
    <t>Marketing</t>
  </si>
  <si>
    <t>Class</t>
  </si>
  <si>
    <t>Senior or not</t>
  </si>
  <si>
    <t>Length</t>
  </si>
  <si>
    <t>What is the average experience of employees?</t>
  </si>
  <si>
    <t>How many employees are in the IT department?</t>
  </si>
  <si>
    <t>Who has the maximum salary?</t>
  </si>
  <si>
    <t>Who has the minimum salary?</t>
  </si>
  <si>
    <t>Look up an employee’s department based on their Employee ID.</t>
  </si>
  <si>
    <t xml:space="preserve"> Find the Salary, Experience and city of an employee given their Employee Name.</t>
  </si>
  <si>
    <t>Experience</t>
  </si>
  <si>
    <t>Enter Name</t>
  </si>
  <si>
    <t>Department</t>
  </si>
  <si>
    <t>Grade</t>
  </si>
  <si>
    <t>Find the salary and department from the employee’s name selected from the dropdown</t>
  </si>
  <si>
    <t>IP</t>
  </si>
  <si>
    <t>ID</t>
  </si>
  <si>
    <t>Product</t>
  </si>
  <si>
    <t>Price</t>
  </si>
  <si>
    <t>Quantity</t>
  </si>
  <si>
    <t>Rating</t>
  </si>
  <si>
    <t>Dell</t>
  </si>
  <si>
    <t>Logitech</t>
  </si>
  <si>
    <t>Computer</t>
  </si>
  <si>
    <t>Keyboard</t>
  </si>
  <si>
    <t>Mouse</t>
  </si>
  <si>
    <t>Printer</t>
  </si>
  <si>
    <t>Find the price and quantity of product 102.</t>
  </si>
  <si>
    <t>. Find the rating and price of Computer</t>
  </si>
  <si>
    <t>Q1</t>
  </si>
  <si>
    <t>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</si>
</sst>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scheme val="minor"/>
    </font>
    <font>
      <b/>
      <sz val="14"/>
      <color theme="1"/>
      <name val="Calibri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4" fontId="3" fillId="0" borderId="0" xfId="0" applyNumberFormat="1" applyFont="1" applyAlignment="1">
      <alignment vertical="center" wrapText="1"/>
    </xf>
    <xf numFmtId="0" fontId="3" fillId="0" borderId="0" xfId="0" applyNumberFormat="1" applyFon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44" fontId="3" fillId="0" borderId="0" xfId="1" applyFont="1" applyAlignment="1">
      <alignment horizontal="left" vertical="center" wrapText="1"/>
    </xf>
    <xf numFmtId="44" fontId="0" fillId="0" borderId="0" xfId="0" applyNumberFormat="1"/>
    <xf numFmtId="0" fontId="4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vertical="center" wrapText="1"/>
    </xf>
    <xf numFmtId="49" fontId="3" fillId="0" borderId="2" xfId="0" applyNumberFormat="1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10" fillId="3" borderId="3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44" fontId="3" fillId="0" borderId="0" xfId="1" applyFont="1" applyFill="1" applyAlignment="1">
      <alignment horizontal="left" vertical="center" wrapText="1"/>
    </xf>
    <xf numFmtId="44" fontId="3" fillId="0" borderId="0" xfId="0" applyNumberFormat="1" applyFont="1" applyAlignment="1">
      <alignment vertical="center" wrapText="1"/>
    </xf>
  </cellXfs>
  <cellStyles count="2">
    <cellStyle name="Currency" xfId="1" builtinId="4"/>
    <cellStyle name="Normal" xfId="0" builtinId="0"/>
  </cellStyles>
  <dxfs count="54"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general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9" formatCode="m/d/yyyy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Salary Cmp Chart</a:t>
            </a:r>
          </a:p>
        </c:rich>
      </c:tx>
      <c:layout>
        <c:manualLayout>
          <c:xMode val="edge"/>
          <c:yMode val="edge"/>
          <c:x val="0.4067152230971128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Sheet1!$E$3:$E$17</c:f>
              <c:numCache>
                <c:formatCode>_("$"* #,##0.00_);_("$"* \(#,##0.00\);_("$"* "-"??_);_(@_)</c:formatCode>
                <c:ptCount val="15"/>
                <c:pt idx="0">
                  <c:v>58400</c:v>
                </c:pt>
                <c:pt idx="1">
                  <c:v>10000</c:v>
                </c:pt>
                <c:pt idx="2">
                  <c:v>85000</c:v>
                </c:pt>
                <c:pt idx="3">
                  <c:v>100100</c:v>
                </c:pt>
                <c:pt idx="4">
                  <c:v>25000</c:v>
                </c:pt>
                <c:pt idx="5">
                  <c:v>210000</c:v>
                </c:pt>
                <c:pt idx="6">
                  <c:v>95000</c:v>
                </c:pt>
                <c:pt idx="7">
                  <c:v>210000</c:v>
                </c:pt>
                <c:pt idx="8">
                  <c:v>25000</c:v>
                </c:pt>
                <c:pt idx="9">
                  <c:v>100100</c:v>
                </c:pt>
                <c:pt idx="10">
                  <c:v>37000</c:v>
                </c:pt>
                <c:pt idx="11">
                  <c:v>58400</c:v>
                </c:pt>
                <c:pt idx="12">
                  <c:v>37000</c:v>
                </c:pt>
                <c:pt idx="13">
                  <c:v>85000</c:v>
                </c:pt>
                <c:pt idx="14">
                  <c:v>95000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38044464"/>
        <c:axId val="238034128"/>
      </c:barChart>
      <c:catAx>
        <c:axId val="238044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Employee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034128"/>
        <c:crosses val="autoZero"/>
        <c:auto val="1"/>
        <c:lblAlgn val="ctr"/>
        <c:lblOffset val="100"/>
        <c:noMultiLvlLbl val="0"/>
      </c:catAx>
      <c:valAx>
        <c:axId val="23803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04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Q3</a:t>
            </a:r>
            <a:r>
              <a:rPr lang="en-US" baseline="0"/>
              <a:t> Salary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Sheet1!$Q$3:$Q$17</c:f>
              <c:numCache>
                <c:formatCode>_("$"* #,##0.00_);_("$"* \(#,##0.00\);_("$"* "-"??_);_(@_)</c:formatCode>
                <c:ptCount val="15"/>
                <c:pt idx="0">
                  <c:v>83400</c:v>
                </c:pt>
                <c:pt idx="1">
                  <c:v>68400</c:v>
                </c:pt>
                <c:pt idx="2">
                  <c:v>143400</c:v>
                </c:pt>
                <c:pt idx="3">
                  <c:v>110100</c:v>
                </c:pt>
                <c:pt idx="4">
                  <c:v>110000</c:v>
                </c:pt>
                <c:pt idx="5">
                  <c:v>310100</c:v>
                </c:pt>
                <c:pt idx="6">
                  <c:v>153400</c:v>
                </c:pt>
                <c:pt idx="7">
                  <c:v>268400</c:v>
                </c:pt>
                <c:pt idx="8">
                  <c:v>35000</c:v>
                </c:pt>
                <c:pt idx="9">
                  <c:v>158500</c:v>
                </c:pt>
                <c:pt idx="10">
                  <c:v>47000</c:v>
                </c:pt>
                <c:pt idx="11">
                  <c:v>143400</c:v>
                </c:pt>
                <c:pt idx="12">
                  <c:v>137100</c:v>
                </c:pt>
                <c:pt idx="13">
                  <c:v>110000</c:v>
                </c:pt>
                <c:pt idx="14">
                  <c:v>305000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793680"/>
        <c:axId val="338788240"/>
      </c:lineChart>
      <c:catAx>
        <c:axId val="33879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788240"/>
        <c:crosses val="autoZero"/>
        <c:auto val="1"/>
        <c:lblAlgn val="ctr"/>
        <c:lblOffset val="100"/>
        <c:noMultiLvlLbl val="0"/>
      </c:catAx>
      <c:valAx>
        <c:axId val="33878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79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623454</xdr:colOff>
      <xdr:row>18</xdr:row>
      <xdr:rowOff>34636</xdr:rowOff>
    </xdr:from>
    <xdr:to>
      <xdr:col>13</xdr:col>
      <xdr:colOff>242455</xdr:colOff>
      <xdr:row>33</xdr:row>
      <xdr:rowOff>64077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969818</xdr:colOff>
      <xdr:row>18</xdr:row>
      <xdr:rowOff>57149</xdr:rowOff>
    </xdr:from>
    <xdr:to>
      <xdr:col>17</xdr:col>
      <xdr:colOff>381000</xdr:colOff>
      <xdr:row>32</xdr:row>
      <xdr:rowOff>133349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Q17" totalsRowShown="0" headerRowDxfId="53" dataDxfId="52">
  <autoFilter ref="A2:Q17"/>
  <sortState ref="A2:J16">
    <sortCondition ref="D2"/>
  </sortState>
  <tableColumns count="17">
    <tableColumn id="1" name="Device ID" dataDxfId="51"/>
    <tableColumn id="2" name="Name" dataDxfId="41"/>
    <tableColumn id="3" name="Type" dataDxfId="27"/>
    <tableColumn id="4" name="Q1" dataDxfId="25"/>
    <tableColumn id="5" name="Salary" dataDxfId="26" dataCellStyle="Currency"/>
    <tableColumn id="6" name="IP Address" dataDxfId="50"/>
    <tableColumn id="7" name="MAC Address" dataDxfId="49"/>
    <tableColumn id="8" name="Device Name" dataDxfId="39"/>
    <tableColumn id="9" name="Date Installed" dataDxfId="48"/>
    <tableColumn id="10" name="Status" dataDxfId="47"/>
    <tableColumn id="15" name="Exp" dataDxfId="46"/>
    <tableColumn id="16" name="DEP" dataDxfId="45"/>
    <tableColumn id="17" name="Class" dataDxfId="44">
      <calculatedColumnFormula>IF(E3 &gt; 80000, "High Earners", "Low Earners")</calculatedColumnFormula>
    </tableColumn>
    <tableColumn id="11" name="Senior or not" dataDxfId="43">
      <calculatedColumnFormula>IF(AND(E3 &gt; 90000, K3 &gt; 7), "Senior", "Junior")</calculatedColumnFormula>
    </tableColumn>
    <tableColumn id="12" name="Length" dataDxfId="42">
      <calculatedColumnFormula>LEN(B3)</calculatedColumnFormula>
    </tableColumn>
    <tableColumn id="13" name="Grade" dataDxfId="38">
      <calculatedColumnFormula>IF(E3&gt;80000, "a", IF(E3&gt;60000, "b", "c"))</calculatedColumnFormula>
    </tableColumn>
    <tableColumn id="14" name="Q3" dataDxfId="0">
      <calculatedColumnFormula>SUM(D3:E3)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abSelected="1" topLeftCell="B3" zoomScale="55" zoomScaleNormal="55" workbookViewId="0">
      <selection activeCell="N29" sqref="N29"/>
    </sheetView>
  </sheetViews>
  <sheetFormatPr defaultRowHeight="15" x14ac:dyDescent="0.25"/>
  <cols>
    <col min="1" max="1" width="75.7109375" customWidth="1"/>
    <col min="2" max="2" width="18.140625" customWidth="1"/>
    <col min="3" max="5" width="15" customWidth="1"/>
    <col min="6" max="6" width="15.5703125" customWidth="1"/>
    <col min="7" max="7" width="21.140625" customWidth="1"/>
    <col min="8" max="8" width="22" customWidth="1"/>
    <col min="9" max="9" width="19" customWidth="1"/>
    <col min="10" max="10" width="15" customWidth="1"/>
    <col min="11" max="11" width="22.7109375" customWidth="1"/>
    <col min="12" max="12" width="23.7109375" customWidth="1"/>
    <col min="13" max="13" width="17.28515625" customWidth="1"/>
    <col min="14" max="14" width="29.5703125" customWidth="1"/>
    <col min="15" max="15" width="13.85546875" customWidth="1"/>
    <col min="16" max="16" width="16.42578125" customWidth="1"/>
    <col min="17" max="17" width="17.7109375" customWidth="1"/>
  </cols>
  <sheetData>
    <row r="1" spans="1:17" ht="21" x14ac:dyDescent="0.35">
      <c r="A1" s="9" t="s">
        <v>61</v>
      </c>
      <c r="B1" s="9"/>
      <c r="C1" s="9"/>
      <c r="D1" s="9"/>
      <c r="E1" s="9"/>
      <c r="F1" s="9"/>
      <c r="G1" s="9"/>
      <c r="H1" s="9"/>
      <c r="I1" s="9"/>
      <c r="J1" s="9"/>
    </row>
    <row r="2" spans="1:17" ht="18.75" x14ac:dyDescent="0.25">
      <c r="A2" s="2" t="s">
        <v>0</v>
      </c>
      <c r="B2" s="2" t="s">
        <v>45</v>
      </c>
      <c r="C2" s="2" t="s">
        <v>2</v>
      </c>
      <c r="D2" s="2" t="s">
        <v>98</v>
      </c>
      <c r="E2" s="2" t="s">
        <v>44</v>
      </c>
      <c r="F2" s="2" t="s">
        <v>4</v>
      </c>
      <c r="G2" s="2" t="s">
        <v>5</v>
      </c>
      <c r="H2" s="10" t="s">
        <v>1</v>
      </c>
      <c r="I2" s="2" t="s">
        <v>6</v>
      </c>
      <c r="J2" s="2" t="s">
        <v>7</v>
      </c>
      <c r="K2" s="2" t="s">
        <v>62</v>
      </c>
      <c r="L2" s="2" t="s">
        <v>65</v>
      </c>
      <c r="M2" s="2" t="s">
        <v>70</v>
      </c>
      <c r="N2" s="14" t="s">
        <v>71</v>
      </c>
      <c r="O2" s="14" t="s">
        <v>72</v>
      </c>
      <c r="P2" s="2" t="s">
        <v>82</v>
      </c>
      <c r="Q2" s="2" t="s">
        <v>99</v>
      </c>
    </row>
    <row r="3" spans="1:17" ht="15.75" x14ac:dyDescent="0.25">
      <c r="A3" s="5">
        <v>4</v>
      </c>
      <c r="B3" s="1" t="s">
        <v>49</v>
      </c>
      <c r="C3" s="6" t="s">
        <v>18</v>
      </c>
      <c r="D3" s="20">
        <v>25000</v>
      </c>
      <c r="E3" s="7">
        <v>58400</v>
      </c>
      <c r="F3" s="3" t="s">
        <v>19</v>
      </c>
      <c r="G3" s="3" t="s">
        <v>20</v>
      </c>
      <c r="H3" s="11" t="s">
        <v>18</v>
      </c>
      <c r="I3" s="4">
        <v>44661</v>
      </c>
      <c r="J3" s="3" t="s">
        <v>11</v>
      </c>
      <c r="K3">
        <v>19</v>
      </c>
      <c r="L3" s="3" t="s">
        <v>66</v>
      </c>
      <c r="M3" t="str">
        <f>IF(E3 &gt; 80000, "High Earners", "Low Earners")</f>
        <v>Low Earners</v>
      </c>
      <c r="N3" s="13" t="str">
        <f>IF(AND(E3 &gt; 90000, K3 &gt; 7), "Senior", "Junior")</f>
        <v>Junior</v>
      </c>
      <c r="O3" s="13">
        <f>LEN(B3)</f>
        <v>11</v>
      </c>
      <c r="P3" s="3" t="str">
        <f>IF(E3&gt;80000, "a", IF(E3&gt;60000, "b", "c"))</f>
        <v>c</v>
      </c>
      <c r="Q3" s="21">
        <f>SUM(D3:E3)</f>
        <v>83400</v>
      </c>
    </row>
    <row r="4" spans="1:17" ht="15.75" x14ac:dyDescent="0.25">
      <c r="A4" s="5">
        <v>15</v>
      </c>
      <c r="B4" s="1" t="s">
        <v>60</v>
      </c>
      <c r="C4" s="6" t="s">
        <v>15</v>
      </c>
      <c r="D4" s="20">
        <v>58400</v>
      </c>
      <c r="E4" s="7">
        <v>10000</v>
      </c>
      <c r="F4" s="3" t="s">
        <v>42</v>
      </c>
      <c r="G4" s="3" t="s">
        <v>43</v>
      </c>
      <c r="H4" s="11" t="s">
        <v>15</v>
      </c>
      <c r="I4" s="4">
        <v>44635</v>
      </c>
      <c r="J4" s="3" t="s">
        <v>11</v>
      </c>
      <c r="K4">
        <v>25</v>
      </c>
      <c r="L4" s="3" t="s">
        <v>67</v>
      </c>
      <c r="M4" t="str">
        <f t="shared" ref="M4:M17" si="0">IF(E4 &gt; 80000, "High Earners", "Low Earners")</f>
        <v>Low Earners</v>
      </c>
      <c r="N4" s="13" t="str">
        <f t="shared" ref="N4:N17" si="1">IF(AND(E4 &gt; 90000, K4 &gt; 7), "Senior", "Junior")</f>
        <v>Junior</v>
      </c>
      <c r="O4" s="13">
        <f>LEN(B4)</f>
        <v>11</v>
      </c>
      <c r="P4" s="3" t="str">
        <f t="shared" ref="P4:P17" si="2">IF(E4&gt;80000, "a", IF(E4&gt;60000, "b", "c"))</f>
        <v>c</v>
      </c>
      <c r="Q4" s="21">
        <f t="shared" ref="Q4:Q17" si="3">SUM(D4:E4)</f>
        <v>68400</v>
      </c>
    </row>
    <row r="5" spans="1:17" ht="15.75" x14ac:dyDescent="0.25">
      <c r="A5" s="5">
        <v>1</v>
      </c>
      <c r="B5" s="1" t="s">
        <v>46</v>
      </c>
      <c r="C5" s="6" t="s">
        <v>8</v>
      </c>
      <c r="D5" s="7">
        <v>58400</v>
      </c>
      <c r="E5" s="7">
        <v>85000</v>
      </c>
      <c r="F5" s="3" t="s">
        <v>9</v>
      </c>
      <c r="G5" s="3" t="s">
        <v>10</v>
      </c>
      <c r="H5" s="11" t="s">
        <v>8</v>
      </c>
      <c r="I5" s="4">
        <v>43831</v>
      </c>
      <c r="J5" s="3" t="s">
        <v>11</v>
      </c>
      <c r="K5">
        <v>3</v>
      </c>
      <c r="L5" s="3" t="s">
        <v>68</v>
      </c>
      <c r="M5" t="str">
        <f t="shared" si="0"/>
        <v>High Earners</v>
      </c>
      <c r="N5" s="13" t="str">
        <f t="shared" si="1"/>
        <v>Junior</v>
      </c>
      <c r="O5" s="13">
        <f>LEN(B5)</f>
        <v>10</v>
      </c>
      <c r="P5" s="3" t="str">
        <f t="shared" si="2"/>
        <v>a</v>
      </c>
      <c r="Q5" s="21">
        <f t="shared" si="3"/>
        <v>143400</v>
      </c>
    </row>
    <row r="6" spans="1:17" ht="15.75" x14ac:dyDescent="0.25">
      <c r="A6" s="5">
        <v>5</v>
      </c>
      <c r="B6" s="1" t="s">
        <v>50</v>
      </c>
      <c r="C6" s="6" t="s">
        <v>8</v>
      </c>
      <c r="D6" s="7">
        <v>10000</v>
      </c>
      <c r="E6" s="7">
        <v>100100</v>
      </c>
      <c r="F6" s="3" t="s">
        <v>21</v>
      </c>
      <c r="G6" s="3" t="s">
        <v>22</v>
      </c>
      <c r="H6" s="11" t="s">
        <v>8</v>
      </c>
      <c r="I6" s="4">
        <v>44207</v>
      </c>
      <c r="J6" s="3" t="s">
        <v>11</v>
      </c>
      <c r="K6">
        <v>12</v>
      </c>
      <c r="L6" s="3" t="s">
        <v>69</v>
      </c>
      <c r="M6" t="str">
        <f t="shared" si="0"/>
        <v>High Earners</v>
      </c>
      <c r="N6" s="13" t="str">
        <f t="shared" si="1"/>
        <v>Senior</v>
      </c>
      <c r="O6" s="13">
        <f>LEN(B6)</f>
        <v>10</v>
      </c>
      <c r="P6" s="3" t="str">
        <f t="shared" si="2"/>
        <v>a</v>
      </c>
      <c r="Q6" s="21">
        <f t="shared" si="3"/>
        <v>110100</v>
      </c>
    </row>
    <row r="7" spans="1:17" ht="15.75" x14ac:dyDescent="0.25">
      <c r="A7" s="5">
        <v>9</v>
      </c>
      <c r="B7" s="1" t="s">
        <v>54</v>
      </c>
      <c r="C7" s="6" t="s">
        <v>12</v>
      </c>
      <c r="D7" s="7">
        <v>85000</v>
      </c>
      <c r="E7" s="7">
        <v>25000</v>
      </c>
      <c r="F7" s="3" t="s">
        <v>30</v>
      </c>
      <c r="G7" s="3" t="s">
        <v>31</v>
      </c>
      <c r="H7" s="11" t="s">
        <v>12</v>
      </c>
      <c r="I7" s="4">
        <v>44177</v>
      </c>
      <c r="J7" s="3" t="s">
        <v>11</v>
      </c>
      <c r="K7">
        <v>6</v>
      </c>
      <c r="L7" s="3" t="s">
        <v>66</v>
      </c>
      <c r="M7" t="str">
        <f t="shared" si="0"/>
        <v>Low Earners</v>
      </c>
      <c r="N7" s="13" t="str">
        <f t="shared" si="1"/>
        <v>Junior</v>
      </c>
      <c r="O7" s="13">
        <f>LEN(B7)</f>
        <v>12</v>
      </c>
      <c r="P7" s="3" t="str">
        <f t="shared" si="2"/>
        <v>c</v>
      </c>
      <c r="Q7" s="21">
        <f t="shared" si="3"/>
        <v>110000</v>
      </c>
    </row>
    <row r="8" spans="1:17" ht="15.75" x14ac:dyDescent="0.25">
      <c r="A8" s="5">
        <v>13</v>
      </c>
      <c r="B8" s="1" t="s">
        <v>58</v>
      </c>
      <c r="C8" s="6" t="s">
        <v>12</v>
      </c>
      <c r="D8" s="7">
        <v>100100</v>
      </c>
      <c r="E8" s="7">
        <v>210000</v>
      </c>
      <c r="F8" s="3" t="s">
        <v>38</v>
      </c>
      <c r="G8" s="3" t="s">
        <v>39</v>
      </c>
      <c r="H8" s="11" t="s">
        <v>12</v>
      </c>
      <c r="I8" s="4">
        <v>44201</v>
      </c>
      <c r="J8" s="3" t="s">
        <v>11</v>
      </c>
      <c r="K8">
        <v>12</v>
      </c>
      <c r="L8" s="3" t="s">
        <v>69</v>
      </c>
      <c r="M8" t="str">
        <f t="shared" si="0"/>
        <v>High Earners</v>
      </c>
      <c r="N8" s="13" t="str">
        <f t="shared" si="1"/>
        <v>Senior</v>
      </c>
      <c r="O8" s="13">
        <f>LEN(B8)</f>
        <v>13</v>
      </c>
      <c r="P8" s="3" t="str">
        <f t="shared" si="2"/>
        <v>a</v>
      </c>
      <c r="Q8" s="21">
        <f t="shared" si="3"/>
        <v>310100</v>
      </c>
    </row>
    <row r="9" spans="1:17" ht="15.75" x14ac:dyDescent="0.25">
      <c r="A9" s="5">
        <v>7</v>
      </c>
      <c r="B9" s="1" t="s">
        <v>52</v>
      </c>
      <c r="C9" s="6" t="s">
        <v>15</v>
      </c>
      <c r="D9" s="7">
        <v>58400</v>
      </c>
      <c r="E9" s="7">
        <v>95000</v>
      </c>
      <c r="F9" s="3" t="s">
        <v>26</v>
      </c>
      <c r="G9" s="3" t="s">
        <v>27</v>
      </c>
      <c r="H9" s="11" t="s">
        <v>15</v>
      </c>
      <c r="I9" s="4">
        <v>43296</v>
      </c>
      <c r="J9" s="3" t="s">
        <v>11</v>
      </c>
      <c r="K9">
        <v>25</v>
      </c>
      <c r="L9" s="3" t="s">
        <v>66</v>
      </c>
      <c r="M9" t="str">
        <f t="shared" si="0"/>
        <v>High Earners</v>
      </c>
      <c r="N9" s="13" t="str">
        <f t="shared" si="1"/>
        <v>Senior</v>
      </c>
      <c r="O9" s="13">
        <f>LEN(B9)</f>
        <v>11</v>
      </c>
      <c r="P9" s="3" t="str">
        <f t="shared" si="2"/>
        <v>a</v>
      </c>
      <c r="Q9" s="21">
        <f t="shared" si="3"/>
        <v>153400</v>
      </c>
    </row>
    <row r="10" spans="1:17" ht="15.75" x14ac:dyDescent="0.25">
      <c r="A10" s="5">
        <v>6</v>
      </c>
      <c r="B10" s="1" t="s">
        <v>51</v>
      </c>
      <c r="C10" s="6" t="s">
        <v>12</v>
      </c>
      <c r="D10" s="7">
        <v>58400</v>
      </c>
      <c r="E10" s="7">
        <v>210000</v>
      </c>
      <c r="F10" s="3" t="s">
        <v>24</v>
      </c>
      <c r="G10" s="3" t="s">
        <v>25</v>
      </c>
      <c r="H10" s="11" t="s">
        <v>12</v>
      </c>
      <c r="I10" s="4">
        <v>43988</v>
      </c>
      <c r="J10" s="3" t="s">
        <v>11</v>
      </c>
      <c r="K10">
        <v>27</v>
      </c>
      <c r="L10" s="3" t="s">
        <v>67</v>
      </c>
      <c r="M10" t="str">
        <f t="shared" si="0"/>
        <v>High Earners</v>
      </c>
      <c r="N10" s="13" t="str">
        <f t="shared" si="1"/>
        <v>Senior</v>
      </c>
      <c r="O10" s="13">
        <f>LEN(B10)</f>
        <v>13</v>
      </c>
      <c r="P10" s="3" t="str">
        <f t="shared" si="2"/>
        <v>a</v>
      </c>
      <c r="Q10" s="21">
        <f t="shared" si="3"/>
        <v>268400</v>
      </c>
    </row>
    <row r="11" spans="1:17" ht="15.75" x14ac:dyDescent="0.25">
      <c r="A11" s="5">
        <v>2</v>
      </c>
      <c r="B11" s="1" t="s">
        <v>47</v>
      </c>
      <c r="C11" s="6" t="s">
        <v>12</v>
      </c>
      <c r="D11" s="7">
        <v>10000</v>
      </c>
      <c r="E11" s="7">
        <v>25000</v>
      </c>
      <c r="F11" s="3" t="s">
        <v>13</v>
      </c>
      <c r="G11" s="3" t="s">
        <v>14</v>
      </c>
      <c r="H11" s="11" t="s">
        <v>12</v>
      </c>
      <c r="I11" s="4">
        <v>44230</v>
      </c>
      <c r="J11" s="3" t="s">
        <v>11</v>
      </c>
      <c r="K11">
        <v>28</v>
      </c>
      <c r="L11" s="3" t="s">
        <v>68</v>
      </c>
      <c r="M11" t="str">
        <f t="shared" si="0"/>
        <v>Low Earners</v>
      </c>
      <c r="N11" s="13" t="str">
        <f t="shared" si="1"/>
        <v>Junior</v>
      </c>
      <c r="O11" s="13">
        <f>LEN(B11)</f>
        <v>10</v>
      </c>
      <c r="P11" s="3" t="str">
        <f t="shared" si="2"/>
        <v>c</v>
      </c>
      <c r="Q11" s="21">
        <f t="shared" si="3"/>
        <v>35000</v>
      </c>
    </row>
    <row r="12" spans="1:17" ht="15.75" x14ac:dyDescent="0.25">
      <c r="A12" s="5">
        <v>12</v>
      </c>
      <c r="B12" s="1" t="s">
        <v>57</v>
      </c>
      <c r="C12" s="6" t="s">
        <v>18</v>
      </c>
      <c r="D12" s="7">
        <v>58400</v>
      </c>
      <c r="E12" s="7">
        <v>100100</v>
      </c>
      <c r="F12" s="3" t="s">
        <v>36</v>
      </c>
      <c r="G12" s="3" t="s">
        <v>37</v>
      </c>
      <c r="H12" s="11" t="s">
        <v>18</v>
      </c>
      <c r="I12" s="4">
        <v>44138</v>
      </c>
      <c r="J12" s="3" t="s">
        <v>11</v>
      </c>
      <c r="K12">
        <v>11</v>
      </c>
      <c r="L12" s="3" t="s">
        <v>66</v>
      </c>
      <c r="M12" t="str">
        <f t="shared" si="0"/>
        <v>High Earners</v>
      </c>
      <c r="N12" s="13" t="str">
        <f t="shared" si="1"/>
        <v>Senior</v>
      </c>
      <c r="O12" s="13">
        <f>LEN(B12)</f>
        <v>11</v>
      </c>
      <c r="P12" s="3" t="str">
        <f t="shared" si="2"/>
        <v>a</v>
      </c>
      <c r="Q12" s="21">
        <f t="shared" si="3"/>
        <v>158500</v>
      </c>
    </row>
    <row r="13" spans="1:17" ht="15.75" x14ac:dyDescent="0.25">
      <c r="A13" s="5">
        <v>3</v>
      </c>
      <c r="B13" s="1" t="s">
        <v>48</v>
      </c>
      <c r="C13" s="6" t="s">
        <v>15</v>
      </c>
      <c r="D13" s="7">
        <v>10000</v>
      </c>
      <c r="E13" s="7">
        <v>37000</v>
      </c>
      <c r="F13" s="3" t="s">
        <v>16</v>
      </c>
      <c r="G13" s="3" t="s">
        <v>17</v>
      </c>
      <c r="H13" s="11" t="s">
        <v>15</v>
      </c>
      <c r="I13" s="4">
        <v>43529</v>
      </c>
      <c r="J13" s="3" t="s">
        <v>11</v>
      </c>
      <c r="K13">
        <v>29</v>
      </c>
      <c r="L13" s="3" t="s">
        <v>67</v>
      </c>
      <c r="M13" t="str">
        <f t="shared" si="0"/>
        <v>Low Earners</v>
      </c>
      <c r="N13" s="13" t="str">
        <f t="shared" si="1"/>
        <v>Junior</v>
      </c>
      <c r="O13" s="13">
        <f>LEN(B13)</f>
        <v>12</v>
      </c>
      <c r="P13" s="3" t="str">
        <f t="shared" si="2"/>
        <v>c</v>
      </c>
      <c r="Q13" s="21">
        <f t="shared" si="3"/>
        <v>47000</v>
      </c>
    </row>
    <row r="14" spans="1:17" ht="15.75" x14ac:dyDescent="0.25">
      <c r="A14" s="5">
        <v>11</v>
      </c>
      <c r="B14" s="1" t="s">
        <v>56</v>
      </c>
      <c r="C14" s="6" t="s">
        <v>15</v>
      </c>
      <c r="D14" s="7">
        <v>85000</v>
      </c>
      <c r="E14" s="7">
        <v>58400</v>
      </c>
      <c r="F14" s="3" t="s">
        <v>34</v>
      </c>
      <c r="G14" s="3" t="s">
        <v>35</v>
      </c>
      <c r="H14" s="11" t="s">
        <v>15</v>
      </c>
      <c r="I14" s="4">
        <v>44835</v>
      </c>
      <c r="J14" s="3" t="s">
        <v>11</v>
      </c>
      <c r="K14">
        <v>5</v>
      </c>
      <c r="L14" s="3" t="s">
        <v>68</v>
      </c>
      <c r="M14" t="str">
        <f t="shared" si="0"/>
        <v>Low Earners</v>
      </c>
      <c r="N14" s="13" t="str">
        <f t="shared" si="1"/>
        <v>Junior</v>
      </c>
      <c r="O14" s="13">
        <f>LEN(B14)</f>
        <v>13</v>
      </c>
      <c r="P14" s="3" t="str">
        <f t="shared" si="2"/>
        <v>c</v>
      </c>
      <c r="Q14" s="21">
        <f t="shared" si="3"/>
        <v>143400</v>
      </c>
    </row>
    <row r="15" spans="1:17" ht="15.75" x14ac:dyDescent="0.25">
      <c r="A15" s="5">
        <v>10</v>
      </c>
      <c r="B15" s="1" t="s">
        <v>55</v>
      </c>
      <c r="C15" s="6" t="s">
        <v>8</v>
      </c>
      <c r="D15" s="7">
        <v>100100</v>
      </c>
      <c r="E15" s="7">
        <v>37000</v>
      </c>
      <c r="F15" s="3" t="s">
        <v>32</v>
      </c>
      <c r="G15" s="3" t="s">
        <v>33</v>
      </c>
      <c r="H15" s="11" t="s">
        <v>8</v>
      </c>
      <c r="I15" s="4">
        <v>43728</v>
      </c>
      <c r="J15" s="3" t="s">
        <v>11</v>
      </c>
      <c r="K15">
        <v>16</v>
      </c>
      <c r="L15" s="3" t="s">
        <v>69</v>
      </c>
      <c r="M15" t="str">
        <f t="shared" si="0"/>
        <v>Low Earners</v>
      </c>
      <c r="N15" s="13" t="str">
        <f t="shared" si="1"/>
        <v>Junior</v>
      </c>
      <c r="O15" s="13">
        <f>LEN(B15)</f>
        <v>9</v>
      </c>
      <c r="P15" s="3" t="str">
        <f t="shared" si="2"/>
        <v>c</v>
      </c>
      <c r="Q15" s="21">
        <f t="shared" si="3"/>
        <v>137100</v>
      </c>
    </row>
    <row r="16" spans="1:17" ht="15.75" x14ac:dyDescent="0.25">
      <c r="A16" s="5">
        <v>8</v>
      </c>
      <c r="B16" s="1" t="s">
        <v>53</v>
      </c>
      <c r="C16" s="6" t="s">
        <v>18</v>
      </c>
      <c r="D16" s="7">
        <v>25000</v>
      </c>
      <c r="E16" s="7">
        <v>85000</v>
      </c>
      <c r="F16" s="3" t="s">
        <v>28</v>
      </c>
      <c r="G16" s="3" t="s">
        <v>29</v>
      </c>
      <c r="H16" s="11" t="s">
        <v>18</v>
      </c>
      <c r="I16" s="4">
        <v>44409</v>
      </c>
      <c r="J16" s="3" t="s">
        <v>11</v>
      </c>
      <c r="K16">
        <v>5</v>
      </c>
      <c r="L16" s="3" t="s">
        <v>66</v>
      </c>
      <c r="M16" t="str">
        <f t="shared" si="0"/>
        <v>High Earners</v>
      </c>
      <c r="N16" s="13" t="str">
        <f t="shared" si="1"/>
        <v>Junior</v>
      </c>
      <c r="O16" s="13">
        <f>LEN(B16)</f>
        <v>12</v>
      </c>
      <c r="P16" s="3" t="str">
        <f t="shared" si="2"/>
        <v>a</v>
      </c>
      <c r="Q16" s="21">
        <f t="shared" si="3"/>
        <v>110000</v>
      </c>
    </row>
    <row r="17" spans="1:17" ht="15.75" x14ac:dyDescent="0.25">
      <c r="A17" s="5">
        <v>14</v>
      </c>
      <c r="B17" s="1" t="s">
        <v>59</v>
      </c>
      <c r="C17" s="6" t="s">
        <v>8</v>
      </c>
      <c r="D17" s="7">
        <v>210000</v>
      </c>
      <c r="E17" s="7">
        <v>95000</v>
      </c>
      <c r="F17" s="3" t="s">
        <v>40</v>
      </c>
      <c r="G17" s="3" t="s">
        <v>41</v>
      </c>
      <c r="H17" s="12" t="s">
        <v>8</v>
      </c>
      <c r="I17" s="4">
        <v>44236</v>
      </c>
      <c r="J17" s="3" t="s">
        <v>11</v>
      </c>
      <c r="K17">
        <v>27</v>
      </c>
      <c r="L17" s="3" t="s">
        <v>69</v>
      </c>
      <c r="M17" t="str">
        <f t="shared" si="0"/>
        <v>High Earners</v>
      </c>
      <c r="N17" s="13" t="str">
        <f t="shared" si="1"/>
        <v>Senior</v>
      </c>
      <c r="O17" s="13">
        <f>LEN(B17)</f>
        <v>12</v>
      </c>
      <c r="P17" s="3" t="str">
        <f t="shared" si="2"/>
        <v>a</v>
      </c>
      <c r="Q17" s="21">
        <f t="shared" si="3"/>
        <v>305000</v>
      </c>
    </row>
    <row r="20" spans="1:17" x14ac:dyDescent="0.25">
      <c r="A20" t="s">
        <v>73</v>
      </c>
      <c r="B20">
        <f>AVERAGE(Table1[Exp])</f>
        <v>16.666666666666668</v>
      </c>
    </row>
    <row r="21" spans="1:17" x14ac:dyDescent="0.25">
      <c r="A21" t="s">
        <v>76</v>
      </c>
      <c r="B21" s="8" t="str">
        <f>INDEX(B3:B17, MATCH(MIN(E3:E17), E3:E17,1))</f>
        <v>Lily Morgan</v>
      </c>
      <c r="E21" t="str">
        <f>IF(MIN(Table1[Salary]),"")</f>
        <v/>
      </c>
    </row>
    <row r="22" spans="1:17" x14ac:dyDescent="0.25">
      <c r="A22" t="s">
        <v>75</v>
      </c>
      <c r="B22" s="8" t="str">
        <f>INDEX(B3:B17, MATCH(MAX(E3:E17), E3:E17, 0))</f>
        <v>Olivia Powell</v>
      </c>
    </row>
    <row r="23" spans="1:17" x14ac:dyDescent="0.25">
      <c r="A23" t="s">
        <v>64</v>
      </c>
      <c r="B23">
        <f>MIN(Table1[Salary])</f>
        <v>10000</v>
      </c>
    </row>
    <row r="24" spans="1:17" x14ac:dyDescent="0.25">
      <c r="A24" t="s">
        <v>63</v>
      </c>
      <c r="B24">
        <f>MAX(Table1[Salary])</f>
        <v>210000</v>
      </c>
    </row>
    <row r="25" spans="1:17" x14ac:dyDescent="0.25">
      <c r="A25" t="s">
        <v>74</v>
      </c>
      <c r="B25">
        <f>COUNTIF(Table1[DEP],  "IT")</f>
        <v>5</v>
      </c>
    </row>
    <row r="26" spans="1:17" x14ac:dyDescent="0.25">
      <c r="A26" t="s">
        <v>77</v>
      </c>
      <c r="B26">
        <v>13</v>
      </c>
      <c r="C26" t="str">
        <f>VLOOKUP(B26,Table1[#All], 12,FALSE)</f>
        <v>Marketing</v>
      </c>
    </row>
    <row r="27" spans="1:17" x14ac:dyDescent="0.25">
      <c r="A27" t="s">
        <v>78</v>
      </c>
      <c r="B27" t="s">
        <v>80</v>
      </c>
      <c r="C27" t="s">
        <v>44</v>
      </c>
      <c r="D27" t="s">
        <v>79</v>
      </c>
      <c r="E27" t="s">
        <v>84</v>
      </c>
    </row>
    <row r="28" spans="1:17" x14ac:dyDescent="0.25">
      <c r="B28" t="s">
        <v>56</v>
      </c>
      <c r="C28">
        <f>VLOOKUP(B28,Table1[[#All],[Name]:[Length]], 4,FALSE)</f>
        <v>58400</v>
      </c>
      <c r="D28">
        <f>VLOOKUP(B28,Table1[[#All],[Name]:[Length]], 10,FALSE)</f>
        <v>5</v>
      </c>
      <c r="E28" t="str">
        <f>VLOOKUP(B28,Table1[[#All],[Name]:[Length]], 5,FALSE)</f>
        <v>192.168.3.2</v>
      </c>
    </row>
    <row r="29" spans="1:17" x14ac:dyDescent="0.25">
      <c r="H29" t="str">
        <f>IF(B2 &gt; 80000, "a", IF(B2 &gt; 60000, "b", "c"))</f>
        <v>a</v>
      </c>
    </row>
    <row r="30" spans="1:17" x14ac:dyDescent="0.25">
      <c r="A30" t="s">
        <v>83</v>
      </c>
      <c r="B30" t="s">
        <v>80</v>
      </c>
      <c r="C30" t="s">
        <v>44</v>
      </c>
      <c r="D30" t="s">
        <v>81</v>
      </c>
    </row>
    <row r="31" spans="1:17" x14ac:dyDescent="0.25">
      <c r="B31" t="s">
        <v>60</v>
      </c>
      <c r="C31">
        <f>VLOOKUP(B31,Table1[[#All],[Name]:[Length]], 4,FALSE)</f>
        <v>10000</v>
      </c>
      <c r="D31" t="str">
        <f>VLOOKUP(B31,Table1[[#All],[Name]:[Length]], 11,FALSE)</f>
        <v>HR</v>
      </c>
    </row>
    <row r="35" spans="1:6" x14ac:dyDescent="0.25">
      <c r="B35" s="15" t="s">
        <v>85</v>
      </c>
      <c r="C35" s="16">
        <v>101</v>
      </c>
      <c r="D35" s="16">
        <v>102</v>
      </c>
      <c r="E35" s="16">
        <v>103</v>
      </c>
      <c r="F35" s="16">
        <v>104</v>
      </c>
    </row>
    <row r="36" spans="1:6" x14ac:dyDescent="0.25">
      <c r="B36" s="17" t="s">
        <v>3</v>
      </c>
      <c r="C36" s="18" t="s">
        <v>90</v>
      </c>
      <c r="D36" s="18" t="s">
        <v>91</v>
      </c>
      <c r="E36" s="18" t="s">
        <v>91</v>
      </c>
      <c r="F36" s="18" t="s">
        <v>23</v>
      </c>
    </row>
    <row r="37" spans="1:6" x14ac:dyDescent="0.25">
      <c r="B37" s="17" t="s">
        <v>86</v>
      </c>
      <c r="C37" s="18" t="s">
        <v>92</v>
      </c>
      <c r="D37" s="18" t="s">
        <v>93</v>
      </c>
      <c r="E37" s="18" t="s">
        <v>94</v>
      </c>
      <c r="F37" s="18" t="s">
        <v>95</v>
      </c>
    </row>
    <row r="38" spans="1:6" x14ac:dyDescent="0.25">
      <c r="B38" s="17" t="s">
        <v>87</v>
      </c>
      <c r="C38" s="19">
        <v>70000</v>
      </c>
      <c r="D38" s="19">
        <v>55000</v>
      </c>
      <c r="E38" s="19">
        <v>60000</v>
      </c>
      <c r="F38" s="19">
        <v>65000</v>
      </c>
    </row>
    <row r="39" spans="1:6" x14ac:dyDescent="0.25">
      <c r="B39" s="17" t="s">
        <v>88</v>
      </c>
      <c r="C39" s="19">
        <v>70</v>
      </c>
      <c r="D39" s="19">
        <v>40</v>
      </c>
      <c r="E39" s="19">
        <v>30</v>
      </c>
      <c r="F39" s="19">
        <v>10</v>
      </c>
    </row>
    <row r="40" spans="1:6" x14ac:dyDescent="0.25">
      <c r="B40" s="17" t="s">
        <v>89</v>
      </c>
      <c r="C40" s="19">
        <v>4.7</v>
      </c>
      <c r="D40" s="19">
        <v>3.8</v>
      </c>
      <c r="E40" s="19">
        <v>5</v>
      </c>
      <c r="F40" s="19">
        <v>2.7</v>
      </c>
    </row>
    <row r="41" spans="1:6" x14ac:dyDescent="0.25">
      <c r="C41" t="s">
        <v>87</v>
      </c>
      <c r="D41" t="s">
        <v>88</v>
      </c>
    </row>
    <row r="42" spans="1:6" x14ac:dyDescent="0.25">
      <c r="A42" t="s">
        <v>96</v>
      </c>
      <c r="B42">
        <v>102</v>
      </c>
      <c r="C42">
        <f>HLOOKUP(B42,C35:F40,4,FALSE)</f>
        <v>55000</v>
      </c>
      <c r="D42">
        <f>HLOOKUP(B42,C35:F40,5,FALSE)</f>
        <v>40</v>
      </c>
    </row>
    <row r="43" spans="1:6" x14ac:dyDescent="0.25">
      <c r="A43" t="s">
        <v>97</v>
      </c>
      <c r="C43" t="s">
        <v>89</v>
      </c>
      <c r="D43" t="s">
        <v>87</v>
      </c>
    </row>
    <row r="44" spans="1:6" x14ac:dyDescent="0.25">
      <c r="B44">
        <v>101</v>
      </c>
      <c r="C44">
        <f>HLOOKUP(B44,C35:F40,6,FALSE)</f>
        <v>4.7</v>
      </c>
      <c r="D44">
        <f>HLOOKUP(B44,C35:F40,4,FALSE)</f>
        <v>70000</v>
      </c>
    </row>
  </sheetData>
  <mergeCells count="1">
    <mergeCell ref="A1:J1"/>
  </mergeCells>
  <conditionalFormatting sqref="E3:E17">
    <cfRule type="cellIs" dxfId="40" priority="10" operator="greaterThan">
      <formula>50000</formula>
    </cfRule>
  </conditionalFormatting>
  <dataValidations count="3">
    <dataValidation type="whole" allowBlank="1" showInputMessage="1" showErrorMessage="1" sqref="D3:E17">
      <formula1>10000</formula1>
      <formula2>250000</formula2>
    </dataValidation>
    <dataValidation type="list" allowBlank="1" showInputMessage="1" showErrorMessage="1" sqref="B26">
      <formula1>$A$2:$A$17</formula1>
    </dataValidation>
    <dataValidation type="list" allowBlank="1" showInputMessage="1" showErrorMessage="1" sqref="B28 B31">
      <formula1>$B$3:$B$17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2025-02-04T06:42:20Z</dcterms:created>
  <dcterms:modified xsi:type="dcterms:W3CDTF">2025-02-11T07:42:10Z</dcterms:modified>
</cp:coreProperties>
</file>