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0" yWindow="-15" windowWidth="9645" windowHeight="8160" tabRatio="783"/>
  </bookViews>
  <sheets>
    <sheet name="Asumsi" sheetId="14" r:id="rId1"/>
    <sheet name="Tabel Harga" sheetId="4" r:id="rId2"/>
    <sheet name="Tabel I-O" sheetId="1" r:id="rId3"/>
    <sheet name="Budget Privat" sheetId="5" r:id="rId4"/>
    <sheet name="Budget Sosial" sheetId="6" r:id="rId5"/>
    <sheet name="Sheet1" sheetId="16" r:id="rId6"/>
  </sheets>
  <definedNames>
    <definedName name="nilai_tukar">Asumsi!$D$9</definedName>
    <definedName name="rate_private">Asumsi!$D$7</definedName>
    <definedName name="rate_social">Asumsi!$D$8</definedName>
  </definedNames>
  <calcPr calcId="125725"/>
</workbook>
</file>

<file path=xl/calcChain.xml><?xml version="1.0" encoding="utf-8"?>
<calcChain xmlns="http://schemas.openxmlformats.org/spreadsheetml/2006/main">
  <c r="I13" i="14"/>
  <c r="I12"/>
  <c r="D37" i="6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D31"/>
  <c r="D28"/>
  <c r="E19" i="5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D19"/>
  <c r="D18"/>
  <c r="AG19" i="1"/>
  <c r="AB19"/>
  <c r="R19"/>
  <c r="M19"/>
  <c r="M19" i="6" s="1"/>
  <c r="E19"/>
  <c r="F19"/>
  <c r="G19"/>
  <c r="H19"/>
  <c r="I19"/>
  <c r="J19"/>
  <c r="K19"/>
  <c r="L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D19"/>
  <c r="D18"/>
  <c r="D17"/>
  <c r="AB38" i="1"/>
  <c r="AG38" s="1"/>
  <c r="AB37"/>
  <c r="AB31"/>
  <c r="AB28"/>
  <c r="AB27"/>
  <c r="AB30" s="1"/>
  <c r="AF26"/>
  <c r="AE26"/>
  <c r="AD26"/>
  <c r="AC26"/>
  <c r="AA26"/>
  <c r="Z26"/>
  <c r="Y26"/>
  <c r="X26"/>
  <c r="W26"/>
  <c r="V26"/>
  <c r="U26"/>
  <c r="T26"/>
  <c r="S26"/>
  <c r="T25"/>
  <c r="S24"/>
  <c r="R31"/>
  <c r="M31"/>
  <c r="M31" i="5" s="1"/>
  <c r="E31"/>
  <c r="F31"/>
  <c r="G31"/>
  <c r="H31"/>
  <c r="I31"/>
  <c r="J31"/>
  <c r="K31"/>
  <c r="L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D31"/>
  <c r="R30" i="1"/>
  <c r="M30"/>
  <c r="F30" i="4"/>
  <c r="E30" i="6" s="1"/>
  <c r="E30" i="4"/>
  <c r="F30" i="5" s="1"/>
  <c r="F31" i="4"/>
  <c r="F28"/>
  <c r="R28" i="1"/>
  <c r="M28"/>
  <c r="D27" i="5"/>
  <c r="D28"/>
  <c r="R37" i="1"/>
  <c r="R38"/>
  <c r="R27" s="1"/>
  <c r="N26"/>
  <c r="O26"/>
  <c r="P26"/>
  <c r="Q26"/>
  <c r="E37" i="4"/>
  <c r="M37" i="1"/>
  <c r="M27"/>
  <c r="M38"/>
  <c r="E26"/>
  <c r="F26"/>
  <c r="G26"/>
  <c r="H26"/>
  <c r="I26"/>
  <c r="J26"/>
  <c r="K26"/>
  <c r="L26"/>
  <c r="D26"/>
  <c r="E25"/>
  <c r="AF30" i="6" l="1"/>
  <c r="AD30"/>
  <c r="AB30"/>
  <c r="Z30"/>
  <c r="X30"/>
  <c r="V30"/>
  <c r="T30"/>
  <c r="R30"/>
  <c r="P30"/>
  <c r="N30"/>
  <c r="L30"/>
  <c r="J30"/>
  <c r="H30"/>
  <c r="F30"/>
  <c r="D30"/>
  <c r="AG30"/>
  <c r="AE30"/>
  <c r="AC30"/>
  <c r="AA30"/>
  <c r="Y30"/>
  <c r="W30"/>
  <c r="U30"/>
  <c r="S30"/>
  <c r="Q30"/>
  <c r="O30"/>
  <c r="M30"/>
  <c r="K30"/>
  <c r="I30"/>
  <c r="G30"/>
  <c r="AD30" i="5"/>
  <c r="AF30"/>
  <c r="AA30"/>
  <c r="Y30"/>
  <c r="W30"/>
  <c r="U30"/>
  <c r="S30"/>
  <c r="Q30"/>
  <c r="O30"/>
  <c r="M30"/>
  <c r="K30"/>
  <c r="I30"/>
  <c r="G30"/>
  <c r="E30"/>
  <c r="AB30"/>
  <c r="D30"/>
  <c r="AE30"/>
  <c r="AC30"/>
  <c r="Z30"/>
  <c r="X30"/>
  <c r="V30"/>
  <c r="T30"/>
  <c r="R30"/>
  <c r="P30"/>
  <c r="N30"/>
  <c r="L30"/>
  <c r="J30"/>
  <c r="H30"/>
  <c r="AG37" i="1"/>
  <c r="AG27"/>
  <c r="AG30" s="1"/>
  <c r="AG30" i="5" s="1"/>
  <c r="AG31" i="1" l="1"/>
  <c r="AG31" i="5" s="1"/>
  <c r="AG28" i="1"/>
  <c r="E13" l="1"/>
  <c r="F8" i="4"/>
  <c r="F10"/>
  <c r="E12" i="16"/>
  <c r="F18" i="4"/>
  <c r="F17"/>
  <c r="F16"/>
  <c r="F19"/>
  <c r="F13"/>
  <c r="F25" l="1"/>
  <c r="E25"/>
  <c r="E13" i="6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E10"/>
  <c r="AF10" i="5"/>
  <c r="F9" i="4"/>
  <c r="E25" i="6" l="1"/>
  <c r="G25"/>
  <c r="I25"/>
  <c r="K25"/>
  <c r="M25"/>
  <c r="O25"/>
  <c r="Q25"/>
  <c r="S25"/>
  <c r="U25"/>
  <c r="W25"/>
  <c r="Y25"/>
  <c r="AA25"/>
  <c r="AC25"/>
  <c r="AE25"/>
  <c r="AG25"/>
  <c r="D25"/>
  <c r="F25"/>
  <c r="H25"/>
  <c r="J25"/>
  <c r="L25"/>
  <c r="N25"/>
  <c r="P25"/>
  <c r="R25"/>
  <c r="T25"/>
  <c r="V25"/>
  <c r="X25"/>
  <c r="Z25"/>
  <c r="AB25"/>
  <c r="AD25"/>
  <c r="AF25"/>
  <c r="F25" i="5"/>
  <c r="H25"/>
  <c r="J25"/>
  <c r="L25"/>
  <c r="N25"/>
  <c r="P25"/>
  <c r="R25"/>
  <c r="T25"/>
  <c r="V25"/>
  <c r="X25"/>
  <c r="Z25"/>
  <c r="AB25"/>
  <c r="AD25"/>
  <c r="AF25"/>
  <c r="E25"/>
  <c r="G25"/>
  <c r="I25"/>
  <c r="K25"/>
  <c r="M25"/>
  <c r="O25"/>
  <c r="Q25"/>
  <c r="S25"/>
  <c r="U25"/>
  <c r="W25"/>
  <c r="Y25"/>
  <c r="AA25"/>
  <c r="AC25"/>
  <c r="AE25"/>
  <c r="AG25"/>
  <c r="D25"/>
  <c r="E10"/>
  <c r="G10"/>
  <c r="I10"/>
  <c r="K10"/>
  <c r="M10"/>
  <c r="O10"/>
  <c r="Q10"/>
  <c r="S10"/>
  <c r="U10"/>
  <c r="W10"/>
  <c r="Y10"/>
  <c r="AA10"/>
  <c r="AC10"/>
  <c r="AE10"/>
  <c r="AG10"/>
  <c r="D10" i="6"/>
  <c r="AF10"/>
  <c r="AD10"/>
  <c r="AB10"/>
  <c r="Z10"/>
  <c r="X10"/>
  <c r="V10"/>
  <c r="T10"/>
  <c r="R10"/>
  <c r="P10"/>
  <c r="N10"/>
  <c r="L10"/>
  <c r="J10"/>
  <c r="H10"/>
  <c r="F10"/>
  <c r="D10" i="5"/>
  <c r="F10"/>
  <c r="H10"/>
  <c r="J10"/>
  <c r="L10"/>
  <c r="N10"/>
  <c r="P10"/>
  <c r="R10"/>
  <c r="T10"/>
  <c r="V10"/>
  <c r="X10"/>
  <c r="Z10"/>
  <c r="AB10"/>
  <c r="AD10"/>
  <c r="AG10" i="6"/>
  <c r="AE10"/>
  <c r="AC10"/>
  <c r="AA10"/>
  <c r="Y10"/>
  <c r="W10"/>
  <c r="U10"/>
  <c r="S10"/>
  <c r="Q10"/>
  <c r="O10"/>
  <c r="M10"/>
  <c r="K10"/>
  <c r="I10"/>
  <c r="G10"/>
  <c r="E15" i="16"/>
  <c r="E16"/>
  <c r="F14"/>
  <c r="E14"/>
  <c r="F13"/>
  <c r="E13"/>
  <c r="F11"/>
  <c r="E11"/>
  <c r="D49" i="1" l="1"/>
  <c r="F37" i="5" l="1"/>
  <c r="E37"/>
  <c r="E23" i="4"/>
  <c r="F23"/>
  <c r="D13" i="6"/>
  <c r="F28" i="5"/>
  <c r="E23" i="6" l="1"/>
  <c r="G23"/>
  <c r="I23"/>
  <c r="K23"/>
  <c r="M23"/>
  <c r="O23"/>
  <c r="Q23"/>
  <c r="S23"/>
  <c r="U23"/>
  <c r="W23"/>
  <c r="Y23"/>
  <c r="AA23"/>
  <c r="AC23"/>
  <c r="AE23"/>
  <c r="AG23"/>
  <c r="D23"/>
  <c r="F23"/>
  <c r="H23"/>
  <c r="J23"/>
  <c r="L23"/>
  <c r="N23"/>
  <c r="P23"/>
  <c r="R23"/>
  <c r="T23"/>
  <c r="V23"/>
  <c r="X23"/>
  <c r="Z23"/>
  <c r="AB23"/>
  <c r="AD23"/>
  <c r="AF23"/>
  <c r="E23" i="5"/>
  <c r="G23"/>
  <c r="I23"/>
  <c r="K23"/>
  <c r="M23"/>
  <c r="O23"/>
  <c r="Q23"/>
  <c r="F23"/>
  <c r="H23"/>
  <c r="J23"/>
  <c r="L23"/>
  <c r="N23"/>
  <c r="P23"/>
  <c r="D23"/>
  <c r="D37"/>
  <c r="F37" i="4"/>
  <c r="H37" i="5"/>
  <c r="R23"/>
  <c r="T23"/>
  <c r="V23"/>
  <c r="X23"/>
  <c r="Z23"/>
  <c r="AB23"/>
  <c r="AD23"/>
  <c r="AF23"/>
  <c r="S23"/>
  <c r="U23"/>
  <c r="W23"/>
  <c r="Y23"/>
  <c r="AA23"/>
  <c r="AC23"/>
  <c r="AE23"/>
  <c r="AG23"/>
  <c r="AG28"/>
  <c r="AE28"/>
  <c r="AC28"/>
  <c r="AA28"/>
  <c r="Y28"/>
  <c r="W28"/>
  <c r="U28"/>
  <c r="S28"/>
  <c r="Q28"/>
  <c r="O28"/>
  <c r="M28"/>
  <c r="K28"/>
  <c r="I28"/>
  <c r="G28"/>
  <c r="E28"/>
  <c r="AF28"/>
  <c r="AD28"/>
  <c r="AB28"/>
  <c r="Z28"/>
  <c r="X28"/>
  <c r="V28"/>
  <c r="T28"/>
  <c r="R28"/>
  <c r="P28"/>
  <c r="N28"/>
  <c r="L28"/>
  <c r="J28"/>
  <c r="H28"/>
  <c r="L37" l="1"/>
  <c r="P37"/>
  <c r="T37"/>
  <c r="X37"/>
  <c r="AB37"/>
  <c r="AF37"/>
  <c r="I37"/>
  <c r="M37"/>
  <c r="Q37"/>
  <c r="U37"/>
  <c r="Y37"/>
  <c r="AC37"/>
  <c r="AG37"/>
  <c r="G37"/>
  <c r="J37"/>
  <c r="N37"/>
  <c r="R37"/>
  <c r="V37"/>
  <c r="Z37"/>
  <c r="AD37"/>
  <c r="K37"/>
  <c r="O37"/>
  <c r="S37"/>
  <c r="W37"/>
  <c r="AA37"/>
  <c r="AE37"/>
  <c r="D24" i="1" l="1"/>
  <c r="E13" i="5" l="1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D13"/>
  <c r="B2" i="1"/>
  <c r="C2" i="4" s="1"/>
  <c r="B2" i="5" s="1"/>
  <c r="B2" i="6" s="1"/>
  <c r="E39"/>
  <c r="F24" i="4"/>
  <c r="F26"/>
  <c r="F27"/>
  <c r="E24"/>
  <c r="E26"/>
  <c r="E27"/>
  <c r="D26" i="5" s="1"/>
  <c r="F26" i="6" l="1"/>
  <c r="H26"/>
  <c r="J26"/>
  <c r="L26"/>
  <c r="N26"/>
  <c r="P26"/>
  <c r="R26"/>
  <c r="T26"/>
  <c r="V26"/>
  <c r="X26"/>
  <c r="Z26"/>
  <c r="AB26"/>
  <c r="AD26"/>
  <c r="AF26"/>
  <c r="E26"/>
  <c r="G26"/>
  <c r="I26"/>
  <c r="K26"/>
  <c r="M26"/>
  <c r="O26"/>
  <c r="Q26"/>
  <c r="S26"/>
  <c r="U26"/>
  <c r="W26"/>
  <c r="Y26"/>
  <c r="AA26"/>
  <c r="AC26"/>
  <c r="AE26"/>
  <c r="AG26"/>
  <c r="D26"/>
  <c r="E27"/>
  <c r="G27"/>
  <c r="I27"/>
  <c r="K27"/>
  <c r="M27"/>
  <c r="O27"/>
  <c r="Q27"/>
  <c r="S27"/>
  <c r="U27"/>
  <c r="W27"/>
  <c r="Y27"/>
  <c r="AA27"/>
  <c r="AC27"/>
  <c r="AE27"/>
  <c r="AG27"/>
  <c r="D27"/>
  <c r="F27"/>
  <c r="H27"/>
  <c r="J27"/>
  <c r="L27"/>
  <c r="N27"/>
  <c r="P27"/>
  <c r="R27"/>
  <c r="T27"/>
  <c r="V27"/>
  <c r="X27"/>
  <c r="Z27"/>
  <c r="AB27"/>
  <c r="AD27"/>
  <c r="AF27"/>
  <c r="F24"/>
  <c r="H24"/>
  <c r="J24"/>
  <c r="L24"/>
  <c r="N24"/>
  <c r="P24"/>
  <c r="R24"/>
  <c r="T24"/>
  <c r="V24"/>
  <c r="X24"/>
  <c r="Z24"/>
  <c r="AB24"/>
  <c r="AD24"/>
  <c r="AF24"/>
  <c r="E24"/>
  <c r="G24"/>
  <c r="I24"/>
  <c r="K24"/>
  <c r="M24"/>
  <c r="O24"/>
  <c r="Q24"/>
  <c r="S24"/>
  <c r="U24"/>
  <c r="W24"/>
  <c r="Y24"/>
  <c r="AA24"/>
  <c r="AC24"/>
  <c r="AE24"/>
  <c r="AG24"/>
  <c r="D24"/>
  <c r="F24" i="5"/>
  <c r="H24"/>
  <c r="J24"/>
  <c r="L24"/>
  <c r="N24"/>
  <c r="P24"/>
  <c r="R24"/>
  <c r="T24"/>
  <c r="V24"/>
  <c r="X24"/>
  <c r="Z24"/>
  <c r="AB24"/>
  <c r="AD24"/>
  <c r="AF24"/>
  <c r="D24"/>
  <c r="D32" s="1"/>
  <c r="E24"/>
  <c r="G24"/>
  <c r="I24"/>
  <c r="K24"/>
  <c r="M24"/>
  <c r="O24"/>
  <c r="Q24"/>
  <c r="S24"/>
  <c r="U24"/>
  <c r="W24"/>
  <c r="Y24"/>
  <c r="AA24"/>
  <c r="AC24"/>
  <c r="AE24"/>
  <c r="AG24"/>
  <c r="E27"/>
  <c r="G27"/>
  <c r="I27"/>
  <c r="K27"/>
  <c r="M27"/>
  <c r="O27"/>
  <c r="Q27"/>
  <c r="S27"/>
  <c r="U27"/>
  <c r="W27"/>
  <c r="Y27"/>
  <c r="AA27"/>
  <c r="AC27"/>
  <c r="AE27"/>
  <c r="AG27"/>
  <c r="F27"/>
  <c r="H27"/>
  <c r="J27"/>
  <c r="L27"/>
  <c r="N27"/>
  <c r="P27"/>
  <c r="R27"/>
  <c r="T27"/>
  <c r="V27"/>
  <c r="X27"/>
  <c r="Z27"/>
  <c r="AB27"/>
  <c r="AD27"/>
  <c r="AF27"/>
  <c r="E26"/>
  <c r="G26"/>
  <c r="I26"/>
  <c r="K26"/>
  <c r="F26"/>
  <c r="J26"/>
  <c r="M26"/>
  <c r="O26"/>
  <c r="Q26"/>
  <c r="S26"/>
  <c r="U26"/>
  <c r="W26"/>
  <c r="Y26"/>
  <c r="AA26"/>
  <c r="AC26"/>
  <c r="AE26"/>
  <c r="AG26"/>
  <c r="H26"/>
  <c r="L26"/>
  <c r="N26"/>
  <c r="P26"/>
  <c r="R26"/>
  <c r="T26"/>
  <c r="V26"/>
  <c r="X26"/>
  <c r="Z26"/>
  <c r="AB26"/>
  <c r="AD26"/>
  <c r="AF26"/>
  <c r="D39" i="6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D16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D9"/>
  <c r="D8"/>
  <c r="E17" i="5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D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D16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D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D8"/>
  <c r="AE32" l="1"/>
  <c r="AA32"/>
  <c r="W32"/>
  <c r="S32"/>
  <c r="O32"/>
  <c r="K32"/>
  <c r="G32"/>
  <c r="AD32"/>
  <c r="Z32"/>
  <c r="V32"/>
  <c r="R32"/>
  <c r="N32"/>
  <c r="J32"/>
  <c r="F32"/>
  <c r="AG32"/>
  <c r="AC32"/>
  <c r="Y32"/>
  <c r="U32"/>
  <c r="Q32"/>
  <c r="M32"/>
  <c r="I32"/>
  <c r="E32"/>
  <c r="AF32"/>
  <c r="AB32"/>
  <c r="X32"/>
  <c r="T32"/>
  <c r="P32"/>
  <c r="L32"/>
  <c r="H32"/>
  <c r="E33"/>
  <c r="F33"/>
  <c r="G33"/>
  <c r="H33"/>
  <c r="I33"/>
  <c r="D33"/>
  <c r="E33" i="6"/>
  <c r="E40" s="1"/>
  <c r="F33"/>
  <c r="F40" s="1"/>
  <c r="G33"/>
  <c r="G40" s="1"/>
  <c r="H33"/>
  <c r="H40" s="1"/>
  <c r="I33"/>
  <c r="I40" s="1"/>
  <c r="J33"/>
  <c r="J40" s="1"/>
  <c r="K33"/>
  <c r="K40" s="1"/>
  <c r="L33"/>
  <c r="L40" s="1"/>
  <c r="M33"/>
  <c r="M40" s="1"/>
  <c r="N33"/>
  <c r="N40" s="1"/>
  <c r="O33"/>
  <c r="O40" s="1"/>
  <c r="P33"/>
  <c r="P40" s="1"/>
  <c r="Q33"/>
  <c r="Q40" s="1"/>
  <c r="R33"/>
  <c r="R40" s="1"/>
  <c r="S33"/>
  <c r="S40" s="1"/>
  <c r="T33"/>
  <c r="T40" s="1"/>
  <c r="U33"/>
  <c r="U40" s="1"/>
  <c r="V33"/>
  <c r="V40" s="1"/>
  <c r="W33"/>
  <c r="W40" s="1"/>
  <c r="X33"/>
  <c r="X40" s="1"/>
  <c r="Y33"/>
  <c r="Y40" s="1"/>
  <c r="Z33"/>
  <c r="Z40" s="1"/>
  <c r="AA33"/>
  <c r="AA40" s="1"/>
  <c r="AB33"/>
  <c r="AB40" s="1"/>
  <c r="AC33"/>
  <c r="AC40" s="1"/>
  <c r="AD33"/>
  <c r="AD40" s="1"/>
  <c r="AE33"/>
  <c r="AE40" s="1"/>
  <c r="AF33"/>
  <c r="AF40" s="1"/>
  <c r="AG33"/>
  <c r="AG40" s="1"/>
  <c r="D33"/>
  <c r="D39" i="5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G33" l="1"/>
  <c r="AG40" s="1"/>
  <c r="AF33"/>
  <c r="AF40" s="1"/>
  <c r="AE33"/>
  <c r="AE40" s="1"/>
  <c r="AD33"/>
  <c r="AD40" s="1"/>
  <c r="AC33"/>
  <c r="AC40" s="1"/>
  <c r="AB33"/>
  <c r="AB40" s="1"/>
  <c r="AA33"/>
  <c r="AA40" s="1"/>
  <c r="Z33"/>
  <c r="Z40" s="1"/>
  <c r="Y33"/>
  <c r="Y40" s="1"/>
  <c r="X33"/>
  <c r="X40" s="1"/>
  <c r="W33"/>
  <c r="W40" s="1"/>
  <c r="V33"/>
  <c r="V40" s="1"/>
  <c r="U33"/>
  <c r="U40" s="1"/>
  <c r="T33"/>
  <c r="T40" s="1"/>
  <c r="S33"/>
  <c r="S40" s="1"/>
  <c r="R33"/>
  <c r="R40" s="1"/>
  <c r="Q33"/>
  <c r="Q40" s="1"/>
  <c r="P33"/>
  <c r="P40" s="1"/>
  <c r="O33"/>
  <c r="O40" s="1"/>
  <c r="N33"/>
  <c r="N40" s="1"/>
  <c r="M33"/>
  <c r="M40" s="1"/>
  <c r="L33"/>
  <c r="L40" s="1"/>
  <c r="K33"/>
  <c r="K40" s="1"/>
  <c r="J33"/>
  <c r="J40" s="1"/>
  <c r="D40" i="6"/>
  <c r="C42" s="1"/>
  <c r="H10" i="14" s="1"/>
  <c r="D40" i="5"/>
  <c r="E40"/>
  <c r="F40"/>
  <c r="G40"/>
  <c r="H40"/>
  <c r="I40"/>
  <c r="C43" i="6" l="1"/>
  <c r="I10" i="14"/>
  <c r="C42" i="5"/>
  <c r="H9" i="14" s="1"/>
  <c r="I9" l="1"/>
  <c r="C43" i="5"/>
</calcChain>
</file>

<file path=xl/sharedStrings.xml><?xml version="1.0" encoding="utf-8"?>
<sst xmlns="http://schemas.openxmlformats.org/spreadsheetml/2006/main" count="354" uniqueCount="135">
  <si>
    <t>Unit</t>
  </si>
  <si>
    <t>unit</t>
  </si>
  <si>
    <t>INPUTS</t>
  </si>
  <si>
    <t>Rp/kg</t>
  </si>
  <si>
    <t>Rp/unit</t>
  </si>
  <si>
    <t>Rupiah</t>
  </si>
  <si>
    <t>Social</t>
  </si>
  <si>
    <t>Tools</t>
  </si>
  <si>
    <t>Urea</t>
  </si>
  <si>
    <t>Upah buruh</t>
  </si>
  <si>
    <t>Nilai tukar rupiah</t>
  </si>
  <si>
    <t>Discount rate</t>
  </si>
  <si>
    <t>Privat</t>
  </si>
  <si>
    <t>Rp/US$</t>
  </si>
  <si>
    <t>%</t>
  </si>
  <si>
    <t>Sistem</t>
  </si>
  <si>
    <t>Lokasi</t>
  </si>
  <si>
    <t>Table Input/Output</t>
  </si>
  <si>
    <t>Rp/HOK</t>
  </si>
  <si>
    <t>Tabel Harga</t>
  </si>
  <si>
    <t>Farm budget Privat</t>
  </si>
  <si>
    <t xml:space="preserve">Profit  </t>
  </si>
  <si>
    <t>Total Biaya</t>
  </si>
  <si>
    <t>Total Penerimaan</t>
  </si>
  <si>
    <t>INPUT</t>
  </si>
  <si>
    <t>OUTPUT</t>
  </si>
  <si>
    <t>NPV</t>
  </si>
  <si>
    <t>Farm budget Sosial</t>
  </si>
  <si>
    <t>Pupuk</t>
  </si>
  <si>
    <t>Harga Privat</t>
  </si>
  <si>
    <t>Harga Sosial</t>
  </si>
  <si>
    <t>Bahan Tanam</t>
  </si>
  <si>
    <t>Peralatan</t>
  </si>
  <si>
    <t>Tenaga Kerja</t>
  </si>
  <si>
    <t>Persiapan lahan</t>
  </si>
  <si>
    <t>HOK</t>
  </si>
  <si>
    <t>thn ke-1</t>
  </si>
  <si>
    <t>thn ke-2</t>
  </si>
  <si>
    <t>thn ke-3</t>
  </si>
  <si>
    <t>thn ke-4</t>
  </si>
  <si>
    <t>thn ke-5</t>
  </si>
  <si>
    <t>thn ke-6</t>
  </si>
  <si>
    <t>thn ke-7</t>
  </si>
  <si>
    <t>thn ke-8</t>
  </si>
  <si>
    <t>thn ke-9</t>
  </si>
  <si>
    <t>thn ke-10</t>
  </si>
  <si>
    <t>thn ke-11</t>
  </si>
  <si>
    <t>thn ke-12</t>
  </si>
  <si>
    <t>thn ke-13</t>
  </si>
  <si>
    <t>thn ke-14</t>
  </si>
  <si>
    <t>thn ke-15</t>
  </si>
  <si>
    <t>thn ke-16</t>
  </si>
  <si>
    <t>thn ke-17</t>
  </si>
  <si>
    <t>thn ke-18</t>
  </si>
  <si>
    <t>thn ke-19</t>
  </si>
  <si>
    <t>thn ke-20</t>
  </si>
  <si>
    <t>thn ke-21</t>
  </si>
  <si>
    <t>thn ke-22</t>
  </si>
  <si>
    <t>thn ke-23</t>
  </si>
  <si>
    <t>thn ke-24</t>
  </si>
  <si>
    <t>thn ke-25</t>
  </si>
  <si>
    <t>thn ke-26</t>
  </si>
  <si>
    <t>thn ke-27</t>
  </si>
  <si>
    <t>thn ke-28</t>
  </si>
  <si>
    <t>thn ke-29</t>
  </si>
  <si>
    <t>thn ke-30</t>
  </si>
  <si>
    <t>batang</t>
  </si>
  <si>
    <t>Sosial</t>
  </si>
  <si>
    <t>Result</t>
  </si>
  <si>
    <t>Catatan</t>
  </si>
  <si>
    <t>1. Tidak dipupuk</t>
  </si>
  <si>
    <t>Komponen I/O</t>
  </si>
  <si>
    <t>Location</t>
  </si>
  <si>
    <t>Respondent</t>
  </si>
  <si>
    <t>ha</t>
  </si>
  <si>
    <t>Rp/btng</t>
  </si>
  <si>
    <t>Penyiangan</t>
  </si>
  <si>
    <t>3. Dikelola turun-temurun, biasanya umur 4 tahun sudah menghasilkan</t>
  </si>
  <si>
    <t>2. Bibit yang digunakan: alam/cabutan</t>
  </si>
  <si>
    <t>bakar</t>
  </si>
  <si>
    <t>tebas</t>
  </si>
  <si>
    <t>Jenis bibit yang digunakan: kelapa dalam</t>
  </si>
  <si>
    <t>Penyemprotan dilakukan sebelum masa produksi, setahun 2x @ 2 lt roundup, setengah hari, 1 orang</t>
  </si>
  <si>
    <t>Pemanenan</t>
  </si>
  <si>
    <t>Pemanenan dilakukan 4x setahun @ 2 orang slm 10 hari mendapatkan 4000 butir (1 HOK = 200 butir)</t>
  </si>
  <si>
    <t>Transport ke langkau= 1 hok per 4000 butir</t>
  </si>
  <si>
    <t>Paska panen</t>
  </si>
  <si>
    <t>Pendapatan</t>
  </si>
  <si>
    <t>kg</t>
  </si>
  <si>
    <t>dari 4000 butir dihasilkan 300 kw kopra 75%</t>
  </si>
  <si>
    <t>Kopra kering 75% : Rp 8,5 jt/ton</t>
  </si>
  <si>
    <t>Penanaman = 5 batang per hari</t>
  </si>
  <si>
    <t>Pembuatan parit = 15 m/hari, 1 orang. Ada 2 parit</t>
  </si>
  <si>
    <t>Informasi lain= tiap batang menghasilkan 10-30 butir tiap panen (atau 40-120 butir/tahun)</t>
  </si>
  <si>
    <t>Luas pengelolaan</t>
  </si>
  <si>
    <t>USD/ha</t>
  </si>
  <si>
    <t>IDR/ha</t>
  </si>
  <si>
    <t>Kandang</t>
  </si>
  <si>
    <t>Garam</t>
  </si>
  <si>
    <t>Jmlh ph kelapa</t>
  </si>
  <si>
    <t>9 x 9</t>
  </si>
  <si>
    <t>3 x 3</t>
  </si>
  <si>
    <t>hasil per tahun</t>
  </si>
  <si>
    <t>Jarak tanam</t>
  </si>
  <si>
    <t>Jmlh ph/ha</t>
  </si>
  <si>
    <t>2 x 2</t>
  </si>
  <si>
    <t>4 x 4</t>
  </si>
  <si>
    <t>5 x 5</t>
  </si>
  <si>
    <t>9 x 8</t>
  </si>
  <si>
    <t>Tanam</t>
  </si>
  <si>
    <t>tebas+tebang</t>
  </si>
  <si>
    <t>Labor Cost</t>
  </si>
  <si>
    <t>Coconut, traditional management</t>
  </si>
  <si>
    <t>Koya, Kab. Jayapura, Papua</t>
  </si>
  <si>
    <t>Parang</t>
  </si>
  <si>
    <t>Kampak</t>
  </si>
  <si>
    <t>Linggis</t>
  </si>
  <si>
    <t xml:space="preserve">Transport </t>
  </si>
  <si>
    <t>Karung</t>
  </si>
  <si>
    <t>Produksi Perpohon</t>
  </si>
  <si>
    <t>1 pohon menghasilkan 5 karung. Kurang lebih 20 kg perkarung</t>
  </si>
  <si>
    <t xml:space="preserve">Traditional Sagu monoculture </t>
  </si>
  <si>
    <t>Sagu</t>
  </si>
  <si>
    <t>Lubang+Ajir+Tanam</t>
  </si>
  <si>
    <t>Tepung Sagu</t>
  </si>
  <si>
    <t>Sewa Mesin</t>
  </si>
  <si>
    <t>Produksi : = 20 x 5 = 100 kg/ph</t>
  </si>
  <si>
    <t>Harga 150000/karung</t>
  </si>
  <si>
    <t>Sentani, Papua</t>
  </si>
  <si>
    <t>Pohon</t>
  </si>
  <si>
    <t>Peras pati sagu</t>
  </si>
  <si>
    <t>Peras Pati sagu</t>
  </si>
  <si>
    <t>Return to Labor</t>
  </si>
  <si>
    <t xml:space="preserve">Private </t>
  </si>
  <si>
    <t xml:space="preserve">Social 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</si>
</sst>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_(* #,##0.0_);_(* \(#,##0.0\);_(* &quot;-&quot;??_);_(@_)"/>
    <numFmt numFmtId="167" formatCode="_(* #,##0_);_(* \(#,##0\);_(* &quot;-&quot;?_);_(@_)"/>
    <numFmt numFmtId="168" formatCode="0.0"/>
  </numFmts>
  <fonts count="17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8">
    <xf numFmtId="0" fontId="0" fillId="0" borderId="0" xfId="0"/>
    <xf numFmtId="0" fontId="4" fillId="0" borderId="0" xfId="2" applyFont="1" applyFill="1"/>
    <xf numFmtId="0" fontId="5" fillId="0" borderId="0" xfId="2" applyFont="1" applyFill="1"/>
    <xf numFmtId="0" fontId="4" fillId="0" borderId="0" xfId="0" applyFont="1"/>
    <xf numFmtId="0" fontId="4" fillId="0" borderId="0" xfId="0" applyFont="1" applyAlignment="1">
      <alignment horizontal="center"/>
    </xf>
    <xf numFmtId="38" fontId="4" fillId="0" borderId="0" xfId="0" applyNumberFormat="1" applyFont="1"/>
    <xf numFmtId="0" fontId="4" fillId="0" borderId="0" xfId="0" applyFont="1" applyAlignment="1" applyProtection="1">
      <alignment horizontal="center"/>
    </xf>
    <xf numFmtId="1" fontId="4" fillId="0" borderId="0" xfId="0" applyNumberFormat="1" applyFont="1"/>
    <xf numFmtId="3" fontId="4" fillId="0" borderId="0" xfId="0" applyNumberFormat="1" applyFont="1"/>
    <xf numFmtId="3" fontId="4" fillId="0" borderId="1" xfId="0" applyNumberFormat="1" applyFont="1" applyBorder="1" applyAlignment="1">
      <alignment horizontal="right"/>
    </xf>
    <xf numFmtId="38" fontId="4" fillId="0" borderId="1" xfId="0" applyNumberFormat="1" applyFont="1" applyBorder="1" applyAlignment="1" applyProtection="1">
      <alignment horizontal="right"/>
    </xf>
    <xf numFmtId="38" fontId="4" fillId="0" borderId="1" xfId="0" applyNumberFormat="1" applyFont="1" applyFill="1" applyBorder="1" applyAlignment="1" applyProtection="1">
      <alignment horizontal="right"/>
    </xf>
    <xf numFmtId="38" fontId="4" fillId="0" borderId="1" xfId="0" applyNumberFormat="1" applyFont="1" applyBorder="1" applyAlignment="1">
      <alignment horizontal="right"/>
    </xf>
    <xf numFmtId="38" fontId="4" fillId="0" borderId="1" xfId="0" applyNumberFormat="1" applyFont="1" applyFill="1" applyBorder="1" applyAlignment="1">
      <alignment horizontal="right"/>
    </xf>
    <xf numFmtId="38" fontId="5" fillId="0" borderId="1" xfId="0" applyNumberFormat="1" applyFont="1" applyBorder="1" applyAlignment="1">
      <alignment horizontal="right"/>
    </xf>
    <xf numFmtId="38" fontId="5" fillId="0" borderId="0" xfId="0" applyNumberFormat="1" applyFont="1"/>
    <xf numFmtId="0" fontId="5" fillId="0" borderId="1" xfId="0" applyFont="1" applyBorder="1" applyAlignment="1" applyProtection="1">
      <alignment horizontal="left"/>
    </xf>
    <xf numFmtId="0" fontId="5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center"/>
    </xf>
    <xf numFmtId="3" fontId="4" fillId="0" borderId="1" xfId="0" applyNumberFormat="1" applyFont="1" applyBorder="1"/>
    <xf numFmtId="0" fontId="4" fillId="0" borderId="0" xfId="0" applyFont="1" applyAlignment="1">
      <alignment vertical="center"/>
    </xf>
    <xf numFmtId="0" fontId="4" fillId="0" borderId="1" xfId="0" applyFont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center" vertical="center"/>
    </xf>
    <xf numFmtId="38" fontId="5" fillId="0" borderId="1" xfId="0" applyNumberFormat="1" applyFont="1" applyBorder="1" applyAlignment="1" applyProtection="1">
      <alignment horizontal="right" vertical="center"/>
    </xf>
    <xf numFmtId="38" fontId="5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3" fontId="4" fillId="0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/>
    <xf numFmtId="0" fontId="7" fillId="2" borderId="1" xfId="0" applyFont="1" applyFill="1" applyBorder="1"/>
    <xf numFmtId="0" fontId="4" fillId="0" borderId="1" xfId="0" applyFont="1" applyBorder="1" applyAlignment="1" applyProtection="1">
      <alignment horizontal="left" indent="1"/>
    </xf>
    <xf numFmtId="3" fontId="9" fillId="0" borderId="0" xfId="0" applyNumberFormat="1" applyFont="1"/>
    <xf numFmtId="0" fontId="9" fillId="0" borderId="0" xfId="0" applyFont="1"/>
    <xf numFmtId="1" fontId="9" fillId="0" borderId="0" xfId="0" applyNumberFormat="1" applyFont="1"/>
    <xf numFmtId="3" fontId="4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 applyProtection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3" fontId="4" fillId="0" borderId="1" xfId="0" applyNumberFormat="1" applyFont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Border="1" applyAlignment="1" applyProtection="1">
      <alignment horizontal="center"/>
    </xf>
    <xf numFmtId="3" fontId="9" fillId="0" borderId="1" xfId="0" applyNumberFormat="1" applyFont="1" applyBorder="1" applyAlignment="1" applyProtection="1">
      <alignment horizontal="center"/>
    </xf>
    <xf numFmtId="3" fontId="9" fillId="0" borderId="1" xfId="0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0" fontId="8" fillId="2" borderId="1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3" fontId="7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/>
    </xf>
    <xf numFmtId="164" fontId="4" fillId="0" borderId="0" xfId="5" applyNumberFormat="1" applyFont="1" applyAlignment="1">
      <alignment horizontal="center"/>
    </xf>
    <xf numFmtId="0" fontId="11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2" applyFont="1" applyFill="1" applyAlignment="1">
      <alignment horizontal="center"/>
    </xf>
    <xf numFmtId="0" fontId="6" fillId="4" borderId="0" xfId="2" applyFont="1" applyFill="1"/>
    <xf numFmtId="0" fontId="4" fillId="4" borderId="0" xfId="2" applyFont="1" applyFill="1"/>
    <xf numFmtId="164" fontId="4" fillId="4" borderId="0" xfId="3" applyNumberFormat="1" applyFont="1" applyFill="1" applyAlignment="1">
      <alignment horizontal="center"/>
    </xf>
    <xf numFmtId="0" fontId="4" fillId="4" borderId="0" xfId="2" applyFont="1" applyFill="1" applyAlignment="1">
      <alignment horizontal="center"/>
    </xf>
    <xf numFmtId="0" fontId="5" fillId="4" borderId="0" xfId="2" applyFont="1" applyFill="1"/>
    <xf numFmtId="0" fontId="4" fillId="4" borderId="0" xfId="2" applyFont="1" applyFill="1" applyAlignment="1">
      <alignment horizontal="left" indent="1"/>
    </xf>
    <xf numFmtId="9" fontId="4" fillId="4" borderId="0" xfId="1" applyFont="1" applyFill="1"/>
    <xf numFmtId="3" fontId="4" fillId="4" borderId="0" xfId="2" applyNumberFormat="1" applyFont="1" applyFill="1"/>
    <xf numFmtId="0" fontId="6" fillId="4" borderId="0" xfId="0" applyFont="1" applyFill="1" applyAlignment="1" applyProtection="1">
      <alignment horizontal="left"/>
    </xf>
    <xf numFmtId="0" fontId="4" fillId="4" borderId="0" xfId="0" applyFont="1" applyFill="1" applyAlignment="1" applyProtection="1">
      <alignment horizontal="center"/>
    </xf>
    <xf numFmtId="3" fontId="4" fillId="4" borderId="0" xfId="0" applyNumberFormat="1" applyFon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3" fontId="4" fillId="4" borderId="0" xfId="0" applyNumberFormat="1" applyFont="1" applyFill="1" applyAlignment="1" applyProtection="1">
      <alignment horizontal="right"/>
    </xf>
    <xf numFmtId="3" fontId="4" fillId="4" borderId="0" xfId="0" applyNumberFormat="1" applyFont="1" applyFill="1" applyAlignment="1">
      <alignment horizontal="center"/>
    </xf>
    <xf numFmtId="0" fontId="4" fillId="4" borderId="0" xfId="0" applyFont="1" applyFill="1" applyAlignment="1" applyProtection="1">
      <alignment horizontal="left"/>
    </xf>
    <xf numFmtId="3" fontId="4" fillId="4" borderId="0" xfId="0" applyNumberFormat="1" applyFont="1" applyFill="1" applyAlignment="1" applyProtection="1">
      <alignment horizontal="center"/>
    </xf>
    <xf numFmtId="3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43" fontId="0" fillId="0" borderId="0" xfId="5" applyFont="1"/>
    <xf numFmtId="0" fontId="4" fillId="0" borderId="1" xfId="0" applyFont="1" applyFill="1" applyBorder="1" applyAlignment="1" applyProtection="1">
      <alignment horizontal="left" indent="1"/>
    </xf>
    <xf numFmtId="0" fontId="4" fillId="0" borderId="0" xfId="0" applyFont="1" applyFill="1"/>
    <xf numFmtId="3" fontId="4" fillId="0" borderId="0" xfId="0" applyNumberFormat="1" applyFont="1" applyFill="1"/>
    <xf numFmtId="0" fontId="10" fillId="0" borderId="0" xfId="0" applyFont="1" applyFill="1"/>
    <xf numFmtId="0" fontId="4" fillId="0" borderId="1" xfId="0" applyFont="1" applyFill="1" applyBorder="1" applyAlignment="1" applyProtection="1">
      <alignment horizontal="left" indent="2"/>
    </xf>
    <xf numFmtId="164" fontId="0" fillId="0" borderId="0" xfId="5" applyNumberFormat="1" applyFont="1"/>
    <xf numFmtId="0" fontId="4" fillId="3" borderId="0" xfId="0" applyFont="1" applyFill="1"/>
    <xf numFmtId="3" fontId="5" fillId="0" borderId="0" xfId="0" applyNumberFormat="1" applyFont="1"/>
    <xf numFmtId="0" fontId="5" fillId="0" borderId="0" xfId="0" applyFont="1"/>
    <xf numFmtId="165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4" borderId="6" xfId="2" applyFont="1" applyFill="1" applyBorder="1"/>
    <xf numFmtId="0" fontId="4" fillId="4" borderId="7" xfId="2" applyFont="1" applyFill="1" applyBorder="1"/>
    <xf numFmtId="0" fontId="4" fillId="4" borderId="8" xfId="2" applyFont="1" applyFill="1" applyBorder="1"/>
    <xf numFmtId="0" fontId="4" fillId="4" borderId="9" xfId="2" applyFont="1" applyFill="1" applyBorder="1"/>
    <xf numFmtId="0" fontId="4" fillId="4" borderId="0" xfId="2" applyFont="1" applyFill="1" applyBorder="1"/>
    <xf numFmtId="0" fontId="4" fillId="4" borderId="10" xfId="2" applyFont="1" applyFill="1" applyBorder="1"/>
    <xf numFmtId="0" fontId="4" fillId="4" borderId="11" xfId="2" applyFont="1" applyFill="1" applyBorder="1"/>
    <xf numFmtId="166" fontId="4" fillId="4" borderId="4" xfId="2" applyNumberFormat="1" applyFont="1" applyFill="1" applyBorder="1"/>
    <xf numFmtId="0" fontId="4" fillId="4" borderId="4" xfId="2" applyFont="1" applyFill="1" applyBorder="1"/>
    <xf numFmtId="0" fontId="4" fillId="4" borderId="12" xfId="2" applyFont="1" applyFill="1" applyBorder="1"/>
    <xf numFmtId="0" fontId="5" fillId="5" borderId="0" xfId="2" applyFont="1" applyFill="1"/>
    <xf numFmtId="164" fontId="4" fillId="5" borderId="0" xfId="3" applyNumberFormat="1" applyFont="1" applyFill="1" applyAlignment="1">
      <alignment horizontal="center"/>
    </xf>
    <xf numFmtId="0" fontId="4" fillId="5" borderId="0" xfId="2" applyFont="1" applyFill="1" applyAlignment="1">
      <alignment horizontal="center"/>
    </xf>
    <xf numFmtId="0" fontId="4" fillId="5" borderId="0" xfId="2" applyFont="1" applyFill="1" applyAlignment="1">
      <alignment horizontal="left" indent="1"/>
    </xf>
    <xf numFmtId="38" fontId="4" fillId="5" borderId="0" xfId="2" applyNumberFormat="1" applyFont="1" applyFill="1" applyAlignment="1">
      <alignment horizontal="center"/>
    </xf>
    <xf numFmtId="164" fontId="4" fillId="5" borderId="0" xfId="5" applyNumberFormat="1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12" fillId="0" borderId="1" xfId="0" applyFont="1" applyBorder="1" applyAlignment="1">
      <alignment horizontal="left" indent="1"/>
    </xf>
    <xf numFmtId="167" fontId="13" fillId="0" borderId="1" xfId="0" applyNumberFormat="1" applyFont="1" applyBorder="1"/>
    <xf numFmtId="164" fontId="13" fillId="0" borderId="1" xfId="5" applyNumberFormat="1" applyFont="1" applyBorder="1" applyAlignment="1">
      <alignment vertical="top" wrapText="1"/>
    </xf>
    <xf numFmtId="164" fontId="13" fillId="0" borderId="0" xfId="5" applyNumberFormat="1" applyFont="1" applyBorder="1" applyAlignment="1">
      <alignment vertical="top" wrapText="1"/>
    </xf>
    <xf numFmtId="164" fontId="0" fillId="0" borderId="0" xfId="0" applyNumberFormat="1"/>
    <xf numFmtId="0" fontId="13" fillId="0" borderId="0" xfId="0" applyFont="1"/>
    <xf numFmtId="0" fontId="13" fillId="0" borderId="1" xfId="0" applyFont="1" applyFill="1" applyBorder="1"/>
    <xf numFmtId="0" fontId="0" fillId="0" borderId="1" xfId="0" applyBorder="1"/>
    <xf numFmtId="168" fontId="13" fillId="0" borderId="0" xfId="0" applyNumberFormat="1" applyFont="1"/>
    <xf numFmtId="1" fontId="13" fillId="0" borderId="1" xfId="0" applyNumberFormat="1" applyFont="1" applyBorder="1"/>
    <xf numFmtId="49" fontId="13" fillId="0" borderId="0" xfId="0" applyNumberFormat="1" applyFont="1" applyFill="1" applyBorder="1"/>
    <xf numFmtId="0" fontId="0" fillId="0" borderId="0" xfId="0" applyFill="1" applyBorder="1"/>
    <xf numFmtId="49" fontId="14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5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7" fontId="13" fillId="0" borderId="0" xfId="0" applyNumberFormat="1" applyFont="1"/>
    <xf numFmtId="164" fontId="13" fillId="0" borderId="0" xfId="5" applyNumberFormat="1" applyFont="1"/>
    <xf numFmtId="164" fontId="13" fillId="0" borderId="0" xfId="0" applyNumberFormat="1" applyFont="1"/>
    <xf numFmtId="0" fontId="12" fillId="0" borderId="0" xfId="0" applyFont="1" applyBorder="1" applyAlignment="1"/>
    <xf numFmtId="0" fontId="13" fillId="0" borderId="0" xfId="0" applyFont="1" applyBorder="1"/>
    <xf numFmtId="49" fontId="13" fillId="0" borderId="0" xfId="0" applyNumberFormat="1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left" indent="1"/>
    </xf>
    <xf numFmtId="38" fontId="16" fillId="0" borderId="1" xfId="0" applyNumberFormat="1" applyFont="1" applyBorder="1" applyAlignment="1">
      <alignment horizontal="right"/>
    </xf>
    <xf numFmtId="38" fontId="5" fillId="6" borderId="0" xfId="0" applyNumberFormat="1" applyFont="1" applyFill="1" applyBorder="1"/>
    <xf numFmtId="0" fontId="5" fillId="6" borderId="0" xfId="2" applyFont="1" applyFill="1" applyBorder="1" applyAlignment="1">
      <alignment horizontal="center"/>
    </xf>
    <xf numFmtId="38" fontId="4" fillId="5" borderId="0" xfId="0" applyNumberFormat="1" applyFont="1" applyFill="1" applyAlignment="1">
      <alignment horizontal="left" indent="1"/>
    </xf>
    <xf numFmtId="3" fontId="4" fillId="5" borderId="0" xfId="2" applyNumberFormat="1" applyFont="1" applyFill="1" applyAlignment="1">
      <alignment horizontal="center"/>
    </xf>
    <xf numFmtId="2" fontId="4" fillId="5" borderId="0" xfId="2" applyNumberFormat="1" applyFont="1" applyFill="1" applyAlignment="1">
      <alignment horizontal="right"/>
    </xf>
    <xf numFmtId="3" fontId="5" fillId="4" borderId="1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 applyProtection="1">
      <alignment horizontal="center" vertical="center"/>
    </xf>
    <xf numFmtId="0" fontId="6" fillId="4" borderId="2" xfId="0" applyFont="1" applyFill="1" applyBorder="1" applyAlignment="1" applyProtection="1">
      <alignment horizontal="center" vertical="center"/>
    </xf>
    <xf numFmtId="0" fontId="6" fillId="4" borderId="5" xfId="0" applyFont="1" applyFill="1" applyBorder="1" applyAlignment="1" applyProtection="1">
      <alignment horizontal="center" vertical="center"/>
    </xf>
    <xf numFmtId="3" fontId="4" fillId="4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top"/>
    </xf>
  </cellXfs>
  <cellStyles count="6">
    <cellStyle name="Comma" xfId="5" builtinId="3"/>
    <cellStyle name="Comma 2" xfId="3"/>
    <cellStyle name="Normal" xfId="0" builtinId="0"/>
    <cellStyle name="Normal 2" xfId="2"/>
    <cellStyle name="Percent" xfId="1" builtinId="5"/>
    <cellStyle name="Percent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9"/>
  <sheetViews>
    <sheetView tabSelected="1" workbookViewId="0">
      <pane ySplit="15" topLeftCell="A16" activePane="bottomLeft" state="frozen"/>
      <selection activeCell="B1" sqref="B1"/>
      <selection pane="bottomLeft" activeCell="H22" sqref="H22"/>
    </sheetView>
  </sheetViews>
  <sheetFormatPr defaultRowHeight="15"/>
  <cols>
    <col min="1" max="1" width="12.28515625" style="1" customWidth="1"/>
    <col min="2" max="2" width="17.5703125" style="1" customWidth="1"/>
    <col min="3" max="7" width="12.28515625" style="1" customWidth="1"/>
    <col min="8" max="8" width="14" style="60" customWidth="1"/>
    <col min="9" max="9" width="12.28515625" style="60" customWidth="1"/>
    <col min="10" max="256" width="12.28515625" style="1" customWidth="1"/>
    <col min="257" max="16384" width="9.140625" style="1"/>
  </cols>
  <sheetData>
    <row r="1" spans="2:9" s="62" customFormat="1" ht="18.75">
      <c r="B1" s="61" t="s">
        <v>121</v>
      </c>
    </row>
    <row r="2" spans="2:9" s="62" customFormat="1">
      <c r="B2" s="92" t="s">
        <v>15</v>
      </c>
      <c r="C2" s="93" t="s">
        <v>112</v>
      </c>
      <c r="D2" s="93"/>
      <c r="E2" s="93"/>
      <c r="F2" s="94"/>
    </row>
    <row r="3" spans="2:9" s="62" customFormat="1">
      <c r="B3" s="95" t="s">
        <v>16</v>
      </c>
      <c r="C3" s="96" t="s">
        <v>113</v>
      </c>
      <c r="D3" s="96"/>
      <c r="E3" s="96"/>
      <c r="F3" s="97"/>
    </row>
    <row r="4" spans="2:9" s="62" customFormat="1">
      <c r="B4" s="98" t="s">
        <v>94</v>
      </c>
      <c r="C4" s="99">
        <v>1</v>
      </c>
      <c r="D4" s="100" t="s">
        <v>74</v>
      </c>
      <c r="E4" s="100"/>
      <c r="F4" s="101"/>
    </row>
    <row r="5" spans="2:9" s="62" customFormat="1"/>
    <row r="6" spans="2:9" s="62" customFormat="1">
      <c r="B6" s="65" t="s">
        <v>11</v>
      </c>
      <c r="G6" s="65"/>
      <c r="H6" s="63"/>
      <c r="I6" s="64"/>
    </row>
    <row r="7" spans="2:9" s="62" customFormat="1">
      <c r="B7" s="66" t="s">
        <v>12</v>
      </c>
      <c r="C7" s="62" t="s">
        <v>14</v>
      </c>
      <c r="D7" s="67">
        <v>7.7880768642196618E-2</v>
      </c>
      <c r="G7" s="102" t="s">
        <v>68</v>
      </c>
      <c r="H7" s="103"/>
      <c r="I7" s="104"/>
    </row>
    <row r="8" spans="2:9" s="62" customFormat="1">
      <c r="B8" s="66" t="s">
        <v>6</v>
      </c>
      <c r="C8" s="62" t="s">
        <v>14</v>
      </c>
      <c r="D8" s="67">
        <v>2.7880768642196616E-2</v>
      </c>
      <c r="G8" s="144" t="s">
        <v>26</v>
      </c>
      <c r="H8" s="144" t="s">
        <v>96</v>
      </c>
      <c r="I8" s="144" t="s">
        <v>95</v>
      </c>
    </row>
    <row r="9" spans="2:9" s="62" customFormat="1">
      <c r="B9" s="65" t="s">
        <v>10</v>
      </c>
      <c r="C9" s="62" t="s">
        <v>13</v>
      </c>
      <c r="D9" s="68">
        <v>9084.552419354839</v>
      </c>
      <c r="G9" s="105" t="s">
        <v>12</v>
      </c>
      <c r="H9" s="106">
        <f>'Budget Privat'!C42</f>
        <v>25848979.058439523</v>
      </c>
      <c r="I9" s="107">
        <f>H9/D9</f>
        <v>2845.3772805986241</v>
      </c>
    </row>
    <row r="10" spans="2:9" s="62" customFormat="1">
      <c r="B10" s="65" t="s">
        <v>9</v>
      </c>
      <c r="C10" s="62" t="s">
        <v>18</v>
      </c>
      <c r="G10" s="105" t="s">
        <v>67</v>
      </c>
      <c r="H10" s="106">
        <f>'Budget Sosial'!C42</f>
        <v>80782555.434866995</v>
      </c>
      <c r="I10" s="107">
        <f>H10/D9</f>
        <v>8892.2988944131121</v>
      </c>
    </row>
    <row r="11" spans="2:9" s="62" customFormat="1">
      <c r="B11" s="66" t="s">
        <v>12</v>
      </c>
      <c r="D11" s="68">
        <v>75000</v>
      </c>
      <c r="G11" s="143" t="s">
        <v>132</v>
      </c>
      <c r="H11" s="144" t="s">
        <v>96</v>
      </c>
      <c r="I11" s="144" t="s">
        <v>95</v>
      </c>
    </row>
    <row r="12" spans="2:9" s="62" customFormat="1">
      <c r="B12" s="66" t="s">
        <v>6</v>
      </c>
      <c r="D12" s="68">
        <v>75000</v>
      </c>
      <c r="G12" s="145" t="s">
        <v>133</v>
      </c>
      <c r="H12" s="146">
        <v>98529</v>
      </c>
      <c r="I12" s="147">
        <f>H12/D9</f>
        <v>10.845773732350512</v>
      </c>
    </row>
    <row r="13" spans="2:9" s="62" customFormat="1">
      <c r="G13" s="145" t="s">
        <v>134</v>
      </c>
      <c r="H13" s="146">
        <v>109710</v>
      </c>
      <c r="I13" s="147">
        <f>H13/D9</f>
        <v>12.076544328838967</v>
      </c>
    </row>
    <row r="14" spans="2:9" s="62" customFormat="1">
      <c r="H14" s="64"/>
      <c r="I14" s="64"/>
    </row>
    <row r="15" spans="2:9" s="62" customFormat="1">
      <c r="H15" s="64"/>
      <c r="I15" s="64"/>
    </row>
    <row r="16" spans="2:9">
      <c r="B16" s="2" t="s">
        <v>69</v>
      </c>
    </row>
    <row r="17" spans="2:2">
      <c r="B17" s="1" t="s">
        <v>70</v>
      </c>
    </row>
    <row r="18" spans="2:2">
      <c r="B18" s="1" t="s">
        <v>78</v>
      </c>
    </row>
    <row r="19" spans="2:2">
      <c r="B19" s="1" t="s">
        <v>77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C1:F43"/>
  <sheetViews>
    <sheetView topLeftCell="B1" zoomScale="85" zoomScaleNormal="85" workbookViewId="0">
      <pane xSplit="2" ySplit="5" topLeftCell="D15" activePane="bottomRight" state="frozen"/>
      <selection activeCell="B1" sqref="B1"/>
      <selection pane="topRight" activeCell="D1" sqref="D1"/>
      <selection pane="bottomLeft" activeCell="B6" sqref="B6"/>
      <selection pane="bottomRight" activeCell="C30" sqref="C30"/>
    </sheetView>
  </sheetViews>
  <sheetFormatPr defaultRowHeight="15"/>
  <cols>
    <col min="1" max="2" width="9.140625" style="3"/>
    <col min="3" max="3" width="28" style="3" bestFit="1" customWidth="1"/>
    <col min="4" max="4" width="14.5703125" style="4" customWidth="1"/>
    <col min="5" max="5" width="16.42578125" style="4" customWidth="1"/>
    <col min="6" max="6" width="16.7109375" style="4" customWidth="1"/>
    <col min="7" max="16384" width="9.140625" style="3"/>
  </cols>
  <sheetData>
    <row r="1" spans="3:6" s="72" customFormat="1" ht="18.75">
      <c r="C1" s="69" t="s">
        <v>19</v>
      </c>
      <c r="D1" s="70"/>
      <c r="E1" s="73"/>
      <c r="F1" s="73"/>
    </row>
    <row r="2" spans="3:6" s="72" customFormat="1">
      <c r="C2" s="72" t="str">
        <f>'Tabel I-O'!B2</f>
        <v xml:space="preserve">Traditional Sagu monoculture </v>
      </c>
      <c r="D2" s="73"/>
      <c r="E2" s="73"/>
      <c r="F2" s="73"/>
    </row>
    <row r="3" spans="3:6" s="72" customFormat="1" ht="13.5" customHeight="1">
      <c r="D3" s="73"/>
      <c r="E3" s="73"/>
      <c r="F3" s="73"/>
    </row>
    <row r="4" spans="3:6" s="72" customFormat="1" ht="13.5" customHeight="1">
      <c r="C4" s="151" t="s">
        <v>71</v>
      </c>
      <c r="D4" s="149" t="s">
        <v>0</v>
      </c>
      <c r="E4" s="148" t="s">
        <v>29</v>
      </c>
      <c r="F4" s="148" t="s">
        <v>30</v>
      </c>
    </row>
    <row r="5" spans="3:6" s="72" customFormat="1">
      <c r="C5" s="152"/>
      <c r="D5" s="150"/>
      <c r="E5" s="148"/>
      <c r="F5" s="148"/>
    </row>
    <row r="6" spans="3:6">
      <c r="C6" s="53" t="s">
        <v>2</v>
      </c>
      <c r="D6" s="32"/>
      <c r="E6" s="54"/>
      <c r="F6" s="54"/>
    </row>
    <row r="7" spans="3:6">
      <c r="C7" s="16" t="s">
        <v>28</v>
      </c>
      <c r="D7" s="19"/>
      <c r="E7" s="41"/>
      <c r="F7" s="41"/>
    </row>
    <row r="8" spans="3:6">
      <c r="C8" s="35" t="s">
        <v>97</v>
      </c>
      <c r="D8" s="19" t="s">
        <v>3</v>
      </c>
      <c r="E8" s="41">
        <v>0</v>
      </c>
      <c r="F8" s="41">
        <f>E8</f>
        <v>0</v>
      </c>
    </row>
    <row r="9" spans="3:6" s="7" customFormat="1">
      <c r="C9" s="35" t="s">
        <v>8</v>
      </c>
      <c r="D9" s="19" t="s">
        <v>3</v>
      </c>
      <c r="E9" s="41">
        <v>0</v>
      </c>
      <c r="F9" s="41">
        <f>E9</f>
        <v>0</v>
      </c>
    </row>
    <row r="10" spans="3:6" s="7" customFormat="1">
      <c r="C10" s="35" t="s">
        <v>98</v>
      </c>
      <c r="D10" s="19" t="s">
        <v>3</v>
      </c>
      <c r="E10" s="41">
        <v>0</v>
      </c>
      <c r="F10" s="41">
        <f>E10</f>
        <v>0</v>
      </c>
    </row>
    <row r="11" spans="3:6">
      <c r="C11" s="35"/>
      <c r="D11" s="19"/>
      <c r="E11" s="41"/>
      <c r="F11" s="41"/>
    </row>
    <row r="12" spans="3:6">
      <c r="C12" s="16" t="s">
        <v>31</v>
      </c>
      <c r="D12" s="19"/>
      <c r="E12" s="41"/>
      <c r="F12" s="41"/>
    </row>
    <row r="13" spans="3:6">
      <c r="C13" s="35" t="s">
        <v>122</v>
      </c>
      <c r="D13" s="19" t="s">
        <v>75</v>
      </c>
      <c r="E13" s="41">
        <v>0</v>
      </c>
      <c r="F13" s="41">
        <f>E13</f>
        <v>0</v>
      </c>
    </row>
    <row r="14" spans="3:6">
      <c r="C14" s="35"/>
      <c r="D14" s="19"/>
      <c r="E14" s="41"/>
      <c r="F14" s="41"/>
    </row>
    <row r="15" spans="3:6">
      <c r="C15" s="16" t="s">
        <v>32</v>
      </c>
      <c r="D15" s="19"/>
      <c r="E15" s="41"/>
      <c r="F15" s="41"/>
    </row>
    <row r="16" spans="3:6">
      <c r="C16" s="35" t="s">
        <v>114</v>
      </c>
      <c r="D16" s="19" t="s">
        <v>4</v>
      </c>
      <c r="E16" s="41">
        <v>250000</v>
      </c>
      <c r="F16" s="41">
        <f>E16</f>
        <v>250000</v>
      </c>
    </row>
    <row r="17" spans="3:6">
      <c r="C17" s="81" t="s">
        <v>115</v>
      </c>
      <c r="D17" s="19" t="s">
        <v>4</v>
      </c>
      <c r="E17" s="41">
        <v>250000</v>
      </c>
      <c r="F17" s="41">
        <f>E17</f>
        <v>250000</v>
      </c>
    </row>
    <row r="18" spans="3:6">
      <c r="C18" s="81" t="s">
        <v>116</v>
      </c>
      <c r="D18" s="19" t="s">
        <v>4</v>
      </c>
      <c r="E18" s="41">
        <v>150000</v>
      </c>
      <c r="F18" s="41">
        <f>E18</f>
        <v>150000</v>
      </c>
    </row>
    <row r="19" spans="3:6">
      <c r="C19" s="81" t="s">
        <v>118</v>
      </c>
      <c r="D19" s="19" t="s">
        <v>4</v>
      </c>
      <c r="E19" s="41">
        <v>3000</v>
      </c>
      <c r="F19" s="41">
        <f>E19</f>
        <v>3000</v>
      </c>
    </row>
    <row r="20" spans="3:6">
      <c r="C20" s="81"/>
      <c r="D20" s="19"/>
      <c r="E20" s="41"/>
      <c r="F20" s="41"/>
    </row>
    <row r="21" spans="3:6">
      <c r="C21" s="16" t="s">
        <v>33</v>
      </c>
      <c r="D21" s="19"/>
      <c r="E21" s="41"/>
      <c r="F21" s="41"/>
    </row>
    <row r="22" spans="3:6">
      <c r="C22" s="81" t="s">
        <v>34</v>
      </c>
      <c r="D22" s="19"/>
      <c r="E22" s="41"/>
      <c r="F22" s="41"/>
    </row>
    <row r="23" spans="3:6">
      <c r="C23" s="85" t="s">
        <v>110</v>
      </c>
      <c r="D23" s="19" t="s">
        <v>18</v>
      </c>
      <c r="E23" s="41">
        <f>Asumsi!$D$11</f>
        <v>75000</v>
      </c>
      <c r="F23" s="41">
        <f>Asumsi!$D$12</f>
        <v>75000</v>
      </c>
    </row>
    <row r="24" spans="3:6">
      <c r="C24" s="81" t="s">
        <v>123</v>
      </c>
      <c r="D24" s="19" t="s">
        <v>18</v>
      </c>
      <c r="E24" s="41">
        <f>Asumsi!$D$11</f>
        <v>75000</v>
      </c>
      <c r="F24" s="41">
        <f>Asumsi!$D$12</f>
        <v>75000</v>
      </c>
    </row>
    <row r="25" spans="3:6">
      <c r="C25" s="81" t="s">
        <v>109</v>
      </c>
      <c r="D25" s="19" t="s">
        <v>18</v>
      </c>
      <c r="E25" s="41">
        <f>Asumsi!$D$11</f>
        <v>75000</v>
      </c>
      <c r="F25" s="41">
        <f>Asumsi!$D$12</f>
        <v>75000</v>
      </c>
    </row>
    <row r="26" spans="3:6">
      <c r="C26" s="81" t="s">
        <v>76</v>
      </c>
      <c r="D26" s="19" t="s">
        <v>18</v>
      </c>
      <c r="E26" s="41">
        <f>Asumsi!$D$11</f>
        <v>75000</v>
      </c>
      <c r="F26" s="41">
        <f>Asumsi!$D$12</f>
        <v>75000</v>
      </c>
    </row>
    <row r="27" spans="3:6">
      <c r="C27" s="81" t="s">
        <v>83</v>
      </c>
      <c r="D27" s="19" t="s">
        <v>18</v>
      </c>
      <c r="E27" s="41">
        <f>Asumsi!$D$11</f>
        <v>75000</v>
      </c>
      <c r="F27" s="41">
        <f>Asumsi!$D$12</f>
        <v>75000</v>
      </c>
    </row>
    <row r="28" spans="3:6">
      <c r="C28" s="81" t="s">
        <v>117</v>
      </c>
      <c r="D28" s="19" t="s">
        <v>18</v>
      </c>
      <c r="E28" s="41">
        <v>10000</v>
      </c>
      <c r="F28" s="41">
        <f>E28</f>
        <v>10000</v>
      </c>
    </row>
    <row r="29" spans="3:6">
      <c r="C29" s="81" t="s">
        <v>86</v>
      </c>
      <c r="D29" s="19"/>
      <c r="E29" s="41"/>
      <c r="F29" s="41"/>
    </row>
    <row r="30" spans="3:6">
      <c r="C30" s="85" t="s">
        <v>130</v>
      </c>
      <c r="D30" s="19" t="s">
        <v>18</v>
      </c>
      <c r="E30" s="41">
        <f>Asumsi!$D$11</f>
        <v>75000</v>
      </c>
      <c r="F30" s="41">
        <f>Asumsi!$D$12</f>
        <v>75000</v>
      </c>
    </row>
    <row r="31" spans="3:6">
      <c r="C31" s="85" t="s">
        <v>125</v>
      </c>
      <c r="D31" s="19" t="s">
        <v>18</v>
      </c>
      <c r="E31" s="41">
        <v>300000</v>
      </c>
      <c r="F31" s="41">
        <f>E31</f>
        <v>300000</v>
      </c>
    </row>
    <row r="32" spans="3:6">
      <c r="C32" s="85"/>
      <c r="D32" s="19"/>
      <c r="E32" s="41"/>
      <c r="F32" s="41"/>
    </row>
    <row r="33" spans="3:6">
      <c r="C33" s="85"/>
      <c r="D33" s="19"/>
      <c r="E33" s="41"/>
      <c r="F33" s="41"/>
    </row>
    <row r="34" spans="3:6">
      <c r="C34" s="18"/>
      <c r="D34" s="19"/>
      <c r="E34" s="41"/>
      <c r="F34" s="41"/>
    </row>
    <row r="35" spans="3:6">
      <c r="C35" s="53" t="s">
        <v>25</v>
      </c>
      <c r="D35" s="52"/>
      <c r="E35" s="55"/>
      <c r="F35" s="55"/>
    </row>
    <row r="36" spans="3:6">
      <c r="C36" s="18" t="s">
        <v>87</v>
      </c>
      <c r="D36" s="19"/>
      <c r="E36" s="41"/>
      <c r="F36" s="41"/>
    </row>
    <row r="37" spans="3:6">
      <c r="C37" s="35" t="s">
        <v>124</v>
      </c>
      <c r="D37" s="19" t="s">
        <v>3</v>
      </c>
      <c r="E37" s="41">
        <f>150000/20</f>
        <v>7500</v>
      </c>
      <c r="F37" s="41">
        <f>E37</f>
        <v>7500</v>
      </c>
    </row>
    <row r="38" spans="3:6">
      <c r="C38" s="35"/>
      <c r="D38" s="19"/>
      <c r="E38" s="41"/>
      <c r="F38" s="41"/>
    </row>
    <row r="39" spans="3:6">
      <c r="C39" s="18"/>
      <c r="D39" s="19"/>
      <c r="E39" s="41"/>
      <c r="F39" s="41"/>
    </row>
    <row r="40" spans="3:6">
      <c r="C40" s="18"/>
      <c r="D40" s="19"/>
      <c r="E40" s="41"/>
      <c r="F40" s="41"/>
    </row>
    <row r="41" spans="3:6">
      <c r="E41" s="30"/>
      <c r="F41" s="30"/>
    </row>
    <row r="42" spans="3:6">
      <c r="C42" s="3" t="s">
        <v>69</v>
      </c>
    </row>
    <row r="43" spans="3:6">
      <c r="C43" s="3" t="s">
        <v>90</v>
      </c>
    </row>
  </sheetData>
  <mergeCells count="4">
    <mergeCell ref="E4:E5"/>
    <mergeCell ref="F4:F5"/>
    <mergeCell ref="D4:D5"/>
    <mergeCell ref="C4:C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W50"/>
  <sheetViews>
    <sheetView zoomScale="82" zoomScaleNormal="82"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AI19" sqref="AI19"/>
    </sheetView>
  </sheetViews>
  <sheetFormatPr defaultRowHeight="15"/>
  <cols>
    <col min="1" max="1" width="9.140625" style="3"/>
    <col min="2" max="2" width="33.42578125" style="3" bestFit="1" customWidth="1"/>
    <col min="3" max="3" width="14.5703125" style="4" customWidth="1"/>
    <col min="4" max="4" width="5.85546875" style="30" customWidth="1"/>
    <col min="5" max="5" width="4.85546875" style="30" bestFit="1" customWidth="1"/>
    <col min="6" max="6" width="4.85546875" style="39" bestFit="1" customWidth="1"/>
    <col min="7" max="7" width="7.7109375" style="30" bestFit="1" customWidth="1"/>
    <col min="8" max="8" width="6.7109375" style="30" bestFit="1" customWidth="1"/>
    <col min="9" max="11" width="6.7109375" style="39" bestFit="1" customWidth="1"/>
    <col min="12" max="12" width="6.7109375" style="30" bestFit="1" customWidth="1"/>
    <col min="13" max="13" width="6.85546875" style="30" bestFit="1" customWidth="1"/>
    <col min="14" max="14" width="6.85546875" style="39" bestFit="1" customWidth="1"/>
    <col min="15" max="17" width="6.85546875" style="30" bestFit="1" customWidth="1"/>
    <col min="18" max="22" width="7.7109375" style="30" bestFit="1" customWidth="1"/>
    <col min="23" max="33" width="6.85546875" style="30" bestFit="1" customWidth="1"/>
    <col min="34" max="40" width="9.140625" style="8"/>
    <col min="41" max="16384" width="9.140625" style="3"/>
  </cols>
  <sheetData>
    <row r="1" spans="2:49" s="72" customFormat="1" ht="18.75">
      <c r="B1" s="69" t="s">
        <v>17</v>
      </c>
      <c r="C1" s="70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1"/>
      <c r="AI1" s="71"/>
      <c r="AJ1" s="71"/>
      <c r="AK1" s="71"/>
      <c r="AL1" s="71"/>
      <c r="AM1" s="71"/>
      <c r="AN1" s="71"/>
    </row>
    <row r="2" spans="2:49" s="72" customFormat="1">
      <c r="B2" s="76" t="str">
        <f>Asumsi!B1</f>
        <v xml:space="preserve">Traditional Sagu monoculture </v>
      </c>
      <c r="C2" s="70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1"/>
      <c r="AI2" s="71"/>
      <c r="AJ2" s="71"/>
      <c r="AK2" s="71"/>
      <c r="AL2" s="71"/>
      <c r="AM2" s="71"/>
      <c r="AN2" s="71"/>
    </row>
    <row r="3" spans="2:49" s="72" customFormat="1">
      <c r="C3" s="73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5"/>
      <c r="AD3" s="75"/>
      <c r="AE3" s="75"/>
      <c r="AF3" s="75"/>
      <c r="AG3" s="75"/>
      <c r="AH3" s="71"/>
      <c r="AI3" s="71"/>
      <c r="AJ3" s="71"/>
      <c r="AK3" s="71"/>
      <c r="AL3" s="71"/>
      <c r="AM3" s="71"/>
      <c r="AN3" s="71"/>
    </row>
    <row r="4" spans="2:49" s="73" customFormat="1" ht="12.75" customHeight="1">
      <c r="B4" s="151" t="s">
        <v>71</v>
      </c>
      <c r="C4" s="149" t="s">
        <v>0</v>
      </c>
      <c r="D4" s="154" t="s">
        <v>36</v>
      </c>
      <c r="E4" s="154" t="s">
        <v>37</v>
      </c>
      <c r="F4" s="154" t="s">
        <v>38</v>
      </c>
      <c r="G4" s="154" t="s">
        <v>39</v>
      </c>
      <c r="H4" s="154" t="s">
        <v>40</v>
      </c>
      <c r="I4" s="154" t="s">
        <v>41</v>
      </c>
      <c r="J4" s="154" t="s">
        <v>42</v>
      </c>
      <c r="K4" s="154" t="s">
        <v>43</v>
      </c>
      <c r="L4" s="154" t="s">
        <v>44</v>
      </c>
      <c r="M4" s="154" t="s">
        <v>45</v>
      </c>
      <c r="N4" s="154" t="s">
        <v>46</v>
      </c>
      <c r="O4" s="154" t="s">
        <v>47</v>
      </c>
      <c r="P4" s="154" t="s">
        <v>48</v>
      </c>
      <c r="Q4" s="154" t="s">
        <v>49</v>
      </c>
      <c r="R4" s="154" t="s">
        <v>50</v>
      </c>
      <c r="S4" s="154" t="s">
        <v>51</v>
      </c>
      <c r="T4" s="154" t="s">
        <v>52</v>
      </c>
      <c r="U4" s="154" t="s">
        <v>53</v>
      </c>
      <c r="V4" s="154" t="s">
        <v>54</v>
      </c>
      <c r="W4" s="154" t="s">
        <v>55</v>
      </c>
      <c r="X4" s="154" t="s">
        <v>56</v>
      </c>
      <c r="Y4" s="154" t="s">
        <v>57</v>
      </c>
      <c r="Z4" s="154" t="s">
        <v>58</v>
      </c>
      <c r="AA4" s="154" t="s">
        <v>59</v>
      </c>
      <c r="AB4" s="154" t="s">
        <v>60</v>
      </c>
      <c r="AC4" s="154" t="s">
        <v>61</v>
      </c>
      <c r="AD4" s="154" t="s">
        <v>62</v>
      </c>
      <c r="AE4" s="154" t="s">
        <v>63</v>
      </c>
      <c r="AF4" s="154" t="s">
        <v>64</v>
      </c>
      <c r="AG4" s="154" t="s">
        <v>65</v>
      </c>
      <c r="AH4" s="78"/>
      <c r="AI4" s="78"/>
      <c r="AJ4" s="78"/>
      <c r="AK4" s="78"/>
      <c r="AL4" s="78"/>
      <c r="AM4" s="78"/>
      <c r="AN4" s="78"/>
      <c r="AO4" s="79"/>
      <c r="AP4" s="79"/>
      <c r="AQ4" s="79"/>
      <c r="AR4" s="79"/>
      <c r="AS4" s="79"/>
      <c r="AT4" s="79"/>
      <c r="AU4" s="79"/>
      <c r="AV4" s="79"/>
      <c r="AW4" s="79"/>
    </row>
    <row r="5" spans="2:49" s="73" customFormat="1" ht="19.5" customHeight="1">
      <c r="B5" s="153"/>
      <c r="C5" s="150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78"/>
      <c r="AI5" s="78"/>
      <c r="AJ5" s="78"/>
      <c r="AK5" s="78"/>
      <c r="AL5" s="78"/>
      <c r="AM5" s="78"/>
      <c r="AN5" s="78"/>
      <c r="AO5" s="79"/>
      <c r="AP5" s="79"/>
      <c r="AQ5" s="79"/>
      <c r="AR5" s="79"/>
      <c r="AS5" s="79"/>
      <c r="AT5" s="79"/>
      <c r="AU5" s="79"/>
      <c r="AV5" s="79"/>
      <c r="AW5" s="79"/>
    </row>
    <row r="6" spans="2:49" ht="15" customHeight="1">
      <c r="B6" s="152"/>
      <c r="C6" s="52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36"/>
      <c r="AI6" s="36"/>
      <c r="AJ6" s="36"/>
      <c r="AK6" s="36"/>
      <c r="AL6" s="36"/>
      <c r="AM6" s="36"/>
      <c r="AN6" s="36"/>
      <c r="AO6" s="37"/>
      <c r="AP6" s="37"/>
      <c r="AQ6" s="37"/>
      <c r="AR6" s="37"/>
      <c r="AS6" s="37"/>
      <c r="AT6" s="37"/>
      <c r="AU6" s="37"/>
      <c r="AV6" s="37"/>
      <c r="AW6" s="37"/>
    </row>
    <row r="7" spans="2:49">
      <c r="B7" s="16" t="s">
        <v>28</v>
      </c>
      <c r="C7" s="19"/>
      <c r="D7" s="41"/>
      <c r="E7" s="41"/>
      <c r="F7" s="42"/>
      <c r="G7" s="41"/>
      <c r="H7" s="41"/>
      <c r="I7" s="42"/>
      <c r="J7" s="42"/>
      <c r="K7" s="42"/>
      <c r="L7" s="41"/>
      <c r="M7" s="43"/>
      <c r="N7" s="44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36"/>
      <c r="AI7" s="36"/>
      <c r="AJ7" s="36"/>
      <c r="AK7" s="36"/>
      <c r="AL7" s="36"/>
      <c r="AM7" s="36"/>
      <c r="AN7" s="36"/>
      <c r="AO7" s="37"/>
      <c r="AP7" s="37"/>
      <c r="AQ7" s="37"/>
      <c r="AR7" s="37"/>
      <c r="AS7" s="37"/>
      <c r="AT7" s="37"/>
      <c r="AU7" s="37"/>
      <c r="AV7" s="37"/>
      <c r="AW7" s="37"/>
    </row>
    <row r="8" spans="2:49">
      <c r="B8" s="35" t="s">
        <v>97</v>
      </c>
      <c r="C8" s="19" t="s">
        <v>88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36"/>
      <c r="AI8" s="36"/>
      <c r="AJ8" s="36"/>
      <c r="AK8" s="36"/>
      <c r="AL8" s="36"/>
      <c r="AM8" s="36"/>
      <c r="AN8" s="36"/>
      <c r="AO8" s="37"/>
      <c r="AP8" s="37"/>
      <c r="AQ8" s="37"/>
      <c r="AR8" s="37"/>
      <c r="AS8" s="37"/>
      <c r="AT8" s="37"/>
      <c r="AU8" s="37"/>
      <c r="AV8" s="37"/>
      <c r="AW8" s="37"/>
    </row>
    <row r="9" spans="2:49">
      <c r="B9" s="35" t="s">
        <v>8</v>
      </c>
      <c r="C9" s="19" t="s">
        <v>88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36"/>
      <c r="AI9" s="36"/>
      <c r="AJ9" s="36"/>
      <c r="AK9" s="36"/>
      <c r="AL9" s="36"/>
      <c r="AM9" s="36"/>
      <c r="AN9" s="36"/>
      <c r="AO9" s="37"/>
      <c r="AP9" s="37"/>
      <c r="AQ9" s="37"/>
      <c r="AR9" s="37"/>
      <c r="AS9" s="37"/>
      <c r="AT9" s="37"/>
      <c r="AU9" s="37"/>
      <c r="AV9" s="37"/>
      <c r="AW9" s="37"/>
    </row>
    <row r="10" spans="2:49">
      <c r="B10" s="35" t="s">
        <v>98</v>
      </c>
      <c r="C10" s="19" t="s">
        <v>88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36"/>
      <c r="AI10" s="36"/>
      <c r="AJ10" s="36"/>
      <c r="AK10" s="36"/>
      <c r="AL10" s="36"/>
      <c r="AM10" s="36"/>
      <c r="AN10" s="36"/>
      <c r="AO10" s="37"/>
      <c r="AP10" s="37"/>
      <c r="AQ10" s="37"/>
      <c r="AR10" s="37"/>
      <c r="AS10" s="37"/>
      <c r="AT10" s="37"/>
      <c r="AU10" s="37"/>
      <c r="AV10" s="37"/>
      <c r="AW10" s="37"/>
    </row>
    <row r="11" spans="2:49">
      <c r="B11" s="35"/>
      <c r="C11" s="19"/>
      <c r="D11" s="45"/>
      <c r="E11" s="45"/>
      <c r="F11" s="47"/>
      <c r="G11" s="48"/>
      <c r="H11" s="48"/>
      <c r="I11" s="47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36"/>
      <c r="AI11" s="36"/>
      <c r="AJ11" s="36"/>
      <c r="AK11" s="36"/>
      <c r="AL11" s="36"/>
      <c r="AM11" s="36"/>
      <c r="AN11" s="36"/>
      <c r="AO11" s="37"/>
      <c r="AP11" s="37"/>
      <c r="AQ11" s="37"/>
      <c r="AR11" s="37"/>
      <c r="AS11" s="37"/>
      <c r="AT11" s="37"/>
      <c r="AU11" s="37"/>
      <c r="AV11" s="37"/>
      <c r="AW11" s="37"/>
    </row>
    <row r="12" spans="2:49" s="7" customFormat="1">
      <c r="B12" s="16" t="s">
        <v>31</v>
      </c>
      <c r="C12" s="19"/>
      <c r="D12" s="45"/>
      <c r="E12" s="45"/>
      <c r="F12" s="46"/>
      <c r="G12" s="45"/>
      <c r="H12" s="45"/>
      <c r="I12" s="46"/>
      <c r="J12" s="46"/>
      <c r="K12" s="46"/>
      <c r="L12" s="45"/>
      <c r="M12" s="49"/>
      <c r="N12" s="50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36"/>
      <c r="AI12" s="36"/>
      <c r="AJ12" s="36"/>
      <c r="AK12" s="36"/>
      <c r="AL12" s="36"/>
      <c r="AM12" s="36"/>
      <c r="AN12" s="36"/>
      <c r="AO12" s="38"/>
      <c r="AP12" s="38"/>
      <c r="AQ12" s="38"/>
      <c r="AR12" s="38"/>
      <c r="AS12" s="38"/>
      <c r="AT12" s="38"/>
      <c r="AU12" s="38"/>
      <c r="AV12" s="38"/>
      <c r="AW12" s="38"/>
    </row>
    <row r="13" spans="2:49" s="7" customFormat="1">
      <c r="B13" s="35" t="s">
        <v>122</v>
      </c>
      <c r="C13" s="19" t="s">
        <v>66</v>
      </c>
      <c r="D13" s="45">
        <v>400</v>
      </c>
      <c r="E13" s="45">
        <f>D13/10</f>
        <v>40</v>
      </c>
      <c r="F13" s="46"/>
      <c r="G13" s="45"/>
      <c r="H13" s="45"/>
      <c r="I13" s="46"/>
      <c r="J13" s="46"/>
      <c r="K13" s="46"/>
      <c r="L13" s="45"/>
      <c r="M13" s="49"/>
      <c r="N13" s="50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36"/>
      <c r="AI13" s="36"/>
      <c r="AJ13" s="36"/>
      <c r="AK13" s="36"/>
      <c r="AL13" s="36"/>
      <c r="AM13" s="36"/>
      <c r="AN13" s="36"/>
      <c r="AO13" s="38"/>
      <c r="AP13" s="38"/>
      <c r="AQ13" s="38"/>
      <c r="AR13" s="38"/>
      <c r="AS13" s="38"/>
      <c r="AT13" s="38"/>
      <c r="AU13" s="38"/>
      <c r="AV13" s="38"/>
      <c r="AW13" s="38"/>
    </row>
    <row r="14" spans="2:49" s="7" customFormat="1">
      <c r="B14" s="35"/>
      <c r="C14" s="19"/>
      <c r="D14" s="45"/>
      <c r="E14" s="45"/>
      <c r="F14" s="46"/>
      <c r="G14" s="45"/>
      <c r="H14" s="45"/>
      <c r="I14" s="46"/>
      <c r="J14" s="46"/>
      <c r="K14" s="46"/>
      <c r="L14" s="45"/>
      <c r="M14" s="49"/>
      <c r="N14" s="50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36"/>
      <c r="AI14" s="36"/>
      <c r="AJ14" s="36"/>
      <c r="AK14" s="36"/>
      <c r="AL14" s="36"/>
      <c r="AM14" s="36"/>
      <c r="AN14" s="36"/>
      <c r="AO14" s="38"/>
      <c r="AP14" s="38"/>
      <c r="AQ14" s="38"/>
      <c r="AR14" s="38"/>
      <c r="AS14" s="38"/>
      <c r="AT14" s="38"/>
      <c r="AU14" s="38"/>
      <c r="AV14" s="38"/>
      <c r="AW14" s="38"/>
    </row>
    <row r="15" spans="2:49">
      <c r="B15" s="16" t="s">
        <v>7</v>
      </c>
      <c r="C15" s="19"/>
      <c r="D15" s="45"/>
      <c r="E15" s="45"/>
      <c r="F15" s="46"/>
      <c r="G15" s="45"/>
      <c r="H15" s="41"/>
      <c r="I15" s="42"/>
      <c r="J15" s="42"/>
      <c r="K15" s="42"/>
      <c r="L15" s="41"/>
      <c r="M15" s="43"/>
      <c r="N15" s="44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36"/>
      <c r="AI15" s="36"/>
      <c r="AJ15" s="36"/>
      <c r="AK15" s="36"/>
      <c r="AL15" s="36"/>
      <c r="AM15" s="36"/>
      <c r="AN15" s="36"/>
      <c r="AO15" s="37"/>
      <c r="AP15" s="37"/>
      <c r="AQ15" s="37"/>
      <c r="AR15" s="37"/>
      <c r="AS15" s="37"/>
      <c r="AT15" s="37"/>
      <c r="AU15" s="37"/>
      <c r="AV15" s="37"/>
      <c r="AW15" s="37"/>
    </row>
    <row r="16" spans="2:49">
      <c r="B16" s="35" t="s">
        <v>114</v>
      </c>
      <c r="C16" s="19" t="s">
        <v>1</v>
      </c>
      <c r="D16" s="45">
        <v>1</v>
      </c>
      <c r="E16" s="45"/>
      <c r="F16" s="46"/>
      <c r="G16" s="45"/>
      <c r="H16" s="45">
        <v>1</v>
      </c>
      <c r="I16" s="46"/>
      <c r="J16" s="45"/>
      <c r="K16" s="46"/>
      <c r="L16" s="45">
        <v>1</v>
      </c>
      <c r="M16" s="45"/>
      <c r="N16" s="46"/>
      <c r="O16" s="45"/>
      <c r="P16" s="46">
        <v>1</v>
      </c>
      <c r="Q16" s="45"/>
      <c r="R16" s="45"/>
      <c r="S16" s="46"/>
      <c r="T16" s="45">
        <v>1</v>
      </c>
      <c r="U16" s="46"/>
      <c r="V16" s="45"/>
      <c r="W16" s="45"/>
      <c r="X16" s="46">
        <v>1</v>
      </c>
      <c r="Y16" s="45"/>
      <c r="Z16" s="46"/>
      <c r="AA16" s="45"/>
      <c r="AB16" s="45">
        <v>1</v>
      </c>
      <c r="AC16" s="46"/>
      <c r="AD16" s="45"/>
      <c r="AE16" s="46"/>
      <c r="AF16" s="45">
        <v>1</v>
      </c>
      <c r="AG16" s="45"/>
      <c r="AH16" s="36"/>
      <c r="AI16" s="36"/>
      <c r="AJ16" s="36"/>
      <c r="AK16" s="36"/>
      <c r="AL16" s="36"/>
      <c r="AM16" s="36"/>
      <c r="AN16" s="36"/>
      <c r="AO16" s="37"/>
      <c r="AP16" s="37"/>
      <c r="AQ16" s="37"/>
      <c r="AR16" s="37"/>
      <c r="AS16" s="37"/>
      <c r="AT16" s="37"/>
      <c r="AU16" s="37"/>
      <c r="AV16" s="37"/>
      <c r="AW16" s="37"/>
    </row>
    <row r="17" spans="2:49">
      <c r="B17" s="81" t="s">
        <v>115</v>
      </c>
      <c r="C17" s="19" t="s">
        <v>1</v>
      </c>
      <c r="D17" s="45">
        <v>1</v>
      </c>
      <c r="E17" s="45"/>
      <c r="F17" s="46"/>
      <c r="G17" s="45"/>
      <c r="H17" s="45">
        <v>1</v>
      </c>
      <c r="I17" s="46"/>
      <c r="J17" s="45"/>
      <c r="K17" s="46"/>
      <c r="L17" s="45">
        <v>1</v>
      </c>
      <c r="M17" s="45"/>
      <c r="N17" s="46"/>
      <c r="O17" s="45"/>
      <c r="P17" s="46">
        <v>1</v>
      </c>
      <c r="Q17" s="45"/>
      <c r="R17" s="45"/>
      <c r="S17" s="46"/>
      <c r="T17" s="45">
        <v>1</v>
      </c>
      <c r="U17" s="46"/>
      <c r="V17" s="45"/>
      <c r="W17" s="45"/>
      <c r="X17" s="46">
        <v>1</v>
      </c>
      <c r="Y17" s="45"/>
      <c r="Z17" s="46"/>
      <c r="AA17" s="45"/>
      <c r="AB17" s="45">
        <v>1</v>
      </c>
      <c r="AC17" s="46"/>
      <c r="AD17" s="45"/>
      <c r="AE17" s="46"/>
      <c r="AF17" s="45">
        <v>1</v>
      </c>
      <c r="AG17" s="45"/>
      <c r="AH17" s="36"/>
      <c r="AI17" s="36"/>
      <c r="AJ17" s="36"/>
      <c r="AK17" s="36"/>
      <c r="AL17" s="36"/>
      <c r="AM17" s="36"/>
      <c r="AN17" s="36"/>
      <c r="AO17" s="37"/>
      <c r="AP17" s="37"/>
      <c r="AQ17" s="37"/>
      <c r="AR17" s="37"/>
      <c r="AS17" s="37"/>
      <c r="AT17" s="37"/>
      <c r="AU17" s="37"/>
      <c r="AV17" s="37"/>
      <c r="AW17" s="37"/>
    </row>
    <row r="18" spans="2:49">
      <c r="B18" s="81" t="s">
        <v>116</v>
      </c>
      <c r="C18" s="19" t="s">
        <v>1</v>
      </c>
      <c r="D18" s="45">
        <v>1</v>
      </c>
      <c r="E18" s="45"/>
      <c r="F18" s="46"/>
      <c r="G18" s="45"/>
      <c r="H18" s="45">
        <v>1</v>
      </c>
      <c r="I18" s="46"/>
      <c r="J18" s="45"/>
      <c r="K18" s="46"/>
      <c r="L18" s="45">
        <v>1</v>
      </c>
      <c r="M18" s="45"/>
      <c r="N18" s="46"/>
      <c r="O18" s="45"/>
      <c r="P18" s="46">
        <v>1</v>
      </c>
      <c r="Q18" s="45"/>
      <c r="R18" s="45"/>
      <c r="S18" s="46"/>
      <c r="T18" s="45">
        <v>1</v>
      </c>
      <c r="U18" s="46"/>
      <c r="V18" s="45"/>
      <c r="W18" s="45"/>
      <c r="X18" s="46">
        <v>1</v>
      </c>
      <c r="Y18" s="45"/>
      <c r="Z18" s="46"/>
      <c r="AA18" s="45"/>
      <c r="AB18" s="45">
        <v>1</v>
      </c>
      <c r="AC18" s="46"/>
      <c r="AD18" s="45"/>
      <c r="AE18" s="46"/>
      <c r="AF18" s="45">
        <v>1</v>
      </c>
      <c r="AG18" s="45"/>
      <c r="AH18" s="36"/>
      <c r="AI18" s="36"/>
      <c r="AJ18" s="36"/>
      <c r="AK18" s="36"/>
      <c r="AL18" s="36"/>
      <c r="AM18" s="36"/>
      <c r="AN18" s="36"/>
      <c r="AO18" s="37"/>
      <c r="AP18" s="37"/>
      <c r="AQ18" s="37"/>
      <c r="AR18" s="37"/>
      <c r="AS18" s="37"/>
      <c r="AT18" s="37"/>
      <c r="AU18" s="37"/>
      <c r="AV18" s="37"/>
      <c r="AW18" s="37"/>
    </row>
    <row r="19" spans="2:49">
      <c r="B19" s="81" t="s">
        <v>118</v>
      </c>
      <c r="C19" s="19" t="s">
        <v>1</v>
      </c>
      <c r="D19" s="45"/>
      <c r="E19" s="45"/>
      <c r="F19" s="46"/>
      <c r="G19" s="45"/>
      <c r="H19" s="45"/>
      <c r="I19" s="46"/>
      <c r="J19" s="45"/>
      <c r="K19" s="45"/>
      <c r="L19" s="45"/>
      <c r="M19" s="45">
        <f>M37/15</f>
        <v>800</v>
      </c>
      <c r="N19" s="46"/>
      <c r="O19" s="45"/>
      <c r="P19" s="45"/>
      <c r="Q19" s="45"/>
      <c r="R19" s="41">
        <f>R37/15</f>
        <v>1866.6666666666667</v>
      </c>
      <c r="S19" s="46"/>
      <c r="T19" s="45"/>
      <c r="U19" s="45"/>
      <c r="V19" s="45"/>
      <c r="W19" s="45"/>
      <c r="X19" s="46"/>
      <c r="Y19" s="45"/>
      <c r="Z19" s="45"/>
      <c r="AA19" s="45"/>
      <c r="AB19" s="45">
        <f>AB37/15</f>
        <v>800</v>
      </c>
      <c r="AC19" s="46"/>
      <c r="AD19" s="45"/>
      <c r="AE19" s="45"/>
      <c r="AF19" s="45"/>
      <c r="AG19" s="41">
        <f>AG37/15</f>
        <v>1866.6666666666667</v>
      </c>
      <c r="AH19" s="36"/>
      <c r="AI19" s="36"/>
      <c r="AJ19" s="36"/>
      <c r="AK19" s="36"/>
      <c r="AL19" s="36"/>
      <c r="AM19" s="36"/>
      <c r="AN19" s="36"/>
      <c r="AO19" s="37"/>
      <c r="AP19" s="37"/>
      <c r="AQ19" s="37"/>
      <c r="AR19" s="37"/>
      <c r="AS19" s="37"/>
      <c r="AT19" s="37"/>
      <c r="AU19" s="37"/>
      <c r="AV19" s="37"/>
      <c r="AW19" s="37"/>
    </row>
    <row r="20" spans="2:49">
      <c r="B20" s="81"/>
      <c r="C20" s="19"/>
      <c r="D20" s="41"/>
      <c r="E20" s="41"/>
      <c r="F20" s="42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36"/>
      <c r="AI20" s="36"/>
      <c r="AJ20" s="36"/>
      <c r="AK20" s="36"/>
      <c r="AL20" s="36"/>
      <c r="AM20" s="36"/>
      <c r="AN20" s="36"/>
      <c r="AO20" s="37"/>
      <c r="AP20" s="37"/>
      <c r="AQ20" s="37"/>
      <c r="AR20" s="37"/>
      <c r="AS20" s="37"/>
      <c r="AT20" s="37"/>
      <c r="AU20" s="37"/>
      <c r="AV20" s="37"/>
      <c r="AW20" s="37"/>
    </row>
    <row r="21" spans="2:49">
      <c r="B21" s="16" t="s">
        <v>33</v>
      </c>
      <c r="C21" s="19"/>
      <c r="D21" s="41"/>
      <c r="E21" s="41"/>
      <c r="F21" s="42"/>
      <c r="G21" s="41"/>
      <c r="H21" s="41"/>
      <c r="I21" s="42"/>
      <c r="J21" s="42"/>
      <c r="K21" s="42"/>
      <c r="L21" s="41"/>
      <c r="M21" s="43"/>
      <c r="N21" s="44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36"/>
      <c r="AI21" s="36"/>
      <c r="AJ21" s="36"/>
      <c r="AK21" s="36"/>
      <c r="AL21" s="36"/>
      <c r="AM21" s="36"/>
      <c r="AN21" s="36"/>
      <c r="AO21" s="37"/>
      <c r="AP21" s="37"/>
      <c r="AQ21" s="37"/>
      <c r="AR21" s="37"/>
      <c r="AS21" s="37"/>
      <c r="AT21" s="37"/>
      <c r="AU21" s="37"/>
      <c r="AV21" s="37"/>
      <c r="AW21" s="37"/>
    </row>
    <row r="22" spans="2:49">
      <c r="B22" s="81" t="s">
        <v>34</v>
      </c>
      <c r="C22" s="19"/>
      <c r="D22" s="41"/>
      <c r="E22" s="41"/>
      <c r="F22" s="42"/>
      <c r="G22" s="41"/>
      <c r="H22" s="41"/>
      <c r="I22" s="42"/>
      <c r="J22" s="42"/>
      <c r="K22" s="42"/>
      <c r="L22" s="41"/>
      <c r="M22" s="43"/>
      <c r="N22" s="44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36"/>
      <c r="AI22" s="36"/>
      <c r="AJ22" s="36"/>
      <c r="AK22" s="36"/>
      <c r="AL22" s="36"/>
      <c r="AM22" s="36"/>
      <c r="AN22" s="36"/>
      <c r="AO22" s="37"/>
      <c r="AP22" s="37"/>
      <c r="AQ22" s="37"/>
      <c r="AR22" s="37"/>
      <c r="AS22" s="37"/>
      <c r="AT22" s="37"/>
      <c r="AU22" s="37"/>
      <c r="AV22" s="37"/>
      <c r="AW22" s="37"/>
    </row>
    <row r="23" spans="2:49">
      <c r="B23" s="85" t="s">
        <v>110</v>
      </c>
      <c r="C23" s="19" t="s">
        <v>35</v>
      </c>
      <c r="D23" s="41">
        <v>40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>
        <v>40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36"/>
      <c r="AI23" s="36"/>
      <c r="AJ23" s="36"/>
      <c r="AK23" s="36"/>
      <c r="AL23" s="36"/>
      <c r="AM23" s="36"/>
      <c r="AN23" s="36"/>
      <c r="AO23" s="37"/>
      <c r="AP23" s="37"/>
      <c r="AQ23" s="37"/>
      <c r="AR23" s="37"/>
      <c r="AS23" s="37"/>
      <c r="AT23" s="37"/>
      <c r="AU23" s="37"/>
      <c r="AV23" s="37"/>
      <c r="AW23" s="37"/>
    </row>
    <row r="24" spans="2:49">
      <c r="B24" s="85" t="s">
        <v>79</v>
      </c>
      <c r="C24" s="19" t="s">
        <v>35</v>
      </c>
      <c r="D24" s="41">
        <f>0.5*2</f>
        <v>1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>
        <f>0.5*2</f>
        <v>1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36"/>
      <c r="AI24" s="36"/>
      <c r="AJ24" s="36"/>
      <c r="AK24" s="36"/>
      <c r="AL24" s="36"/>
      <c r="AM24" s="36"/>
      <c r="AN24" s="36"/>
      <c r="AO24" s="37"/>
      <c r="AP24" s="37"/>
      <c r="AQ24" s="37"/>
      <c r="AR24" s="37"/>
      <c r="AS24" s="37"/>
      <c r="AT24" s="37"/>
      <c r="AU24" s="37"/>
      <c r="AV24" s="37"/>
      <c r="AW24" s="37"/>
    </row>
    <row r="25" spans="2:49">
      <c r="B25" s="81" t="s">
        <v>123</v>
      </c>
      <c r="C25" s="19" t="s">
        <v>35</v>
      </c>
      <c r="D25" s="41">
        <v>10</v>
      </c>
      <c r="E25" s="41">
        <f>D25/10</f>
        <v>1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>
        <v>10</v>
      </c>
      <c r="T25" s="41">
        <f>S25/10</f>
        <v>1</v>
      </c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36"/>
      <c r="AI25" s="36"/>
      <c r="AJ25" s="36"/>
      <c r="AK25" s="36"/>
      <c r="AL25" s="36"/>
      <c r="AM25" s="36"/>
      <c r="AN25" s="36"/>
      <c r="AO25" s="37"/>
      <c r="AP25" s="37"/>
      <c r="AQ25" s="37"/>
      <c r="AR25" s="37"/>
      <c r="AS25" s="37"/>
      <c r="AT25" s="37"/>
      <c r="AU25" s="37"/>
      <c r="AV25" s="37"/>
      <c r="AW25" s="37"/>
    </row>
    <row r="26" spans="2:49">
      <c r="B26" s="81" t="s">
        <v>76</v>
      </c>
      <c r="C26" s="19" t="s">
        <v>35</v>
      </c>
      <c r="D26" s="41">
        <f>4*10</f>
        <v>40</v>
      </c>
      <c r="E26" s="41">
        <f t="shared" ref="E26:Q26" si="0">4*10</f>
        <v>40</v>
      </c>
      <c r="F26" s="41">
        <f t="shared" si="0"/>
        <v>40</v>
      </c>
      <c r="G26" s="41">
        <f t="shared" si="0"/>
        <v>40</v>
      </c>
      <c r="H26" s="41">
        <f t="shared" si="0"/>
        <v>40</v>
      </c>
      <c r="I26" s="41">
        <f t="shared" si="0"/>
        <v>40</v>
      </c>
      <c r="J26" s="41">
        <f t="shared" si="0"/>
        <v>40</v>
      </c>
      <c r="K26" s="41">
        <f t="shared" si="0"/>
        <v>40</v>
      </c>
      <c r="L26" s="41">
        <f t="shared" si="0"/>
        <v>40</v>
      </c>
      <c r="M26" s="41"/>
      <c r="N26" s="41">
        <f t="shared" si="0"/>
        <v>40</v>
      </c>
      <c r="O26" s="41">
        <f t="shared" si="0"/>
        <v>40</v>
      </c>
      <c r="P26" s="41">
        <f t="shared" si="0"/>
        <v>40</v>
      </c>
      <c r="Q26" s="41">
        <f t="shared" si="0"/>
        <v>40</v>
      </c>
      <c r="R26" s="45"/>
      <c r="S26" s="41">
        <f>4*10</f>
        <v>40</v>
      </c>
      <c r="T26" s="41">
        <f t="shared" ref="T26:AF26" si="1">4*10</f>
        <v>40</v>
      </c>
      <c r="U26" s="41">
        <f t="shared" si="1"/>
        <v>40</v>
      </c>
      <c r="V26" s="41">
        <f t="shared" si="1"/>
        <v>40</v>
      </c>
      <c r="W26" s="41">
        <f t="shared" si="1"/>
        <v>40</v>
      </c>
      <c r="X26" s="41">
        <f t="shared" si="1"/>
        <v>40</v>
      </c>
      <c r="Y26" s="41">
        <f t="shared" si="1"/>
        <v>40</v>
      </c>
      <c r="Z26" s="41">
        <f t="shared" si="1"/>
        <v>40</v>
      </c>
      <c r="AA26" s="41">
        <f t="shared" si="1"/>
        <v>40</v>
      </c>
      <c r="AB26" s="41"/>
      <c r="AC26" s="41">
        <f t="shared" si="1"/>
        <v>40</v>
      </c>
      <c r="AD26" s="41">
        <f t="shared" si="1"/>
        <v>40</v>
      </c>
      <c r="AE26" s="41">
        <f t="shared" si="1"/>
        <v>40</v>
      </c>
      <c r="AF26" s="41">
        <f t="shared" si="1"/>
        <v>40</v>
      </c>
      <c r="AG26" s="45"/>
      <c r="AH26" s="36"/>
      <c r="AI26" s="36"/>
      <c r="AJ26" s="36"/>
      <c r="AK26" s="36"/>
      <c r="AL26" s="36"/>
      <c r="AM26" s="36"/>
      <c r="AN26" s="36"/>
      <c r="AO26" s="37"/>
      <c r="AP26" s="37"/>
      <c r="AQ26" s="37"/>
      <c r="AR26" s="37"/>
      <c r="AS26" s="37"/>
      <c r="AT26" s="37"/>
      <c r="AU26" s="37"/>
      <c r="AV26" s="37"/>
      <c r="AW26" s="37"/>
    </row>
    <row r="27" spans="2:49">
      <c r="B27" s="81" t="s">
        <v>83</v>
      </c>
      <c r="C27" s="19" t="s">
        <v>35</v>
      </c>
      <c r="D27" s="45"/>
      <c r="E27" s="41"/>
      <c r="F27" s="42"/>
      <c r="G27" s="41"/>
      <c r="H27" s="41"/>
      <c r="I27" s="41"/>
      <c r="J27" s="41"/>
      <c r="K27" s="41"/>
      <c r="L27" s="41"/>
      <c r="M27" s="41">
        <f>(M38/3)*5</f>
        <v>200</v>
      </c>
      <c r="N27" s="41"/>
      <c r="O27" s="41"/>
      <c r="P27" s="41"/>
      <c r="Q27" s="41"/>
      <c r="R27" s="41">
        <f>(R38/3)*5</f>
        <v>466.66666666666663</v>
      </c>
      <c r="S27" s="45"/>
      <c r="T27" s="41"/>
      <c r="U27" s="42"/>
      <c r="V27" s="41"/>
      <c r="W27" s="41"/>
      <c r="X27" s="41"/>
      <c r="Y27" s="41"/>
      <c r="Z27" s="41"/>
      <c r="AA27" s="41"/>
      <c r="AB27" s="41">
        <f>(AB38/3)*5</f>
        <v>200</v>
      </c>
      <c r="AC27" s="41"/>
      <c r="AD27" s="41"/>
      <c r="AE27" s="41"/>
      <c r="AF27" s="41"/>
      <c r="AG27" s="41">
        <f>(AG38/3)*5</f>
        <v>466.66666666666663</v>
      </c>
      <c r="AH27" s="36"/>
      <c r="AI27" s="36"/>
      <c r="AJ27" s="36"/>
      <c r="AK27" s="36"/>
      <c r="AL27" s="36"/>
      <c r="AM27" s="36"/>
      <c r="AN27" s="36"/>
      <c r="AO27" s="37"/>
      <c r="AP27" s="37"/>
      <c r="AQ27" s="37"/>
      <c r="AR27" s="37"/>
      <c r="AS27" s="37"/>
      <c r="AT27" s="37"/>
      <c r="AU27" s="37"/>
      <c r="AV27" s="37"/>
      <c r="AW27" s="37"/>
    </row>
    <row r="28" spans="2:49">
      <c r="B28" s="81" t="s">
        <v>117</v>
      </c>
      <c r="C28" s="19" t="s">
        <v>0</v>
      </c>
      <c r="D28" s="45"/>
      <c r="E28" s="41"/>
      <c r="F28" s="42"/>
      <c r="G28" s="41"/>
      <c r="H28" s="41"/>
      <c r="I28" s="41"/>
      <c r="J28" s="41"/>
      <c r="K28" s="41"/>
      <c r="L28" s="41"/>
      <c r="M28" s="41">
        <f>M37/15</f>
        <v>800</v>
      </c>
      <c r="N28" s="41"/>
      <c r="O28" s="41"/>
      <c r="P28" s="41"/>
      <c r="Q28" s="41"/>
      <c r="R28" s="41">
        <f>R37/15</f>
        <v>1866.6666666666667</v>
      </c>
      <c r="S28" s="45"/>
      <c r="T28" s="41"/>
      <c r="U28" s="42"/>
      <c r="V28" s="41"/>
      <c r="W28" s="41"/>
      <c r="X28" s="41"/>
      <c r="Y28" s="41"/>
      <c r="Z28" s="41"/>
      <c r="AA28" s="41"/>
      <c r="AB28" s="41">
        <f>AB37/15</f>
        <v>800</v>
      </c>
      <c r="AC28" s="41"/>
      <c r="AD28" s="41"/>
      <c r="AE28" s="41"/>
      <c r="AF28" s="41"/>
      <c r="AG28" s="41">
        <f>AG37/15</f>
        <v>1866.6666666666667</v>
      </c>
      <c r="AH28" s="36"/>
      <c r="AI28" s="36"/>
      <c r="AJ28" s="36"/>
      <c r="AK28" s="36"/>
      <c r="AL28" s="36"/>
      <c r="AM28" s="36"/>
      <c r="AN28" s="36"/>
      <c r="AO28" s="37"/>
      <c r="AP28" s="37"/>
      <c r="AQ28" s="37"/>
      <c r="AR28" s="37"/>
      <c r="AS28" s="37"/>
      <c r="AT28" s="37"/>
      <c r="AU28" s="37"/>
      <c r="AV28" s="37"/>
      <c r="AW28" s="37"/>
    </row>
    <row r="29" spans="2:49">
      <c r="B29" s="81" t="s">
        <v>86</v>
      </c>
      <c r="C29" s="19"/>
      <c r="D29" s="45"/>
      <c r="E29" s="41"/>
      <c r="F29" s="42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5"/>
      <c r="T29" s="41"/>
      <c r="U29" s="42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36"/>
      <c r="AI29" s="36"/>
      <c r="AJ29" s="36"/>
      <c r="AK29" s="36"/>
      <c r="AL29" s="36"/>
      <c r="AM29" s="36"/>
      <c r="AN29" s="36"/>
      <c r="AO29" s="37"/>
      <c r="AP29" s="37"/>
      <c r="AQ29" s="37"/>
      <c r="AR29" s="37"/>
      <c r="AS29" s="37"/>
      <c r="AT29" s="37"/>
      <c r="AU29" s="37"/>
      <c r="AV29" s="37"/>
      <c r="AW29" s="37"/>
    </row>
    <row r="30" spans="2:49">
      <c r="B30" s="85" t="s">
        <v>130</v>
      </c>
      <c r="C30" s="19" t="s">
        <v>35</v>
      </c>
      <c r="D30" s="45"/>
      <c r="E30" s="41"/>
      <c r="F30" s="42"/>
      <c r="G30" s="41"/>
      <c r="H30" s="41"/>
      <c r="I30" s="41"/>
      <c r="J30" s="41"/>
      <c r="K30" s="41"/>
      <c r="L30" s="41"/>
      <c r="M30" s="41">
        <f>M27</f>
        <v>200</v>
      </c>
      <c r="N30" s="41"/>
      <c r="O30" s="41"/>
      <c r="P30" s="41"/>
      <c r="Q30" s="41"/>
      <c r="R30" s="41">
        <f>R27</f>
        <v>466.66666666666663</v>
      </c>
      <c r="S30" s="45"/>
      <c r="T30" s="41"/>
      <c r="U30" s="42"/>
      <c r="V30" s="41"/>
      <c r="W30" s="41"/>
      <c r="X30" s="41"/>
      <c r="Y30" s="41"/>
      <c r="Z30" s="41"/>
      <c r="AA30" s="41"/>
      <c r="AB30" s="41">
        <f>AB27</f>
        <v>200</v>
      </c>
      <c r="AC30" s="41"/>
      <c r="AD30" s="41"/>
      <c r="AE30" s="41"/>
      <c r="AF30" s="41"/>
      <c r="AG30" s="41">
        <f>AG27</f>
        <v>466.66666666666663</v>
      </c>
      <c r="AH30" s="36"/>
      <c r="AI30" s="36"/>
      <c r="AJ30" s="36"/>
      <c r="AK30" s="36"/>
      <c r="AL30" s="36"/>
      <c r="AM30" s="36"/>
      <c r="AN30" s="36"/>
      <c r="AO30" s="37"/>
      <c r="AP30" s="37"/>
      <c r="AQ30" s="37"/>
      <c r="AR30" s="37"/>
      <c r="AS30" s="37"/>
      <c r="AT30" s="37"/>
      <c r="AU30" s="37"/>
      <c r="AV30" s="37"/>
      <c r="AW30" s="37"/>
    </row>
    <row r="31" spans="2:49">
      <c r="B31" s="85" t="s">
        <v>125</v>
      </c>
      <c r="C31" s="19" t="s">
        <v>35</v>
      </c>
      <c r="D31" s="45"/>
      <c r="E31" s="41"/>
      <c r="F31" s="42"/>
      <c r="G31" s="41"/>
      <c r="H31" s="41"/>
      <c r="I31" s="41"/>
      <c r="J31" s="41"/>
      <c r="K31" s="41"/>
      <c r="L31" s="41"/>
      <c r="M31" s="41">
        <f>M37/300</f>
        <v>40</v>
      </c>
      <c r="N31" s="41"/>
      <c r="O31" s="41"/>
      <c r="P31" s="41"/>
      <c r="Q31" s="41"/>
      <c r="R31" s="41">
        <f>R37/300</f>
        <v>93.333333333333329</v>
      </c>
      <c r="S31" s="45"/>
      <c r="T31" s="41"/>
      <c r="U31" s="42"/>
      <c r="V31" s="41"/>
      <c r="W31" s="41"/>
      <c r="X31" s="41"/>
      <c r="Y31" s="41"/>
      <c r="Z31" s="41"/>
      <c r="AA31" s="41"/>
      <c r="AB31" s="41">
        <f>AB37/300</f>
        <v>40</v>
      </c>
      <c r="AC31" s="41"/>
      <c r="AD31" s="41"/>
      <c r="AE31" s="41"/>
      <c r="AF31" s="41"/>
      <c r="AG31" s="41">
        <f>AG37/300</f>
        <v>93.333333333333329</v>
      </c>
      <c r="AH31" s="36"/>
      <c r="AI31" s="36"/>
      <c r="AJ31" s="36"/>
      <c r="AK31" s="36"/>
      <c r="AL31" s="36"/>
      <c r="AM31" s="36"/>
      <c r="AN31" s="36"/>
      <c r="AO31" s="37"/>
      <c r="AP31" s="37"/>
      <c r="AQ31" s="37"/>
      <c r="AR31" s="37"/>
      <c r="AS31" s="37"/>
      <c r="AT31" s="37"/>
      <c r="AU31" s="37"/>
      <c r="AV31" s="37"/>
      <c r="AW31" s="37"/>
    </row>
    <row r="32" spans="2:49">
      <c r="B32" s="85"/>
      <c r="C32" s="19"/>
      <c r="D32" s="45"/>
      <c r="E32" s="41"/>
      <c r="F32" s="42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36"/>
      <c r="AI32" s="36"/>
      <c r="AJ32" s="36"/>
      <c r="AK32" s="36"/>
      <c r="AL32" s="36"/>
      <c r="AM32" s="36"/>
      <c r="AN32" s="36"/>
      <c r="AO32" s="37"/>
      <c r="AP32" s="37"/>
      <c r="AQ32" s="37"/>
      <c r="AR32" s="37"/>
      <c r="AS32" s="37"/>
      <c r="AT32" s="37"/>
      <c r="AU32" s="37"/>
      <c r="AV32" s="37"/>
      <c r="AW32" s="37"/>
    </row>
    <row r="33" spans="1:49">
      <c r="B33" s="85"/>
      <c r="C33" s="19"/>
      <c r="D33" s="45"/>
      <c r="E33" s="41"/>
      <c r="F33" s="42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36"/>
      <c r="AI33" s="36"/>
      <c r="AJ33" s="36"/>
      <c r="AK33" s="36"/>
      <c r="AL33" s="36"/>
      <c r="AM33" s="36"/>
      <c r="AN33" s="36"/>
      <c r="AO33" s="37"/>
      <c r="AP33" s="37"/>
      <c r="AQ33" s="37"/>
      <c r="AR33" s="37"/>
      <c r="AS33" s="37"/>
      <c r="AT33" s="37"/>
      <c r="AU33" s="37"/>
      <c r="AV33" s="37"/>
      <c r="AW33" s="37"/>
    </row>
    <row r="34" spans="1:49">
      <c r="B34" s="18"/>
      <c r="C34" s="19"/>
      <c r="D34" s="41"/>
      <c r="E34" s="41"/>
      <c r="F34" s="42"/>
      <c r="G34" s="41"/>
      <c r="H34" s="41"/>
      <c r="I34" s="42"/>
      <c r="J34" s="42"/>
      <c r="K34" s="42"/>
      <c r="L34" s="41"/>
      <c r="M34" s="43"/>
      <c r="N34" s="44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36"/>
      <c r="AI34" s="36"/>
      <c r="AJ34" s="36"/>
      <c r="AK34" s="36"/>
      <c r="AL34" s="36"/>
      <c r="AM34" s="36"/>
      <c r="AN34" s="36"/>
      <c r="AO34" s="37"/>
      <c r="AP34" s="37"/>
      <c r="AQ34" s="37"/>
      <c r="AR34" s="37"/>
      <c r="AS34" s="37"/>
      <c r="AT34" s="37"/>
      <c r="AU34" s="37"/>
      <c r="AV34" s="37"/>
      <c r="AW34" s="37"/>
    </row>
    <row r="35" spans="1:49">
      <c r="B35" s="53" t="s">
        <v>25</v>
      </c>
      <c r="C35" s="52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36"/>
      <c r="AI35" s="36"/>
      <c r="AJ35" s="36"/>
      <c r="AK35" s="36"/>
      <c r="AL35" s="36"/>
      <c r="AM35" s="36"/>
      <c r="AN35" s="36"/>
      <c r="AO35" s="37"/>
      <c r="AP35" s="37"/>
      <c r="AQ35" s="37"/>
      <c r="AR35" s="37"/>
      <c r="AS35" s="37"/>
      <c r="AT35" s="37"/>
      <c r="AU35" s="37"/>
      <c r="AV35" s="37"/>
      <c r="AW35" s="37"/>
    </row>
    <row r="36" spans="1:49">
      <c r="B36" s="18" t="s">
        <v>87</v>
      </c>
      <c r="C36" s="19"/>
      <c r="D36" s="42"/>
      <c r="E36" s="41"/>
      <c r="F36" s="41"/>
      <c r="G36" s="41"/>
      <c r="H36" s="41"/>
      <c r="I36" s="41"/>
      <c r="J36" s="29"/>
      <c r="K36" s="29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3"/>
      <c r="AI36" s="36"/>
      <c r="AJ36" s="7"/>
      <c r="AK36" s="3"/>
      <c r="AL36" s="3"/>
      <c r="AM36" s="3"/>
      <c r="AN36" s="3"/>
    </row>
    <row r="37" spans="1:49">
      <c r="B37" s="35" t="s">
        <v>124</v>
      </c>
      <c r="C37" s="19" t="s">
        <v>88</v>
      </c>
      <c r="D37" s="42"/>
      <c r="E37" s="41"/>
      <c r="F37" s="41"/>
      <c r="G37" s="41"/>
      <c r="H37" s="41"/>
      <c r="I37" s="41"/>
      <c r="J37" s="41"/>
      <c r="K37" s="41"/>
      <c r="L37" s="41"/>
      <c r="M37" s="41">
        <f>M38*100</f>
        <v>12000</v>
      </c>
      <c r="N37" s="41"/>
      <c r="O37" s="41"/>
      <c r="P37" s="41"/>
      <c r="Q37" s="41"/>
      <c r="R37" s="41">
        <f>R38*100</f>
        <v>28000</v>
      </c>
      <c r="S37" s="42"/>
      <c r="T37" s="41"/>
      <c r="U37" s="41"/>
      <c r="V37" s="41"/>
      <c r="W37" s="41"/>
      <c r="X37" s="41"/>
      <c r="Y37" s="41"/>
      <c r="Z37" s="41"/>
      <c r="AA37" s="41"/>
      <c r="AB37" s="41">
        <f>AB38*100</f>
        <v>12000</v>
      </c>
      <c r="AC37" s="41"/>
      <c r="AD37" s="41"/>
      <c r="AE37" s="41"/>
      <c r="AF37" s="41"/>
      <c r="AG37" s="41">
        <f>AG38*100</f>
        <v>28000</v>
      </c>
      <c r="AH37" s="3"/>
      <c r="AI37" s="36"/>
      <c r="AJ37" s="7"/>
      <c r="AK37" s="3"/>
      <c r="AL37" s="3"/>
      <c r="AM37" s="3"/>
      <c r="AN37" s="3"/>
    </row>
    <row r="38" spans="1:49" ht="15.75" customHeight="1">
      <c r="B38" s="35" t="s">
        <v>129</v>
      </c>
      <c r="C38" s="19"/>
      <c r="D38" s="42"/>
      <c r="E38" s="41"/>
      <c r="F38" s="41"/>
      <c r="G38" s="41"/>
      <c r="H38" s="41"/>
      <c r="I38" s="41"/>
      <c r="J38" s="29"/>
      <c r="K38" s="29"/>
      <c r="L38" s="57"/>
      <c r="M38" s="57">
        <f>(30/100)*400</f>
        <v>120</v>
      </c>
      <c r="N38" s="57"/>
      <c r="O38" s="57"/>
      <c r="P38" s="57"/>
      <c r="Q38" s="57"/>
      <c r="R38" s="57">
        <f>400-M38</f>
        <v>280</v>
      </c>
      <c r="S38" s="42"/>
      <c r="T38" s="41"/>
      <c r="U38" s="41"/>
      <c r="V38" s="41"/>
      <c r="W38" s="41"/>
      <c r="X38" s="41"/>
      <c r="Y38" s="29"/>
      <c r="Z38" s="29"/>
      <c r="AA38" s="57"/>
      <c r="AB38" s="57">
        <f>(30/100)*400</f>
        <v>120</v>
      </c>
      <c r="AC38" s="57"/>
      <c r="AD38" s="57"/>
      <c r="AE38" s="57"/>
      <c r="AF38" s="57"/>
      <c r="AG38" s="57">
        <f>400-AB38</f>
        <v>280</v>
      </c>
      <c r="AH38" s="3"/>
      <c r="AI38" s="36"/>
      <c r="AJ38" s="7"/>
      <c r="AK38" s="3"/>
      <c r="AL38" s="3"/>
      <c r="AM38" s="3"/>
      <c r="AN38" s="3"/>
    </row>
    <row r="39" spans="1:49">
      <c r="C39" s="6"/>
    </row>
    <row r="40" spans="1:49" s="82" customFormat="1">
      <c r="D40" s="39"/>
      <c r="E40" s="39"/>
      <c r="F40" s="39"/>
      <c r="G40" s="39"/>
      <c r="H40" s="39"/>
      <c r="I40" s="39"/>
      <c r="J40" s="39"/>
      <c r="K40" s="39"/>
      <c r="L40" s="39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39"/>
      <c r="AD40" s="39"/>
      <c r="AE40" s="39"/>
      <c r="AF40" s="39"/>
      <c r="AG40" s="39"/>
      <c r="AH40" s="83"/>
      <c r="AI40" s="83"/>
      <c r="AJ40" s="83"/>
      <c r="AK40" s="83"/>
      <c r="AL40" s="83"/>
      <c r="AM40" s="83"/>
      <c r="AN40" s="83"/>
    </row>
    <row r="41" spans="1:49" s="82" customFormat="1">
      <c r="B41" s="82" t="s">
        <v>69</v>
      </c>
      <c r="C41" s="51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84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83"/>
      <c r="AI41" s="83"/>
      <c r="AJ41" s="83"/>
      <c r="AK41" s="83"/>
      <c r="AL41" s="83"/>
      <c r="AM41" s="83"/>
      <c r="AN41" s="83"/>
    </row>
    <row r="42" spans="1:49" s="82" customFormat="1">
      <c r="A42" s="82">
        <v>1</v>
      </c>
      <c r="B42" s="82" t="s">
        <v>81</v>
      </c>
      <c r="C42" s="51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84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83"/>
      <c r="AI42" s="83"/>
      <c r="AJ42" s="83"/>
      <c r="AK42" s="83"/>
      <c r="AL42" s="83"/>
      <c r="AM42" s="83"/>
      <c r="AN42" s="83"/>
    </row>
    <row r="43" spans="1:49" s="82" customFormat="1">
      <c r="A43" s="82">
        <v>2</v>
      </c>
      <c r="B43" s="82" t="s">
        <v>92</v>
      </c>
      <c r="C43" s="51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84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83"/>
      <c r="AI43" s="83"/>
      <c r="AJ43" s="83"/>
      <c r="AK43" s="83"/>
      <c r="AL43" s="83"/>
      <c r="AM43" s="83"/>
      <c r="AN43" s="83"/>
    </row>
    <row r="44" spans="1:49" s="82" customFormat="1">
      <c r="A44" s="82">
        <v>3</v>
      </c>
      <c r="B44" s="82" t="s">
        <v>91</v>
      </c>
      <c r="C44" s="51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84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83"/>
      <c r="AI44" s="83"/>
      <c r="AJ44" s="83"/>
      <c r="AK44" s="83"/>
      <c r="AL44" s="83"/>
      <c r="AM44" s="83"/>
      <c r="AN44" s="83"/>
    </row>
    <row r="45" spans="1:49" s="82" customFormat="1">
      <c r="A45" s="82">
        <v>4</v>
      </c>
      <c r="B45" s="82" t="s">
        <v>82</v>
      </c>
      <c r="C45" s="51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84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83"/>
      <c r="AI45" s="83"/>
      <c r="AJ45" s="83"/>
      <c r="AK45" s="83"/>
      <c r="AL45" s="83"/>
      <c r="AM45" s="83"/>
      <c r="AN45" s="83"/>
    </row>
    <row r="46" spans="1:49" s="82" customFormat="1">
      <c r="A46" s="82">
        <v>5</v>
      </c>
      <c r="B46" s="82" t="s">
        <v>84</v>
      </c>
      <c r="C46" s="51"/>
      <c r="D46" s="39"/>
      <c r="E46" s="39"/>
      <c r="F46" s="51"/>
      <c r="G46" s="51"/>
      <c r="H46" s="51"/>
      <c r="I46" s="51"/>
      <c r="J46" s="51"/>
      <c r="K46" s="51"/>
      <c r="L46" s="51"/>
      <c r="M46" s="84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</row>
    <row r="47" spans="1:49" s="82" customFormat="1">
      <c r="A47" s="82">
        <v>6</v>
      </c>
      <c r="B47" s="91" t="s">
        <v>93</v>
      </c>
      <c r="C47" s="51"/>
      <c r="D47" s="39"/>
      <c r="E47" s="39"/>
      <c r="F47" s="51"/>
      <c r="G47" s="51"/>
      <c r="H47" s="51"/>
      <c r="I47" s="51"/>
      <c r="J47" s="51"/>
      <c r="K47" s="51"/>
      <c r="L47" s="51"/>
      <c r="M47" s="84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</row>
    <row r="48" spans="1:49" s="82" customFormat="1">
      <c r="A48" s="82">
        <v>7</v>
      </c>
      <c r="B48" s="87" t="s">
        <v>85</v>
      </c>
      <c r="C48" s="51"/>
      <c r="D48" s="39"/>
      <c r="E48" s="39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</row>
    <row r="49" spans="1:40" s="82" customFormat="1">
      <c r="A49" s="82">
        <v>8</v>
      </c>
      <c r="B49" s="82" t="s">
        <v>89</v>
      </c>
      <c r="C49" s="51"/>
      <c r="D49" s="90">
        <f>4000/300</f>
        <v>13.333333333333334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83"/>
      <c r="AI49" s="83"/>
      <c r="AJ49" s="83"/>
      <c r="AK49" s="83"/>
      <c r="AL49" s="83"/>
      <c r="AM49" s="83"/>
      <c r="AN49" s="83"/>
    </row>
    <row r="50" spans="1:40" s="82" customFormat="1">
      <c r="C50" s="51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83"/>
      <c r="AI50" s="83"/>
      <c r="AJ50" s="83"/>
      <c r="AK50" s="83"/>
      <c r="AL50" s="83"/>
      <c r="AM50" s="83"/>
      <c r="AN50" s="83"/>
    </row>
  </sheetData>
  <mergeCells count="32">
    <mergeCell ref="AG4:AG5"/>
    <mergeCell ref="AC4:AC5"/>
    <mergeCell ref="AD4:AD5"/>
    <mergeCell ref="AE4:AE5"/>
    <mergeCell ref="AF4:AF5"/>
    <mergeCell ref="S4:S5"/>
    <mergeCell ref="T4:T5"/>
    <mergeCell ref="U4:U5"/>
    <mergeCell ref="Z4:Z5"/>
    <mergeCell ref="AA4:AA5"/>
    <mergeCell ref="AB4:AB5"/>
    <mergeCell ref="V4:V5"/>
    <mergeCell ref="W4:W5"/>
    <mergeCell ref="X4:X5"/>
    <mergeCell ref="Y4:Y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B4:B6"/>
    <mergeCell ref="F4:F5"/>
    <mergeCell ref="C4:C5"/>
    <mergeCell ref="D4:D5"/>
    <mergeCell ref="E4:E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AW43"/>
  <sheetViews>
    <sheetView zoomScale="85" zoomScaleNormal="85"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M37" sqref="M37"/>
    </sheetView>
  </sheetViews>
  <sheetFormatPr defaultRowHeight="15"/>
  <cols>
    <col min="1" max="1" width="9.140625" style="3"/>
    <col min="2" max="2" width="41.140625" style="3" bestFit="1" customWidth="1"/>
    <col min="3" max="3" width="15.28515625" style="4" bestFit="1" customWidth="1"/>
    <col min="4" max="4" width="11.5703125" style="8" bestFit="1" customWidth="1"/>
    <col min="5" max="5" width="10.5703125" style="8" bestFit="1" customWidth="1"/>
    <col min="6" max="6" width="10.5703125" style="3" bestFit="1" customWidth="1"/>
    <col min="7" max="8" width="12" style="3" bestFit="1" customWidth="1"/>
    <col min="9" max="9" width="11.5703125" style="3" bestFit="1" customWidth="1"/>
    <col min="10" max="33" width="12" style="3" bestFit="1" customWidth="1"/>
    <col min="34" max="16384" width="9.140625" style="3"/>
  </cols>
  <sheetData>
    <row r="1" spans="2:49" s="72" customFormat="1" ht="18.75">
      <c r="B1" s="69" t="s">
        <v>20</v>
      </c>
      <c r="C1" s="70"/>
      <c r="D1" s="71"/>
      <c r="E1" s="71"/>
    </row>
    <row r="2" spans="2:49" s="72" customFormat="1">
      <c r="B2" s="72" t="str">
        <f>'Tabel Harga'!C2</f>
        <v xml:space="preserve">Traditional Sagu monoculture </v>
      </c>
      <c r="C2" s="73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</row>
    <row r="3" spans="2:49" s="72" customFormat="1"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</row>
    <row r="4" spans="2:49" s="73" customFormat="1" ht="12.75" customHeight="1">
      <c r="B4" s="151" t="s">
        <v>71</v>
      </c>
      <c r="C4" s="149" t="s">
        <v>0</v>
      </c>
      <c r="D4" s="154" t="s">
        <v>36</v>
      </c>
      <c r="E4" s="154" t="s">
        <v>37</v>
      </c>
      <c r="F4" s="154" t="s">
        <v>38</v>
      </c>
      <c r="G4" s="154" t="s">
        <v>39</v>
      </c>
      <c r="H4" s="154" t="s">
        <v>40</v>
      </c>
      <c r="I4" s="154" t="s">
        <v>41</v>
      </c>
      <c r="J4" s="154" t="s">
        <v>42</v>
      </c>
      <c r="K4" s="154" t="s">
        <v>43</v>
      </c>
      <c r="L4" s="154" t="s">
        <v>44</v>
      </c>
      <c r="M4" s="154" t="s">
        <v>45</v>
      </c>
      <c r="N4" s="154" t="s">
        <v>46</v>
      </c>
      <c r="O4" s="154" t="s">
        <v>47</v>
      </c>
      <c r="P4" s="154" t="s">
        <v>48</v>
      </c>
      <c r="Q4" s="154" t="s">
        <v>49</v>
      </c>
      <c r="R4" s="154" t="s">
        <v>50</v>
      </c>
      <c r="S4" s="154" t="s">
        <v>51</v>
      </c>
      <c r="T4" s="154" t="s">
        <v>52</v>
      </c>
      <c r="U4" s="154" t="s">
        <v>53</v>
      </c>
      <c r="V4" s="154" t="s">
        <v>54</v>
      </c>
      <c r="W4" s="154" t="s">
        <v>55</v>
      </c>
      <c r="X4" s="154" t="s">
        <v>56</v>
      </c>
      <c r="Y4" s="154" t="s">
        <v>57</v>
      </c>
      <c r="Z4" s="154" t="s">
        <v>58</v>
      </c>
      <c r="AA4" s="154" t="s">
        <v>59</v>
      </c>
      <c r="AB4" s="154" t="s">
        <v>60</v>
      </c>
      <c r="AC4" s="154" t="s">
        <v>61</v>
      </c>
      <c r="AD4" s="154" t="s">
        <v>62</v>
      </c>
      <c r="AE4" s="154" t="s">
        <v>63</v>
      </c>
      <c r="AF4" s="154" t="s">
        <v>64</v>
      </c>
      <c r="AG4" s="154" t="s">
        <v>65</v>
      </c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</row>
    <row r="5" spans="2:49" s="73" customFormat="1" ht="21" customHeight="1">
      <c r="B5" s="152"/>
      <c r="C5" s="150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</row>
    <row r="6" spans="2:49">
      <c r="B6" s="34" t="s">
        <v>24</v>
      </c>
      <c r="C6" s="32"/>
      <c r="D6" s="33"/>
      <c r="E6" s="33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2:49">
      <c r="B7" s="16" t="s">
        <v>28</v>
      </c>
      <c r="C7" s="19"/>
      <c r="D7" s="20"/>
      <c r="E7" s="9"/>
      <c r="F7" s="9"/>
      <c r="G7" s="9"/>
      <c r="H7" s="9"/>
      <c r="I7" s="9"/>
      <c r="J7" s="9"/>
      <c r="K7" s="28"/>
      <c r="L7" s="9"/>
      <c r="M7" s="9"/>
      <c r="N7" s="2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2:49">
      <c r="B8" s="141" t="s">
        <v>97</v>
      </c>
      <c r="C8" s="19" t="s">
        <v>5</v>
      </c>
      <c r="D8" s="12">
        <f>'Tabel I-O'!D8*'Tabel Harga'!$E$8</f>
        <v>0</v>
      </c>
      <c r="E8" s="12">
        <f>'Tabel I-O'!E8*'Tabel Harga'!$E$8</f>
        <v>0</v>
      </c>
      <c r="F8" s="12">
        <f>'Tabel I-O'!F8*'Tabel Harga'!$E$8</f>
        <v>0</v>
      </c>
      <c r="G8" s="12">
        <f>'Tabel I-O'!G8*'Tabel Harga'!$E$8</f>
        <v>0</v>
      </c>
      <c r="H8" s="12">
        <f>'Tabel I-O'!H8*'Tabel Harga'!$E$8</f>
        <v>0</v>
      </c>
      <c r="I8" s="12">
        <f>'Tabel I-O'!I8*'Tabel Harga'!$E$8</f>
        <v>0</v>
      </c>
      <c r="J8" s="12">
        <f>'Tabel I-O'!J8*'Tabel Harga'!$E$8</f>
        <v>0</v>
      </c>
      <c r="K8" s="12">
        <f>'Tabel I-O'!K8*'Tabel Harga'!$E$8</f>
        <v>0</v>
      </c>
      <c r="L8" s="12">
        <f>'Tabel I-O'!L8*'Tabel Harga'!$E$8</f>
        <v>0</v>
      </c>
      <c r="M8" s="12">
        <f>'Tabel I-O'!M8*'Tabel Harga'!$E$8</f>
        <v>0</v>
      </c>
      <c r="N8" s="12">
        <f>'Tabel I-O'!N8*'Tabel Harga'!$E$8</f>
        <v>0</v>
      </c>
      <c r="O8" s="12">
        <f>'Tabel I-O'!O8*'Tabel Harga'!$E$8</f>
        <v>0</v>
      </c>
      <c r="P8" s="12">
        <f>'Tabel I-O'!P8*'Tabel Harga'!$E$8</f>
        <v>0</v>
      </c>
      <c r="Q8" s="12">
        <f>'Tabel I-O'!Q8*'Tabel Harga'!$E$8</f>
        <v>0</v>
      </c>
      <c r="R8" s="12">
        <f>'Tabel I-O'!R8*'Tabel Harga'!$E$8</f>
        <v>0</v>
      </c>
      <c r="S8" s="12">
        <f>'Tabel I-O'!S8*'Tabel Harga'!$E$8</f>
        <v>0</v>
      </c>
      <c r="T8" s="12">
        <f>'Tabel I-O'!T8*'Tabel Harga'!$E$8</f>
        <v>0</v>
      </c>
      <c r="U8" s="12">
        <f>'Tabel I-O'!U8*'Tabel Harga'!$E$8</f>
        <v>0</v>
      </c>
      <c r="V8" s="12">
        <f>'Tabel I-O'!V8*'Tabel Harga'!$E$8</f>
        <v>0</v>
      </c>
      <c r="W8" s="12">
        <f>'Tabel I-O'!W8*'Tabel Harga'!$E$8</f>
        <v>0</v>
      </c>
      <c r="X8" s="12">
        <f>'Tabel I-O'!X8*'Tabel Harga'!$E$8</f>
        <v>0</v>
      </c>
      <c r="Y8" s="12">
        <f>'Tabel I-O'!Y8*'Tabel Harga'!$E$8</f>
        <v>0</v>
      </c>
      <c r="Z8" s="12">
        <f>'Tabel I-O'!Z8*'Tabel Harga'!$E$8</f>
        <v>0</v>
      </c>
      <c r="AA8" s="12">
        <f>'Tabel I-O'!AA8*'Tabel Harga'!$E$8</f>
        <v>0</v>
      </c>
      <c r="AB8" s="12">
        <f>'Tabel I-O'!AB8*'Tabel Harga'!$E$8</f>
        <v>0</v>
      </c>
      <c r="AC8" s="12">
        <f>'Tabel I-O'!AC8*'Tabel Harga'!$E$8</f>
        <v>0</v>
      </c>
      <c r="AD8" s="12">
        <f>'Tabel I-O'!AD8*'Tabel Harga'!$E$8</f>
        <v>0</v>
      </c>
      <c r="AE8" s="12">
        <f>'Tabel I-O'!AE8*'Tabel Harga'!$E$8</f>
        <v>0</v>
      </c>
      <c r="AF8" s="12">
        <f>'Tabel I-O'!AF8*'Tabel Harga'!$E$8</f>
        <v>0</v>
      </c>
      <c r="AG8" s="12">
        <f>'Tabel I-O'!AG8*'Tabel Harga'!$E$8</f>
        <v>0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2:49">
      <c r="B9" s="35" t="s">
        <v>8</v>
      </c>
      <c r="C9" s="19" t="s">
        <v>5</v>
      </c>
      <c r="D9" s="12">
        <f>'Tabel I-O'!D9*'Tabel Harga'!$E$9</f>
        <v>0</v>
      </c>
      <c r="E9" s="12">
        <f>'Tabel I-O'!E9*'Tabel Harga'!$E$9</f>
        <v>0</v>
      </c>
      <c r="F9" s="12">
        <f>'Tabel I-O'!F9*'Tabel Harga'!$E$9</f>
        <v>0</v>
      </c>
      <c r="G9" s="12">
        <f>'Tabel I-O'!G9*'Tabel Harga'!$E$9</f>
        <v>0</v>
      </c>
      <c r="H9" s="12">
        <f>'Tabel I-O'!H9*'Tabel Harga'!$E$9</f>
        <v>0</v>
      </c>
      <c r="I9" s="12">
        <f>'Tabel I-O'!I9*'Tabel Harga'!$E$9</f>
        <v>0</v>
      </c>
      <c r="J9" s="12">
        <f>'Tabel I-O'!J9*'Tabel Harga'!$E$9</f>
        <v>0</v>
      </c>
      <c r="K9" s="12">
        <f>'Tabel I-O'!K9*'Tabel Harga'!$E$9</f>
        <v>0</v>
      </c>
      <c r="L9" s="12">
        <f>'Tabel I-O'!L9*'Tabel Harga'!$E$9</f>
        <v>0</v>
      </c>
      <c r="M9" s="12">
        <f>'Tabel I-O'!M9*'Tabel Harga'!$E$9</f>
        <v>0</v>
      </c>
      <c r="N9" s="12">
        <f>'Tabel I-O'!N9*'Tabel Harga'!$E$9</f>
        <v>0</v>
      </c>
      <c r="O9" s="12">
        <f>'Tabel I-O'!O9*'Tabel Harga'!$E$9</f>
        <v>0</v>
      </c>
      <c r="P9" s="12">
        <f>'Tabel I-O'!P9*'Tabel Harga'!$E$9</f>
        <v>0</v>
      </c>
      <c r="Q9" s="12">
        <f>'Tabel I-O'!Q9*'Tabel Harga'!$E$9</f>
        <v>0</v>
      </c>
      <c r="R9" s="12">
        <f>'Tabel I-O'!R9*'Tabel Harga'!$E$9</f>
        <v>0</v>
      </c>
      <c r="S9" s="12">
        <f>'Tabel I-O'!S9*'Tabel Harga'!$E$9</f>
        <v>0</v>
      </c>
      <c r="T9" s="12">
        <f>'Tabel I-O'!T9*'Tabel Harga'!$E$9</f>
        <v>0</v>
      </c>
      <c r="U9" s="12">
        <f>'Tabel I-O'!U9*'Tabel Harga'!$E$9</f>
        <v>0</v>
      </c>
      <c r="V9" s="12">
        <f>'Tabel I-O'!V9*'Tabel Harga'!$E$9</f>
        <v>0</v>
      </c>
      <c r="W9" s="12">
        <f>'Tabel I-O'!W9*'Tabel Harga'!$E$9</f>
        <v>0</v>
      </c>
      <c r="X9" s="12">
        <f>'Tabel I-O'!X9*'Tabel Harga'!$E$9</f>
        <v>0</v>
      </c>
      <c r="Y9" s="12">
        <f>'Tabel I-O'!Y9*'Tabel Harga'!$E$9</f>
        <v>0</v>
      </c>
      <c r="Z9" s="12">
        <f>'Tabel I-O'!Z9*'Tabel Harga'!$E$9</f>
        <v>0</v>
      </c>
      <c r="AA9" s="12">
        <f>'Tabel I-O'!AA9*'Tabel Harga'!$E$9</f>
        <v>0</v>
      </c>
      <c r="AB9" s="12">
        <f>'Tabel I-O'!AB9*'Tabel Harga'!$E$9</f>
        <v>0</v>
      </c>
      <c r="AC9" s="12">
        <f>'Tabel I-O'!AC9*'Tabel Harga'!$E$9</f>
        <v>0</v>
      </c>
      <c r="AD9" s="12">
        <f>'Tabel I-O'!AD9*'Tabel Harga'!$E$9</f>
        <v>0</v>
      </c>
      <c r="AE9" s="12">
        <f>'Tabel I-O'!AE9*'Tabel Harga'!$E$9</f>
        <v>0</v>
      </c>
      <c r="AF9" s="12">
        <f>'Tabel I-O'!AF9*'Tabel Harga'!$E$9</f>
        <v>0</v>
      </c>
      <c r="AG9" s="12">
        <f>'Tabel I-O'!AG9*'Tabel Harga'!$E$9</f>
        <v>0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2:49">
      <c r="B10" s="35" t="s">
        <v>98</v>
      </c>
      <c r="C10" s="19" t="s">
        <v>5</v>
      </c>
      <c r="D10" s="12">
        <f>'Tabel I-O'!D10*'Tabel Harga'!$E$10</f>
        <v>0</v>
      </c>
      <c r="E10" s="12">
        <f>'Tabel I-O'!E10*'Tabel Harga'!$E$10</f>
        <v>0</v>
      </c>
      <c r="F10" s="12">
        <f>'Tabel I-O'!F10*'Tabel Harga'!$E$10</f>
        <v>0</v>
      </c>
      <c r="G10" s="12">
        <f>'Tabel I-O'!G10*'Tabel Harga'!$E$10</f>
        <v>0</v>
      </c>
      <c r="H10" s="12">
        <f>'Tabel I-O'!H10*'Tabel Harga'!$E$10</f>
        <v>0</v>
      </c>
      <c r="I10" s="12">
        <f>'Tabel I-O'!I10*'Tabel Harga'!$E$10</f>
        <v>0</v>
      </c>
      <c r="J10" s="12">
        <f>'Tabel I-O'!J10*'Tabel Harga'!$E$10</f>
        <v>0</v>
      </c>
      <c r="K10" s="12">
        <f>'Tabel I-O'!K10*'Tabel Harga'!$E$10</f>
        <v>0</v>
      </c>
      <c r="L10" s="12">
        <f>'Tabel I-O'!L10*'Tabel Harga'!$E$10</f>
        <v>0</v>
      </c>
      <c r="M10" s="12">
        <f>'Tabel I-O'!M10*'Tabel Harga'!$E$10</f>
        <v>0</v>
      </c>
      <c r="N10" s="12">
        <f>'Tabel I-O'!N10*'Tabel Harga'!$E$10</f>
        <v>0</v>
      </c>
      <c r="O10" s="12">
        <f>'Tabel I-O'!O10*'Tabel Harga'!$E$10</f>
        <v>0</v>
      </c>
      <c r="P10" s="12">
        <f>'Tabel I-O'!P10*'Tabel Harga'!$E$10</f>
        <v>0</v>
      </c>
      <c r="Q10" s="12">
        <f>'Tabel I-O'!Q10*'Tabel Harga'!$E$10</f>
        <v>0</v>
      </c>
      <c r="R10" s="12">
        <f>'Tabel I-O'!R10*'Tabel Harga'!$E$10</f>
        <v>0</v>
      </c>
      <c r="S10" s="12">
        <f>'Tabel I-O'!S10*'Tabel Harga'!$E$10</f>
        <v>0</v>
      </c>
      <c r="T10" s="12">
        <f>'Tabel I-O'!T10*'Tabel Harga'!$E$10</f>
        <v>0</v>
      </c>
      <c r="U10" s="12">
        <f>'Tabel I-O'!U10*'Tabel Harga'!$E$10</f>
        <v>0</v>
      </c>
      <c r="V10" s="12">
        <f>'Tabel I-O'!V10*'Tabel Harga'!$E$10</f>
        <v>0</v>
      </c>
      <c r="W10" s="12">
        <f>'Tabel I-O'!W10*'Tabel Harga'!$E$10</f>
        <v>0</v>
      </c>
      <c r="X10" s="12">
        <f>'Tabel I-O'!X10*'Tabel Harga'!$E$10</f>
        <v>0</v>
      </c>
      <c r="Y10" s="12">
        <f>'Tabel I-O'!Y10*'Tabel Harga'!$E$10</f>
        <v>0</v>
      </c>
      <c r="Z10" s="12">
        <f>'Tabel I-O'!Z10*'Tabel Harga'!$E$10</f>
        <v>0</v>
      </c>
      <c r="AA10" s="12">
        <f>'Tabel I-O'!AA10*'Tabel Harga'!$E$10</f>
        <v>0</v>
      </c>
      <c r="AB10" s="12">
        <f>'Tabel I-O'!AB10*'Tabel Harga'!$E$10</f>
        <v>0</v>
      </c>
      <c r="AC10" s="12">
        <f>'Tabel I-O'!AC10*'Tabel Harga'!$E$10</f>
        <v>0</v>
      </c>
      <c r="AD10" s="12">
        <f>'Tabel I-O'!AD10*'Tabel Harga'!$E$10</f>
        <v>0</v>
      </c>
      <c r="AE10" s="12">
        <f>'Tabel I-O'!AE10*'Tabel Harga'!$E$10</f>
        <v>0</v>
      </c>
      <c r="AF10" s="12">
        <f>'Tabel I-O'!AF10*'Tabel Harga'!$E$10</f>
        <v>0</v>
      </c>
      <c r="AG10" s="12">
        <f>'Tabel I-O'!AG10*'Tabel Harga'!$E$10</f>
        <v>0</v>
      </c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2:49">
      <c r="B11" s="35"/>
      <c r="C11" s="19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2:49" s="7" customFormat="1">
      <c r="B12" s="16" t="s">
        <v>31</v>
      </c>
      <c r="C12" s="1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2:49" s="7" customFormat="1">
      <c r="B13" s="35" t="s">
        <v>122</v>
      </c>
      <c r="C13" s="19"/>
      <c r="D13" s="12">
        <f>'Tabel I-O'!D13*'Tabel Harga'!$E$13</f>
        <v>0</v>
      </c>
      <c r="E13" s="12">
        <f>'Tabel I-O'!E13*'Tabel Harga'!$E$13</f>
        <v>0</v>
      </c>
      <c r="F13" s="12">
        <f>'Tabel I-O'!F13*'Tabel Harga'!$E$13</f>
        <v>0</v>
      </c>
      <c r="G13" s="12">
        <f>'Tabel I-O'!G13*'Tabel Harga'!$E$13</f>
        <v>0</v>
      </c>
      <c r="H13" s="12">
        <f>'Tabel I-O'!H13*'Tabel Harga'!$E$13</f>
        <v>0</v>
      </c>
      <c r="I13" s="12">
        <f>'Tabel I-O'!I13*'Tabel Harga'!$E$13</f>
        <v>0</v>
      </c>
      <c r="J13" s="12">
        <f>'Tabel I-O'!J13*'Tabel Harga'!$E$13</f>
        <v>0</v>
      </c>
      <c r="K13" s="12">
        <f>'Tabel I-O'!K13*'Tabel Harga'!$E$13</f>
        <v>0</v>
      </c>
      <c r="L13" s="12">
        <f>'Tabel I-O'!L13*'Tabel Harga'!$E$13</f>
        <v>0</v>
      </c>
      <c r="M13" s="12">
        <f>'Tabel I-O'!M13*'Tabel Harga'!$E$13</f>
        <v>0</v>
      </c>
      <c r="N13" s="12">
        <f>'Tabel I-O'!N13*'Tabel Harga'!$E$13</f>
        <v>0</v>
      </c>
      <c r="O13" s="12">
        <f>'Tabel I-O'!O13*'Tabel Harga'!$E$13</f>
        <v>0</v>
      </c>
      <c r="P13" s="12">
        <f>'Tabel I-O'!P13*'Tabel Harga'!$E$13</f>
        <v>0</v>
      </c>
      <c r="Q13" s="12">
        <f>'Tabel I-O'!Q13*'Tabel Harga'!$E$13</f>
        <v>0</v>
      </c>
      <c r="R13" s="12">
        <f>'Tabel I-O'!R13*'Tabel Harga'!$E$13</f>
        <v>0</v>
      </c>
      <c r="S13" s="12">
        <f>'Tabel I-O'!S13*'Tabel Harga'!$E$13</f>
        <v>0</v>
      </c>
      <c r="T13" s="12">
        <f>'Tabel I-O'!T13*'Tabel Harga'!$E$13</f>
        <v>0</v>
      </c>
      <c r="U13" s="12">
        <f>'Tabel I-O'!U13*'Tabel Harga'!$E$13</f>
        <v>0</v>
      </c>
      <c r="V13" s="12">
        <f>'Tabel I-O'!V13*'Tabel Harga'!$E$13</f>
        <v>0</v>
      </c>
      <c r="W13" s="12">
        <f>'Tabel I-O'!W13*'Tabel Harga'!$E$13</f>
        <v>0</v>
      </c>
      <c r="X13" s="12">
        <f>'Tabel I-O'!X13*'Tabel Harga'!$E$13</f>
        <v>0</v>
      </c>
      <c r="Y13" s="12">
        <f>'Tabel I-O'!Y13*'Tabel Harga'!$E$13</f>
        <v>0</v>
      </c>
      <c r="Z13" s="12">
        <f>'Tabel I-O'!Z13*'Tabel Harga'!$E$13</f>
        <v>0</v>
      </c>
      <c r="AA13" s="12">
        <f>'Tabel I-O'!AA13*'Tabel Harga'!$E$13</f>
        <v>0</v>
      </c>
      <c r="AB13" s="12">
        <f>'Tabel I-O'!AB13*'Tabel Harga'!$E$13</f>
        <v>0</v>
      </c>
      <c r="AC13" s="12">
        <f>'Tabel I-O'!AC13*'Tabel Harga'!$E$13</f>
        <v>0</v>
      </c>
      <c r="AD13" s="12">
        <f>'Tabel I-O'!AD13*'Tabel Harga'!$E$13</f>
        <v>0</v>
      </c>
      <c r="AE13" s="12">
        <f>'Tabel I-O'!AE13*'Tabel Harga'!$E$13</f>
        <v>0</v>
      </c>
      <c r="AF13" s="12">
        <f>'Tabel I-O'!AF13*'Tabel Harga'!$E$13</f>
        <v>0</v>
      </c>
      <c r="AG13" s="12">
        <f>'Tabel I-O'!AG13*'Tabel Harga'!$E$13</f>
        <v>0</v>
      </c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2:49" s="7" customFormat="1">
      <c r="B14" s="35"/>
      <c r="C14" s="19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2:49" s="7" customFormat="1">
      <c r="B15" s="16" t="s">
        <v>7</v>
      </c>
      <c r="C15" s="19"/>
      <c r="D15" s="12"/>
      <c r="E15" s="10"/>
      <c r="F15" s="10"/>
      <c r="G15" s="10"/>
      <c r="H15" s="10"/>
      <c r="I15" s="10"/>
      <c r="J15" s="10"/>
      <c r="K15" s="11"/>
      <c r="L15" s="10"/>
      <c r="M15" s="10"/>
      <c r="N15" s="11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2:49">
      <c r="B16" s="35" t="s">
        <v>114</v>
      </c>
      <c r="C16" s="19" t="s">
        <v>5</v>
      </c>
      <c r="D16" s="12">
        <f>'Tabel I-O'!D16*'Tabel Harga'!$E$16</f>
        <v>250000</v>
      </c>
      <c r="E16" s="12">
        <f>'Tabel I-O'!E16*'Tabel Harga'!$E$16</f>
        <v>0</v>
      </c>
      <c r="F16" s="12">
        <f>'Tabel I-O'!F16*'Tabel Harga'!$E$16</f>
        <v>0</v>
      </c>
      <c r="G16" s="12">
        <f>'Tabel I-O'!G16*'Tabel Harga'!$E$16</f>
        <v>0</v>
      </c>
      <c r="H16" s="12">
        <f>'Tabel I-O'!H16*'Tabel Harga'!$E$16</f>
        <v>250000</v>
      </c>
      <c r="I16" s="12">
        <f>'Tabel I-O'!I16*'Tabel Harga'!$E$16</f>
        <v>0</v>
      </c>
      <c r="J16" s="12">
        <f>'Tabel I-O'!J16*'Tabel Harga'!$E$16</f>
        <v>0</v>
      </c>
      <c r="K16" s="12">
        <f>'Tabel I-O'!K16*'Tabel Harga'!$E$16</f>
        <v>0</v>
      </c>
      <c r="L16" s="12">
        <f>'Tabel I-O'!L16*'Tabel Harga'!$E$16</f>
        <v>250000</v>
      </c>
      <c r="M16" s="12">
        <f>'Tabel I-O'!M16*'Tabel Harga'!$E$16</f>
        <v>0</v>
      </c>
      <c r="N16" s="12">
        <f>'Tabel I-O'!N16*'Tabel Harga'!$E$16</f>
        <v>0</v>
      </c>
      <c r="O16" s="12">
        <f>'Tabel I-O'!O16*'Tabel Harga'!$E$16</f>
        <v>0</v>
      </c>
      <c r="P16" s="12">
        <f>'Tabel I-O'!P16*'Tabel Harga'!$E$16</f>
        <v>250000</v>
      </c>
      <c r="Q16" s="12">
        <f>'Tabel I-O'!Q16*'Tabel Harga'!$E$16</f>
        <v>0</v>
      </c>
      <c r="R16" s="12">
        <f>'Tabel I-O'!R16*'Tabel Harga'!$E$16</f>
        <v>0</v>
      </c>
      <c r="S16" s="12">
        <f>'Tabel I-O'!S16*'Tabel Harga'!$E$16</f>
        <v>0</v>
      </c>
      <c r="T16" s="12">
        <f>'Tabel I-O'!T16*'Tabel Harga'!$E$16</f>
        <v>250000</v>
      </c>
      <c r="U16" s="12">
        <f>'Tabel I-O'!U16*'Tabel Harga'!$E$16</f>
        <v>0</v>
      </c>
      <c r="V16" s="12">
        <f>'Tabel I-O'!V16*'Tabel Harga'!$E$16</f>
        <v>0</v>
      </c>
      <c r="W16" s="12">
        <f>'Tabel I-O'!W16*'Tabel Harga'!$E$16</f>
        <v>0</v>
      </c>
      <c r="X16" s="12">
        <f>'Tabel I-O'!X16*'Tabel Harga'!$E$16</f>
        <v>250000</v>
      </c>
      <c r="Y16" s="12">
        <f>'Tabel I-O'!Y16*'Tabel Harga'!$E$16</f>
        <v>0</v>
      </c>
      <c r="Z16" s="12">
        <f>'Tabel I-O'!Z16*'Tabel Harga'!$E$16</f>
        <v>0</v>
      </c>
      <c r="AA16" s="12">
        <f>'Tabel I-O'!AA16*'Tabel Harga'!$E$16</f>
        <v>0</v>
      </c>
      <c r="AB16" s="12">
        <f>'Tabel I-O'!AB16*'Tabel Harga'!$E$16</f>
        <v>250000</v>
      </c>
      <c r="AC16" s="12">
        <f>'Tabel I-O'!AC16*'Tabel Harga'!$E$16</f>
        <v>0</v>
      </c>
      <c r="AD16" s="12">
        <f>'Tabel I-O'!AD16*'Tabel Harga'!$E$16</f>
        <v>0</v>
      </c>
      <c r="AE16" s="12">
        <f>'Tabel I-O'!AE16*'Tabel Harga'!$E$16</f>
        <v>0</v>
      </c>
      <c r="AF16" s="12">
        <f>'Tabel I-O'!AF16*'Tabel Harga'!$E$16</f>
        <v>250000</v>
      </c>
      <c r="AG16" s="12">
        <f>'Tabel I-O'!AG16*'Tabel Harga'!$E$16</f>
        <v>0</v>
      </c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2:49">
      <c r="B17" s="81" t="s">
        <v>115</v>
      </c>
      <c r="C17" s="19" t="s">
        <v>5</v>
      </c>
      <c r="D17" s="12">
        <f>'Tabel I-O'!D17*'Tabel Harga'!$E$17</f>
        <v>250000</v>
      </c>
      <c r="E17" s="12">
        <f>'Tabel I-O'!E17*'Tabel Harga'!$E$17</f>
        <v>0</v>
      </c>
      <c r="F17" s="12">
        <f>'Tabel I-O'!F17*'Tabel Harga'!$E$17</f>
        <v>0</v>
      </c>
      <c r="G17" s="12">
        <f>'Tabel I-O'!G17*'Tabel Harga'!$E$17</f>
        <v>0</v>
      </c>
      <c r="H17" s="12">
        <f>'Tabel I-O'!H17*'Tabel Harga'!$E$17</f>
        <v>250000</v>
      </c>
      <c r="I17" s="12">
        <f>'Tabel I-O'!I17*'Tabel Harga'!$E$17</f>
        <v>0</v>
      </c>
      <c r="J17" s="12">
        <f>'Tabel I-O'!J17*'Tabel Harga'!$E$17</f>
        <v>0</v>
      </c>
      <c r="K17" s="12">
        <f>'Tabel I-O'!K17*'Tabel Harga'!$E$17</f>
        <v>0</v>
      </c>
      <c r="L17" s="12">
        <f>'Tabel I-O'!L17*'Tabel Harga'!$E$17</f>
        <v>250000</v>
      </c>
      <c r="M17" s="12">
        <f>'Tabel I-O'!M17*'Tabel Harga'!$E$17</f>
        <v>0</v>
      </c>
      <c r="N17" s="12">
        <f>'Tabel I-O'!N17*'Tabel Harga'!$E$17</f>
        <v>0</v>
      </c>
      <c r="O17" s="12">
        <f>'Tabel I-O'!O17*'Tabel Harga'!$E$17</f>
        <v>0</v>
      </c>
      <c r="P17" s="12">
        <f>'Tabel I-O'!P17*'Tabel Harga'!$E$17</f>
        <v>250000</v>
      </c>
      <c r="Q17" s="12">
        <f>'Tabel I-O'!Q17*'Tabel Harga'!$E$17</f>
        <v>0</v>
      </c>
      <c r="R17" s="12">
        <f>'Tabel I-O'!R17*'Tabel Harga'!$E$17</f>
        <v>0</v>
      </c>
      <c r="S17" s="12">
        <f>'Tabel I-O'!S17*'Tabel Harga'!$E$17</f>
        <v>0</v>
      </c>
      <c r="T17" s="12">
        <f>'Tabel I-O'!T17*'Tabel Harga'!$E$17</f>
        <v>250000</v>
      </c>
      <c r="U17" s="12">
        <f>'Tabel I-O'!U17*'Tabel Harga'!$E$17</f>
        <v>0</v>
      </c>
      <c r="V17" s="12">
        <f>'Tabel I-O'!V17*'Tabel Harga'!$E$17</f>
        <v>0</v>
      </c>
      <c r="W17" s="12">
        <f>'Tabel I-O'!W17*'Tabel Harga'!$E$17</f>
        <v>0</v>
      </c>
      <c r="X17" s="12">
        <f>'Tabel I-O'!X17*'Tabel Harga'!$E$17</f>
        <v>250000</v>
      </c>
      <c r="Y17" s="12">
        <f>'Tabel I-O'!Y17*'Tabel Harga'!$E$17</f>
        <v>0</v>
      </c>
      <c r="Z17" s="12">
        <f>'Tabel I-O'!Z17*'Tabel Harga'!$E$17</f>
        <v>0</v>
      </c>
      <c r="AA17" s="12">
        <f>'Tabel I-O'!AA17*'Tabel Harga'!$E$17</f>
        <v>0</v>
      </c>
      <c r="AB17" s="12">
        <f>'Tabel I-O'!AB17*'Tabel Harga'!$E$17</f>
        <v>250000</v>
      </c>
      <c r="AC17" s="12">
        <f>'Tabel I-O'!AC17*'Tabel Harga'!$E$17</f>
        <v>0</v>
      </c>
      <c r="AD17" s="12">
        <f>'Tabel I-O'!AD17*'Tabel Harga'!$E$17</f>
        <v>0</v>
      </c>
      <c r="AE17" s="12">
        <f>'Tabel I-O'!AE17*'Tabel Harga'!$E$17</f>
        <v>0</v>
      </c>
      <c r="AF17" s="12">
        <f>'Tabel I-O'!AF17*'Tabel Harga'!$E$17</f>
        <v>250000</v>
      </c>
      <c r="AG17" s="12">
        <f>'Tabel I-O'!AG17*'Tabel Harga'!$E$17</f>
        <v>0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2:49">
      <c r="B18" s="81" t="s">
        <v>116</v>
      </c>
      <c r="C18" s="19" t="s">
        <v>5</v>
      </c>
      <c r="D18" s="12">
        <f>'Tabel I-O'!D18*'Tabel Harga'!$E$18</f>
        <v>150000</v>
      </c>
      <c r="E18" s="12">
        <f>'Tabel I-O'!E18*'Tabel Harga'!$E$18</f>
        <v>0</v>
      </c>
      <c r="F18" s="12">
        <f>'Tabel I-O'!F18*'Tabel Harga'!$E$18</f>
        <v>0</v>
      </c>
      <c r="G18" s="12">
        <f>'Tabel I-O'!G18*'Tabel Harga'!$E$18</f>
        <v>0</v>
      </c>
      <c r="H18" s="12">
        <f>'Tabel I-O'!H18*'Tabel Harga'!$E$18</f>
        <v>150000</v>
      </c>
      <c r="I18" s="12">
        <f>'Tabel I-O'!I18*'Tabel Harga'!$E$18</f>
        <v>0</v>
      </c>
      <c r="J18" s="12">
        <f>'Tabel I-O'!J18*'Tabel Harga'!$E$18</f>
        <v>0</v>
      </c>
      <c r="K18" s="12">
        <f>'Tabel I-O'!K18*'Tabel Harga'!$E$18</f>
        <v>0</v>
      </c>
      <c r="L18" s="12">
        <f>'Tabel I-O'!L18*'Tabel Harga'!$E$18</f>
        <v>150000</v>
      </c>
      <c r="M18" s="12">
        <f>'Tabel I-O'!M18*'Tabel Harga'!$E$18</f>
        <v>0</v>
      </c>
      <c r="N18" s="12">
        <f>'Tabel I-O'!N18*'Tabel Harga'!$E$18</f>
        <v>0</v>
      </c>
      <c r="O18" s="12">
        <f>'Tabel I-O'!O18*'Tabel Harga'!$E$18</f>
        <v>0</v>
      </c>
      <c r="P18" s="12">
        <f>'Tabel I-O'!P18*'Tabel Harga'!$E$18</f>
        <v>150000</v>
      </c>
      <c r="Q18" s="12">
        <f>'Tabel I-O'!Q18*'Tabel Harga'!$E$18</f>
        <v>0</v>
      </c>
      <c r="R18" s="12">
        <f>'Tabel I-O'!R18*'Tabel Harga'!$E$18</f>
        <v>0</v>
      </c>
      <c r="S18" s="12">
        <f>'Tabel I-O'!S18*'Tabel Harga'!$E$18</f>
        <v>0</v>
      </c>
      <c r="T18" s="12">
        <f>'Tabel I-O'!T18*'Tabel Harga'!$E$18</f>
        <v>150000</v>
      </c>
      <c r="U18" s="12">
        <f>'Tabel I-O'!U18*'Tabel Harga'!$E$18</f>
        <v>0</v>
      </c>
      <c r="V18" s="12">
        <f>'Tabel I-O'!V18*'Tabel Harga'!$E$18</f>
        <v>0</v>
      </c>
      <c r="W18" s="12">
        <f>'Tabel I-O'!W18*'Tabel Harga'!$E$18</f>
        <v>0</v>
      </c>
      <c r="X18" s="12">
        <f>'Tabel I-O'!X18*'Tabel Harga'!$E$18</f>
        <v>150000</v>
      </c>
      <c r="Y18" s="12">
        <f>'Tabel I-O'!Y18*'Tabel Harga'!$E$18</f>
        <v>0</v>
      </c>
      <c r="Z18" s="12">
        <f>'Tabel I-O'!Z18*'Tabel Harga'!$E$18</f>
        <v>0</v>
      </c>
      <c r="AA18" s="12">
        <f>'Tabel I-O'!AA18*'Tabel Harga'!$E$18</f>
        <v>0</v>
      </c>
      <c r="AB18" s="12">
        <f>'Tabel I-O'!AB18*'Tabel Harga'!$E$18</f>
        <v>150000</v>
      </c>
      <c r="AC18" s="12">
        <f>'Tabel I-O'!AC18*'Tabel Harga'!$E$18</f>
        <v>0</v>
      </c>
      <c r="AD18" s="12">
        <f>'Tabel I-O'!AD18*'Tabel Harga'!$E$18</f>
        <v>0</v>
      </c>
      <c r="AE18" s="12">
        <f>'Tabel I-O'!AE18*'Tabel Harga'!$E$18</f>
        <v>0</v>
      </c>
      <c r="AF18" s="12">
        <f>'Tabel I-O'!AF18*'Tabel Harga'!$E$18</f>
        <v>150000</v>
      </c>
      <c r="AG18" s="12">
        <f>'Tabel I-O'!AG18*'Tabel Harga'!$E$18</f>
        <v>0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2:49">
      <c r="B19" s="81" t="s">
        <v>118</v>
      </c>
      <c r="C19" s="19" t="s">
        <v>5</v>
      </c>
      <c r="D19" s="12">
        <f>'Tabel I-O'!D19*'Tabel Harga'!$E$19</f>
        <v>0</v>
      </c>
      <c r="E19" s="12">
        <f>'Tabel I-O'!E19*'Tabel Harga'!$E$19</f>
        <v>0</v>
      </c>
      <c r="F19" s="12">
        <f>'Tabel I-O'!F19*'Tabel Harga'!$E$19</f>
        <v>0</v>
      </c>
      <c r="G19" s="12">
        <f>'Tabel I-O'!G19*'Tabel Harga'!$E$19</f>
        <v>0</v>
      </c>
      <c r="H19" s="12">
        <f>'Tabel I-O'!H19*'Tabel Harga'!$E$19</f>
        <v>0</v>
      </c>
      <c r="I19" s="12">
        <f>'Tabel I-O'!I19*'Tabel Harga'!$E$19</f>
        <v>0</v>
      </c>
      <c r="J19" s="12">
        <f>'Tabel I-O'!J19*'Tabel Harga'!$E$19</f>
        <v>0</v>
      </c>
      <c r="K19" s="12">
        <f>'Tabel I-O'!K19*'Tabel Harga'!$E$19</f>
        <v>0</v>
      </c>
      <c r="L19" s="12">
        <f>'Tabel I-O'!L19*'Tabel Harga'!$E$19</f>
        <v>0</v>
      </c>
      <c r="M19" s="12">
        <f>'Tabel I-O'!M19*'Tabel Harga'!$E$19</f>
        <v>2400000</v>
      </c>
      <c r="N19" s="12">
        <f>'Tabel I-O'!N19*'Tabel Harga'!$E$19</f>
        <v>0</v>
      </c>
      <c r="O19" s="12">
        <f>'Tabel I-O'!O19*'Tabel Harga'!$E$19</f>
        <v>0</v>
      </c>
      <c r="P19" s="12">
        <f>'Tabel I-O'!P19*'Tabel Harga'!$E$19</f>
        <v>0</v>
      </c>
      <c r="Q19" s="12">
        <f>'Tabel I-O'!Q19*'Tabel Harga'!$E$19</f>
        <v>0</v>
      </c>
      <c r="R19" s="12">
        <f>'Tabel I-O'!R19*'Tabel Harga'!$E$19</f>
        <v>5600000</v>
      </c>
      <c r="S19" s="12">
        <f>'Tabel I-O'!S19*'Tabel Harga'!$E$19</f>
        <v>0</v>
      </c>
      <c r="T19" s="12">
        <f>'Tabel I-O'!T19*'Tabel Harga'!$E$19</f>
        <v>0</v>
      </c>
      <c r="U19" s="12">
        <f>'Tabel I-O'!U19*'Tabel Harga'!$E$19</f>
        <v>0</v>
      </c>
      <c r="V19" s="12">
        <f>'Tabel I-O'!V19*'Tabel Harga'!$E$19</f>
        <v>0</v>
      </c>
      <c r="W19" s="12">
        <f>'Tabel I-O'!W19*'Tabel Harga'!$E$19</f>
        <v>0</v>
      </c>
      <c r="X19" s="12">
        <f>'Tabel I-O'!X19*'Tabel Harga'!$E$19</f>
        <v>0</v>
      </c>
      <c r="Y19" s="12">
        <f>'Tabel I-O'!Y19*'Tabel Harga'!$E$19</f>
        <v>0</v>
      </c>
      <c r="Z19" s="12">
        <f>'Tabel I-O'!Z19*'Tabel Harga'!$E$19</f>
        <v>0</v>
      </c>
      <c r="AA19" s="12">
        <f>'Tabel I-O'!AA19*'Tabel Harga'!$E$19</f>
        <v>0</v>
      </c>
      <c r="AB19" s="12">
        <f>'Tabel I-O'!AB19*'Tabel Harga'!$E$19</f>
        <v>2400000</v>
      </c>
      <c r="AC19" s="12">
        <f>'Tabel I-O'!AC19*'Tabel Harga'!$E$19</f>
        <v>0</v>
      </c>
      <c r="AD19" s="12">
        <f>'Tabel I-O'!AD19*'Tabel Harga'!$E$19</f>
        <v>0</v>
      </c>
      <c r="AE19" s="12">
        <f>'Tabel I-O'!AE19*'Tabel Harga'!$E$19</f>
        <v>0</v>
      </c>
      <c r="AF19" s="12">
        <f>'Tabel I-O'!AF19*'Tabel Harga'!$E$19</f>
        <v>0</v>
      </c>
      <c r="AG19" s="12">
        <f>'Tabel I-O'!AG19*'Tabel Harga'!$E$19</f>
        <v>5600000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2:49">
      <c r="B20" s="81"/>
      <c r="C20" s="19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2:49">
      <c r="B21" s="16" t="s">
        <v>33</v>
      </c>
      <c r="C21" s="19"/>
      <c r="D21" s="12"/>
      <c r="E21" s="10"/>
      <c r="F21" s="10"/>
      <c r="G21" s="10"/>
      <c r="H21" s="12"/>
      <c r="I21" s="12"/>
      <c r="J21" s="12"/>
      <c r="K21" s="13"/>
      <c r="L21" s="12"/>
      <c r="M21" s="12"/>
      <c r="N21" s="13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2:49">
      <c r="B22" s="81" t="s">
        <v>34</v>
      </c>
      <c r="C22" s="19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2:49">
      <c r="B23" s="85" t="s">
        <v>80</v>
      </c>
      <c r="C23" s="19" t="s">
        <v>5</v>
      </c>
      <c r="D23" s="12">
        <f>'Tabel I-O'!D23*'Tabel Harga'!E$23</f>
        <v>3000000</v>
      </c>
      <c r="E23" s="12">
        <f>'Tabel I-O'!E23*'Tabel Harga'!$E$23</f>
        <v>0</v>
      </c>
      <c r="F23" s="12">
        <f>'Tabel I-O'!F23*'Tabel Harga'!$E$23</f>
        <v>0</v>
      </c>
      <c r="G23" s="12">
        <f>'Tabel I-O'!G23*'Tabel Harga'!$E$23</f>
        <v>0</v>
      </c>
      <c r="H23" s="12">
        <f>'Tabel I-O'!H23*'Tabel Harga'!$E$23</f>
        <v>0</v>
      </c>
      <c r="I23" s="12">
        <f>'Tabel I-O'!I23*'Tabel Harga'!$E$23</f>
        <v>0</v>
      </c>
      <c r="J23" s="12">
        <f>'Tabel I-O'!J23*'Tabel Harga'!$E$23</f>
        <v>0</v>
      </c>
      <c r="K23" s="12">
        <f>'Tabel I-O'!K23*'Tabel Harga'!$E$23</f>
        <v>0</v>
      </c>
      <c r="L23" s="12">
        <f>'Tabel I-O'!L23*'Tabel Harga'!$E$23</f>
        <v>0</v>
      </c>
      <c r="M23" s="12">
        <f>'Tabel I-O'!M23*'Tabel Harga'!$E$23</f>
        <v>0</v>
      </c>
      <c r="N23" s="12">
        <f>'Tabel I-O'!N23*'Tabel Harga'!$E$23</f>
        <v>0</v>
      </c>
      <c r="O23" s="12">
        <f>'Tabel I-O'!O23*'Tabel Harga'!$E$23</f>
        <v>0</v>
      </c>
      <c r="P23" s="12">
        <f>'Tabel I-O'!P23*'Tabel Harga'!$E$23</f>
        <v>0</v>
      </c>
      <c r="Q23" s="12">
        <f>'Tabel I-O'!Q23*'Tabel Harga'!$E$23</f>
        <v>0</v>
      </c>
      <c r="R23" s="12">
        <f>'Tabel I-O'!R23*'Tabel Harga'!$E$23</f>
        <v>0</v>
      </c>
      <c r="S23" s="12">
        <f>'Tabel I-O'!S23*'Tabel Harga'!$E$23</f>
        <v>3000000</v>
      </c>
      <c r="T23" s="12">
        <f>'Tabel I-O'!T23*'Tabel Harga'!$E$23</f>
        <v>0</v>
      </c>
      <c r="U23" s="12">
        <f>'Tabel I-O'!U23*'Tabel Harga'!$E$23</f>
        <v>0</v>
      </c>
      <c r="V23" s="12">
        <f>'Tabel I-O'!V23*'Tabel Harga'!$E$23</f>
        <v>0</v>
      </c>
      <c r="W23" s="12">
        <f>'Tabel I-O'!W23*'Tabel Harga'!$E$23</f>
        <v>0</v>
      </c>
      <c r="X23" s="12">
        <f>'Tabel I-O'!X23*'Tabel Harga'!$E$23</f>
        <v>0</v>
      </c>
      <c r="Y23" s="12">
        <f>'Tabel I-O'!Y23*'Tabel Harga'!$E$23</f>
        <v>0</v>
      </c>
      <c r="Z23" s="12">
        <f>'Tabel I-O'!Z23*'Tabel Harga'!$E$23</f>
        <v>0</v>
      </c>
      <c r="AA23" s="12">
        <f>'Tabel I-O'!AA23*'Tabel Harga'!$E$23</f>
        <v>0</v>
      </c>
      <c r="AB23" s="12">
        <f>'Tabel I-O'!AB23*'Tabel Harga'!$E$23</f>
        <v>0</v>
      </c>
      <c r="AC23" s="12">
        <f>'Tabel I-O'!AC23*'Tabel Harga'!$E$23</f>
        <v>0</v>
      </c>
      <c r="AD23" s="12">
        <f>'Tabel I-O'!AD23*'Tabel Harga'!$E$23</f>
        <v>0</v>
      </c>
      <c r="AE23" s="12">
        <f>'Tabel I-O'!AE23*'Tabel Harga'!$E$23</f>
        <v>0</v>
      </c>
      <c r="AF23" s="12">
        <f>'Tabel I-O'!AF23*'Tabel Harga'!$E$23</f>
        <v>0</v>
      </c>
      <c r="AG23" s="12">
        <f>'Tabel I-O'!AG23*'Tabel Harga'!$E$23</f>
        <v>0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2:49">
      <c r="B24" s="85" t="s">
        <v>79</v>
      </c>
      <c r="C24" s="19" t="s">
        <v>5</v>
      </c>
      <c r="D24" s="12">
        <f>'Tabel I-O'!D24*'Tabel Harga'!$E$24</f>
        <v>75000</v>
      </c>
      <c r="E24" s="12">
        <f>'Tabel I-O'!E24*'Tabel Harga'!$E$24</f>
        <v>0</v>
      </c>
      <c r="F24" s="12">
        <f>'Tabel I-O'!F24*'Tabel Harga'!$E$24</f>
        <v>0</v>
      </c>
      <c r="G24" s="12">
        <f>'Tabel I-O'!G24*'Tabel Harga'!$E$24</f>
        <v>0</v>
      </c>
      <c r="H24" s="12">
        <f>'Tabel I-O'!H24*'Tabel Harga'!$E$24</f>
        <v>0</v>
      </c>
      <c r="I24" s="12">
        <f>'Tabel I-O'!I24*'Tabel Harga'!$E$24</f>
        <v>0</v>
      </c>
      <c r="J24" s="12">
        <f>'Tabel I-O'!J24*'Tabel Harga'!$E$24</f>
        <v>0</v>
      </c>
      <c r="K24" s="12">
        <f>'Tabel I-O'!K24*'Tabel Harga'!$E$24</f>
        <v>0</v>
      </c>
      <c r="L24" s="12">
        <f>'Tabel I-O'!L24*'Tabel Harga'!$E$24</f>
        <v>0</v>
      </c>
      <c r="M24" s="12">
        <f>'Tabel I-O'!M24*'Tabel Harga'!$E$24</f>
        <v>0</v>
      </c>
      <c r="N24" s="12">
        <f>'Tabel I-O'!N24*'Tabel Harga'!$E$24</f>
        <v>0</v>
      </c>
      <c r="O24" s="12">
        <f>'Tabel I-O'!O24*'Tabel Harga'!$E$24</f>
        <v>0</v>
      </c>
      <c r="P24" s="12">
        <f>'Tabel I-O'!P24*'Tabel Harga'!$E$24</f>
        <v>0</v>
      </c>
      <c r="Q24" s="12">
        <f>'Tabel I-O'!Q24*'Tabel Harga'!$E$24</f>
        <v>0</v>
      </c>
      <c r="R24" s="12">
        <f>'Tabel I-O'!R24*'Tabel Harga'!$E$24</f>
        <v>0</v>
      </c>
      <c r="S24" s="12">
        <f>'Tabel I-O'!S24*'Tabel Harga'!$E$24</f>
        <v>75000</v>
      </c>
      <c r="T24" s="12">
        <f>'Tabel I-O'!T24*'Tabel Harga'!$E$24</f>
        <v>0</v>
      </c>
      <c r="U24" s="12">
        <f>'Tabel I-O'!U24*'Tabel Harga'!$E$24</f>
        <v>0</v>
      </c>
      <c r="V24" s="12">
        <f>'Tabel I-O'!V24*'Tabel Harga'!$E$24</f>
        <v>0</v>
      </c>
      <c r="W24" s="12">
        <f>'Tabel I-O'!W24*'Tabel Harga'!$E$24</f>
        <v>0</v>
      </c>
      <c r="X24" s="12">
        <f>'Tabel I-O'!X24*'Tabel Harga'!$E$24</f>
        <v>0</v>
      </c>
      <c r="Y24" s="12">
        <f>'Tabel I-O'!Y24*'Tabel Harga'!$E$24</f>
        <v>0</v>
      </c>
      <c r="Z24" s="12">
        <f>'Tabel I-O'!Z24*'Tabel Harga'!$E$24</f>
        <v>0</v>
      </c>
      <c r="AA24" s="12">
        <f>'Tabel I-O'!AA24*'Tabel Harga'!$E$24</f>
        <v>0</v>
      </c>
      <c r="AB24" s="12">
        <f>'Tabel I-O'!AB24*'Tabel Harga'!$E$24</f>
        <v>0</v>
      </c>
      <c r="AC24" s="12">
        <f>'Tabel I-O'!AC24*'Tabel Harga'!$E$24</f>
        <v>0</v>
      </c>
      <c r="AD24" s="12">
        <f>'Tabel I-O'!AD24*'Tabel Harga'!$E$24</f>
        <v>0</v>
      </c>
      <c r="AE24" s="12">
        <f>'Tabel I-O'!AE24*'Tabel Harga'!$E$24</f>
        <v>0</v>
      </c>
      <c r="AF24" s="12">
        <f>'Tabel I-O'!AF24*'Tabel Harga'!$E$24</f>
        <v>0</v>
      </c>
      <c r="AG24" s="12">
        <f>'Tabel I-O'!AG24*'Tabel Harga'!$E$24</f>
        <v>0</v>
      </c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2:49">
      <c r="B25" s="81" t="s">
        <v>123</v>
      </c>
      <c r="C25" s="19" t="s">
        <v>5</v>
      </c>
      <c r="D25" s="12">
        <f>'Tabel I-O'!D25*'Tabel Harga'!$E$25</f>
        <v>750000</v>
      </c>
      <c r="E25" s="12">
        <f>'Tabel I-O'!E25*'Tabel Harga'!$E$25</f>
        <v>75000</v>
      </c>
      <c r="F25" s="12">
        <f>'Tabel I-O'!F25*'Tabel Harga'!$E$25</f>
        <v>0</v>
      </c>
      <c r="G25" s="12">
        <f>'Tabel I-O'!G25*'Tabel Harga'!$E$25</f>
        <v>0</v>
      </c>
      <c r="H25" s="12">
        <f>'Tabel I-O'!H25*'Tabel Harga'!$E$25</f>
        <v>0</v>
      </c>
      <c r="I25" s="12">
        <f>'Tabel I-O'!I25*'Tabel Harga'!$E$25</f>
        <v>0</v>
      </c>
      <c r="J25" s="12">
        <f>'Tabel I-O'!J25*'Tabel Harga'!$E$25</f>
        <v>0</v>
      </c>
      <c r="K25" s="12">
        <f>'Tabel I-O'!K25*'Tabel Harga'!$E$25</f>
        <v>0</v>
      </c>
      <c r="L25" s="12">
        <f>'Tabel I-O'!L25*'Tabel Harga'!$E$25</f>
        <v>0</v>
      </c>
      <c r="M25" s="12">
        <f>'Tabel I-O'!M25*'Tabel Harga'!$E$25</f>
        <v>0</v>
      </c>
      <c r="N25" s="12">
        <f>'Tabel I-O'!N25*'Tabel Harga'!$E$25</f>
        <v>0</v>
      </c>
      <c r="O25" s="12">
        <f>'Tabel I-O'!O25*'Tabel Harga'!$E$25</f>
        <v>0</v>
      </c>
      <c r="P25" s="12">
        <f>'Tabel I-O'!P25*'Tabel Harga'!$E$25</f>
        <v>0</v>
      </c>
      <c r="Q25" s="12">
        <f>'Tabel I-O'!Q25*'Tabel Harga'!$E$25</f>
        <v>0</v>
      </c>
      <c r="R25" s="12">
        <f>'Tabel I-O'!R25*'Tabel Harga'!$E$25</f>
        <v>0</v>
      </c>
      <c r="S25" s="12">
        <f>'Tabel I-O'!S25*'Tabel Harga'!$E$25</f>
        <v>750000</v>
      </c>
      <c r="T25" s="12">
        <f>'Tabel I-O'!T25*'Tabel Harga'!$E$25</f>
        <v>75000</v>
      </c>
      <c r="U25" s="12">
        <f>'Tabel I-O'!U25*'Tabel Harga'!$E$25</f>
        <v>0</v>
      </c>
      <c r="V25" s="12">
        <f>'Tabel I-O'!V25*'Tabel Harga'!$E$25</f>
        <v>0</v>
      </c>
      <c r="W25" s="12">
        <f>'Tabel I-O'!W25*'Tabel Harga'!$E$25</f>
        <v>0</v>
      </c>
      <c r="X25" s="12">
        <f>'Tabel I-O'!X25*'Tabel Harga'!$E$25</f>
        <v>0</v>
      </c>
      <c r="Y25" s="12">
        <f>'Tabel I-O'!Y25*'Tabel Harga'!$E$25</f>
        <v>0</v>
      </c>
      <c r="Z25" s="12">
        <f>'Tabel I-O'!Z25*'Tabel Harga'!$E$25</f>
        <v>0</v>
      </c>
      <c r="AA25" s="12">
        <f>'Tabel I-O'!AA25*'Tabel Harga'!$E$25</f>
        <v>0</v>
      </c>
      <c r="AB25" s="12">
        <f>'Tabel I-O'!AB25*'Tabel Harga'!$E$25</f>
        <v>0</v>
      </c>
      <c r="AC25" s="12">
        <f>'Tabel I-O'!AC25*'Tabel Harga'!$E$25</f>
        <v>0</v>
      </c>
      <c r="AD25" s="12">
        <f>'Tabel I-O'!AD25*'Tabel Harga'!$E$25</f>
        <v>0</v>
      </c>
      <c r="AE25" s="12">
        <f>'Tabel I-O'!AE25*'Tabel Harga'!$E$25</f>
        <v>0</v>
      </c>
      <c r="AF25" s="12">
        <f>'Tabel I-O'!AF25*'Tabel Harga'!$E$25</f>
        <v>0</v>
      </c>
      <c r="AG25" s="12">
        <f>'Tabel I-O'!AG25*'Tabel Harga'!$E$25</f>
        <v>0</v>
      </c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2:49">
      <c r="B26" s="81" t="s">
        <v>76</v>
      </c>
      <c r="C26" s="19" t="s">
        <v>5</v>
      </c>
      <c r="D26" s="12">
        <f>'Tabel I-O'!D27*'Tabel Harga'!$E$27</f>
        <v>0</v>
      </c>
      <c r="E26" s="12">
        <f>'Tabel I-O'!E26*'Tabel Harga'!$E$26</f>
        <v>3000000</v>
      </c>
      <c r="F26" s="12">
        <f>'Tabel I-O'!F26*'Tabel Harga'!$E$26</f>
        <v>3000000</v>
      </c>
      <c r="G26" s="12">
        <f>'Tabel I-O'!G26*'Tabel Harga'!$E$26</f>
        <v>3000000</v>
      </c>
      <c r="H26" s="12">
        <f>'Tabel I-O'!H26*'Tabel Harga'!$E$26</f>
        <v>3000000</v>
      </c>
      <c r="I26" s="12">
        <f>'Tabel I-O'!I26*'Tabel Harga'!$E$26</f>
        <v>3000000</v>
      </c>
      <c r="J26" s="12">
        <f>'Tabel I-O'!J26*'Tabel Harga'!$E$26</f>
        <v>3000000</v>
      </c>
      <c r="K26" s="12">
        <f>'Tabel I-O'!K26*'Tabel Harga'!$E$26</f>
        <v>3000000</v>
      </c>
      <c r="L26" s="12">
        <f>'Tabel I-O'!L26*'Tabel Harga'!$E$26</f>
        <v>3000000</v>
      </c>
      <c r="M26" s="12">
        <f>'Tabel I-O'!M26*'Tabel Harga'!$E$26</f>
        <v>0</v>
      </c>
      <c r="N26" s="12">
        <f>'Tabel I-O'!N26*'Tabel Harga'!$E$26</f>
        <v>3000000</v>
      </c>
      <c r="O26" s="12">
        <f>'Tabel I-O'!O26*'Tabel Harga'!$E$26</f>
        <v>3000000</v>
      </c>
      <c r="P26" s="12">
        <f>'Tabel I-O'!P26*'Tabel Harga'!$E$26</f>
        <v>3000000</v>
      </c>
      <c r="Q26" s="12">
        <f>'Tabel I-O'!Q26*'Tabel Harga'!$E$26</f>
        <v>3000000</v>
      </c>
      <c r="R26" s="12">
        <f>'Tabel I-O'!R26*'Tabel Harga'!$E$26</f>
        <v>0</v>
      </c>
      <c r="S26" s="12">
        <f>'Tabel I-O'!S26*'Tabel Harga'!$E$26</f>
        <v>3000000</v>
      </c>
      <c r="T26" s="12">
        <f>'Tabel I-O'!T26*'Tabel Harga'!$E$26</f>
        <v>3000000</v>
      </c>
      <c r="U26" s="12">
        <f>'Tabel I-O'!U26*'Tabel Harga'!$E$26</f>
        <v>3000000</v>
      </c>
      <c r="V26" s="12">
        <f>'Tabel I-O'!V26*'Tabel Harga'!$E$26</f>
        <v>3000000</v>
      </c>
      <c r="W26" s="12">
        <f>'Tabel I-O'!W26*'Tabel Harga'!$E$26</f>
        <v>3000000</v>
      </c>
      <c r="X26" s="12">
        <f>'Tabel I-O'!X26*'Tabel Harga'!$E$26</f>
        <v>3000000</v>
      </c>
      <c r="Y26" s="12">
        <f>'Tabel I-O'!Y26*'Tabel Harga'!$E$26</f>
        <v>3000000</v>
      </c>
      <c r="Z26" s="12">
        <f>'Tabel I-O'!Z26*'Tabel Harga'!$E$26</f>
        <v>3000000</v>
      </c>
      <c r="AA26" s="12">
        <f>'Tabel I-O'!AA26*'Tabel Harga'!$E$26</f>
        <v>3000000</v>
      </c>
      <c r="AB26" s="12">
        <f>'Tabel I-O'!AB26*'Tabel Harga'!$E$26</f>
        <v>0</v>
      </c>
      <c r="AC26" s="12">
        <f>'Tabel I-O'!AC26*'Tabel Harga'!$E$26</f>
        <v>3000000</v>
      </c>
      <c r="AD26" s="12">
        <f>'Tabel I-O'!AD26*'Tabel Harga'!$E$26</f>
        <v>3000000</v>
      </c>
      <c r="AE26" s="12">
        <f>'Tabel I-O'!AE26*'Tabel Harga'!$E$26</f>
        <v>3000000</v>
      </c>
      <c r="AF26" s="12">
        <f>'Tabel I-O'!AF26*'Tabel Harga'!$E$26</f>
        <v>3000000</v>
      </c>
      <c r="AG26" s="12">
        <f>'Tabel I-O'!AG26*'Tabel Harga'!$E$26</f>
        <v>0</v>
      </c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2:49">
      <c r="B27" s="81" t="s">
        <v>83</v>
      </c>
      <c r="C27" s="19" t="s">
        <v>5</v>
      </c>
      <c r="D27" s="12">
        <f>'Tabel I-O'!D29*'Tabel Harga'!E29</f>
        <v>0</v>
      </c>
      <c r="E27" s="12">
        <f>'Tabel I-O'!E27*'Tabel Harga'!$E$27</f>
        <v>0</v>
      </c>
      <c r="F27" s="12">
        <f>'Tabel I-O'!F27*'Tabel Harga'!$E$27</f>
        <v>0</v>
      </c>
      <c r="G27" s="12">
        <f>'Tabel I-O'!G27*'Tabel Harga'!$E$27</f>
        <v>0</v>
      </c>
      <c r="H27" s="12">
        <f>'Tabel I-O'!H27*'Tabel Harga'!$E$27</f>
        <v>0</v>
      </c>
      <c r="I27" s="12">
        <f>'Tabel I-O'!I27*'Tabel Harga'!$E$27</f>
        <v>0</v>
      </c>
      <c r="J27" s="12">
        <f>'Tabel I-O'!J27*'Tabel Harga'!$E$27</f>
        <v>0</v>
      </c>
      <c r="K27" s="12">
        <f>'Tabel I-O'!K27*'Tabel Harga'!$E$27</f>
        <v>0</v>
      </c>
      <c r="L27" s="12">
        <f>'Tabel I-O'!L27*'Tabel Harga'!$E$27</f>
        <v>0</v>
      </c>
      <c r="M27" s="12">
        <f>'Tabel I-O'!M27*'Tabel Harga'!$E$27</f>
        <v>15000000</v>
      </c>
      <c r="N27" s="12">
        <f>'Tabel I-O'!N27*'Tabel Harga'!$E$27</f>
        <v>0</v>
      </c>
      <c r="O27" s="12">
        <f>'Tabel I-O'!O27*'Tabel Harga'!$E$27</f>
        <v>0</v>
      </c>
      <c r="P27" s="12">
        <f>'Tabel I-O'!P27*'Tabel Harga'!$E$27</f>
        <v>0</v>
      </c>
      <c r="Q27" s="12">
        <f>'Tabel I-O'!Q27*'Tabel Harga'!$E$27</f>
        <v>0</v>
      </c>
      <c r="R27" s="12">
        <f>'Tabel I-O'!R27*'Tabel Harga'!$E$27</f>
        <v>35000000</v>
      </c>
      <c r="S27" s="12">
        <f>'Tabel I-O'!S27*'Tabel Harga'!$E$27</f>
        <v>0</v>
      </c>
      <c r="T27" s="12">
        <f>'Tabel I-O'!T27*'Tabel Harga'!$E$27</f>
        <v>0</v>
      </c>
      <c r="U27" s="12">
        <f>'Tabel I-O'!U27*'Tabel Harga'!$E$27</f>
        <v>0</v>
      </c>
      <c r="V27" s="12">
        <f>'Tabel I-O'!V27*'Tabel Harga'!$E$27</f>
        <v>0</v>
      </c>
      <c r="W27" s="12">
        <f>'Tabel I-O'!W27*'Tabel Harga'!$E$27</f>
        <v>0</v>
      </c>
      <c r="X27" s="12">
        <f>'Tabel I-O'!X27*'Tabel Harga'!$E$27</f>
        <v>0</v>
      </c>
      <c r="Y27" s="12">
        <f>'Tabel I-O'!Y27*'Tabel Harga'!$E$27</f>
        <v>0</v>
      </c>
      <c r="Z27" s="12">
        <f>'Tabel I-O'!Z27*'Tabel Harga'!$E$27</f>
        <v>0</v>
      </c>
      <c r="AA27" s="12">
        <f>'Tabel I-O'!AA27*'Tabel Harga'!$E$27</f>
        <v>0</v>
      </c>
      <c r="AB27" s="12">
        <f>'Tabel I-O'!AB27*'Tabel Harga'!$E$27</f>
        <v>15000000</v>
      </c>
      <c r="AC27" s="12">
        <f>'Tabel I-O'!AC27*'Tabel Harga'!$E$27</f>
        <v>0</v>
      </c>
      <c r="AD27" s="12">
        <f>'Tabel I-O'!AD27*'Tabel Harga'!$E$27</f>
        <v>0</v>
      </c>
      <c r="AE27" s="12">
        <f>'Tabel I-O'!AE27*'Tabel Harga'!$E$27</f>
        <v>0</v>
      </c>
      <c r="AF27" s="12">
        <f>'Tabel I-O'!AF27*'Tabel Harga'!$E$27</f>
        <v>0</v>
      </c>
      <c r="AG27" s="12">
        <f>'Tabel I-O'!AG27*'Tabel Harga'!$E$27</f>
        <v>35000000</v>
      </c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2:49">
      <c r="B28" s="81" t="s">
        <v>117</v>
      </c>
      <c r="C28" s="19" t="s">
        <v>5</v>
      </c>
      <c r="D28" s="12">
        <f>'Tabel I-O'!D31*'Tabel Harga'!E31</f>
        <v>0</v>
      </c>
      <c r="E28" s="12">
        <f>'Tabel I-O'!E28*'Tabel Harga'!$E$28</f>
        <v>0</v>
      </c>
      <c r="F28" s="12">
        <f>'Tabel I-O'!F28*'Tabel Harga'!$E$28</f>
        <v>0</v>
      </c>
      <c r="G28" s="12">
        <f>'Tabel I-O'!G28*'Tabel Harga'!$E$28</f>
        <v>0</v>
      </c>
      <c r="H28" s="12">
        <f>'Tabel I-O'!H28*'Tabel Harga'!$E$28</f>
        <v>0</v>
      </c>
      <c r="I28" s="12">
        <f>'Tabel I-O'!I28*'Tabel Harga'!$E$28</f>
        <v>0</v>
      </c>
      <c r="J28" s="12">
        <f>'Tabel I-O'!J28*'Tabel Harga'!$E$28</f>
        <v>0</v>
      </c>
      <c r="K28" s="12">
        <f>'Tabel I-O'!K28*'Tabel Harga'!$E$28</f>
        <v>0</v>
      </c>
      <c r="L28" s="12">
        <f>'Tabel I-O'!L28*'Tabel Harga'!$E$28</f>
        <v>0</v>
      </c>
      <c r="M28" s="12">
        <f>'Tabel I-O'!M28*'Tabel Harga'!$E$28</f>
        <v>8000000</v>
      </c>
      <c r="N28" s="12">
        <f>'Tabel I-O'!N28*'Tabel Harga'!$E$28</f>
        <v>0</v>
      </c>
      <c r="O28" s="12">
        <f>'Tabel I-O'!O28*'Tabel Harga'!$E$28</f>
        <v>0</v>
      </c>
      <c r="P28" s="12">
        <f>'Tabel I-O'!P28*'Tabel Harga'!$E$28</f>
        <v>0</v>
      </c>
      <c r="Q28" s="12">
        <f>'Tabel I-O'!Q28*'Tabel Harga'!$E$28</f>
        <v>0</v>
      </c>
      <c r="R28" s="12">
        <f>'Tabel I-O'!R28*'Tabel Harga'!$E$28</f>
        <v>18666666.666666668</v>
      </c>
      <c r="S28" s="12">
        <f>'Tabel I-O'!S28*'Tabel Harga'!$E$28</f>
        <v>0</v>
      </c>
      <c r="T28" s="12">
        <f>'Tabel I-O'!T28*'Tabel Harga'!$E$28</f>
        <v>0</v>
      </c>
      <c r="U28" s="12">
        <f>'Tabel I-O'!U28*'Tabel Harga'!$E$28</f>
        <v>0</v>
      </c>
      <c r="V28" s="12">
        <f>'Tabel I-O'!V28*'Tabel Harga'!$E$28</f>
        <v>0</v>
      </c>
      <c r="W28" s="12">
        <f>'Tabel I-O'!W28*'Tabel Harga'!$E$28</f>
        <v>0</v>
      </c>
      <c r="X28" s="12">
        <f>'Tabel I-O'!X28*'Tabel Harga'!$E$28</f>
        <v>0</v>
      </c>
      <c r="Y28" s="12">
        <f>'Tabel I-O'!Y28*'Tabel Harga'!$E$28</f>
        <v>0</v>
      </c>
      <c r="Z28" s="12">
        <f>'Tabel I-O'!Z28*'Tabel Harga'!$E$28</f>
        <v>0</v>
      </c>
      <c r="AA28" s="12">
        <f>'Tabel I-O'!AA28*'Tabel Harga'!$E$28</f>
        <v>0</v>
      </c>
      <c r="AB28" s="12">
        <f>'Tabel I-O'!AB28*'Tabel Harga'!$E$28</f>
        <v>8000000</v>
      </c>
      <c r="AC28" s="12">
        <f>'Tabel I-O'!AC28*'Tabel Harga'!$E$28</f>
        <v>0</v>
      </c>
      <c r="AD28" s="12">
        <f>'Tabel I-O'!AD28*'Tabel Harga'!$E$28</f>
        <v>0</v>
      </c>
      <c r="AE28" s="12">
        <f>'Tabel I-O'!AE28*'Tabel Harga'!$E$28</f>
        <v>0</v>
      </c>
      <c r="AF28" s="12">
        <f>'Tabel I-O'!AF28*'Tabel Harga'!$E$28</f>
        <v>0</v>
      </c>
      <c r="AG28" s="12">
        <f>'Tabel I-O'!AG28*'Tabel Harga'!$E$28</f>
        <v>18666666.666666668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2:49">
      <c r="B29" s="81" t="s">
        <v>86</v>
      </c>
      <c r="C29" s="19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2:49">
      <c r="B30" s="85" t="s">
        <v>131</v>
      </c>
      <c r="C30" s="19" t="s">
        <v>5</v>
      </c>
      <c r="D30" s="12">
        <f>'Tabel I-O'!D30*'Tabel Harga'!$E$30</f>
        <v>0</v>
      </c>
      <c r="E30" s="12">
        <f>'Tabel I-O'!E30*'Tabel Harga'!$E$30</f>
        <v>0</v>
      </c>
      <c r="F30" s="12">
        <f>'Tabel I-O'!F30*'Tabel Harga'!$E$30</f>
        <v>0</v>
      </c>
      <c r="G30" s="12">
        <f>'Tabel I-O'!G30*'Tabel Harga'!$E$30</f>
        <v>0</v>
      </c>
      <c r="H30" s="12">
        <f>'Tabel I-O'!H30*'Tabel Harga'!$E$30</f>
        <v>0</v>
      </c>
      <c r="I30" s="12">
        <f>'Tabel I-O'!I30*'Tabel Harga'!$E$30</f>
        <v>0</v>
      </c>
      <c r="J30" s="12">
        <f>'Tabel I-O'!J30*'Tabel Harga'!$E$30</f>
        <v>0</v>
      </c>
      <c r="K30" s="12">
        <f>'Tabel I-O'!K30*'Tabel Harga'!$E$30</f>
        <v>0</v>
      </c>
      <c r="L30" s="12">
        <f>'Tabel I-O'!L30*'Tabel Harga'!$E$30</f>
        <v>0</v>
      </c>
      <c r="M30" s="12">
        <f>'Tabel I-O'!M30*'Tabel Harga'!$E$30</f>
        <v>15000000</v>
      </c>
      <c r="N30" s="12">
        <f>'Tabel I-O'!N30*'Tabel Harga'!$E$30</f>
        <v>0</v>
      </c>
      <c r="O30" s="12">
        <f>'Tabel I-O'!O30*'Tabel Harga'!$E$30</f>
        <v>0</v>
      </c>
      <c r="P30" s="12">
        <f>'Tabel I-O'!P30*'Tabel Harga'!$E$30</f>
        <v>0</v>
      </c>
      <c r="Q30" s="12">
        <f>'Tabel I-O'!Q30*'Tabel Harga'!$E$30</f>
        <v>0</v>
      </c>
      <c r="R30" s="12">
        <f>'Tabel I-O'!R30*'Tabel Harga'!$E$30</f>
        <v>35000000</v>
      </c>
      <c r="S30" s="12">
        <f>'Tabel I-O'!S30*'Tabel Harga'!$E$30</f>
        <v>0</v>
      </c>
      <c r="T30" s="12">
        <f>'Tabel I-O'!T30*'Tabel Harga'!$E$30</f>
        <v>0</v>
      </c>
      <c r="U30" s="12">
        <f>'Tabel I-O'!U30*'Tabel Harga'!$E$30</f>
        <v>0</v>
      </c>
      <c r="V30" s="12">
        <f>'Tabel I-O'!V30*'Tabel Harga'!$E$30</f>
        <v>0</v>
      </c>
      <c r="W30" s="12">
        <f>'Tabel I-O'!W30*'Tabel Harga'!$E$30</f>
        <v>0</v>
      </c>
      <c r="X30" s="12">
        <f>'Tabel I-O'!X30*'Tabel Harga'!$E$30</f>
        <v>0</v>
      </c>
      <c r="Y30" s="12">
        <f>'Tabel I-O'!Y30*'Tabel Harga'!$E$30</f>
        <v>0</v>
      </c>
      <c r="Z30" s="12">
        <f>'Tabel I-O'!Z30*'Tabel Harga'!$E$30</f>
        <v>0</v>
      </c>
      <c r="AA30" s="12">
        <f>'Tabel I-O'!AA30*'Tabel Harga'!$E$30</f>
        <v>0</v>
      </c>
      <c r="AB30" s="12">
        <f>'Tabel I-O'!AB30*'Tabel Harga'!$E$30</f>
        <v>15000000</v>
      </c>
      <c r="AC30" s="12">
        <f>'Tabel I-O'!AC30*'Tabel Harga'!$E$30</f>
        <v>0</v>
      </c>
      <c r="AD30" s="12">
        <f>'Tabel I-O'!AD30*'Tabel Harga'!$E$30</f>
        <v>0</v>
      </c>
      <c r="AE30" s="12">
        <f>'Tabel I-O'!AE30*'Tabel Harga'!$E$30</f>
        <v>0</v>
      </c>
      <c r="AF30" s="12">
        <f>'Tabel I-O'!AF30*'Tabel Harga'!$E$30</f>
        <v>0</v>
      </c>
      <c r="AG30" s="12">
        <f>'Tabel I-O'!AG30*'Tabel Harga'!$E$30</f>
        <v>35000000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2:49">
      <c r="B31" s="85" t="s">
        <v>125</v>
      </c>
      <c r="C31" s="19" t="s">
        <v>5</v>
      </c>
      <c r="D31" s="12">
        <f>'Tabel I-O'!D31*'Tabel Harga'!$E$31</f>
        <v>0</v>
      </c>
      <c r="E31" s="12">
        <f>'Tabel I-O'!E31*'Tabel Harga'!$E$31</f>
        <v>0</v>
      </c>
      <c r="F31" s="12">
        <f>'Tabel I-O'!F31*'Tabel Harga'!$E$31</f>
        <v>0</v>
      </c>
      <c r="G31" s="12">
        <f>'Tabel I-O'!G31*'Tabel Harga'!$E$31</f>
        <v>0</v>
      </c>
      <c r="H31" s="12">
        <f>'Tabel I-O'!H31*'Tabel Harga'!$E$31</f>
        <v>0</v>
      </c>
      <c r="I31" s="12">
        <f>'Tabel I-O'!I31*'Tabel Harga'!$E$31</f>
        <v>0</v>
      </c>
      <c r="J31" s="12">
        <f>'Tabel I-O'!J31*'Tabel Harga'!$E$31</f>
        <v>0</v>
      </c>
      <c r="K31" s="12">
        <f>'Tabel I-O'!K31*'Tabel Harga'!$E$31</f>
        <v>0</v>
      </c>
      <c r="L31" s="12">
        <f>'Tabel I-O'!L31*'Tabel Harga'!$E$31</f>
        <v>0</v>
      </c>
      <c r="M31" s="12">
        <f>'Tabel I-O'!M31*'Tabel Harga'!$E$31</f>
        <v>12000000</v>
      </c>
      <c r="N31" s="12">
        <f>'Tabel I-O'!N31*'Tabel Harga'!$E$31</f>
        <v>0</v>
      </c>
      <c r="O31" s="12">
        <f>'Tabel I-O'!O31*'Tabel Harga'!$E$31</f>
        <v>0</v>
      </c>
      <c r="P31" s="12">
        <f>'Tabel I-O'!P31*'Tabel Harga'!$E$31</f>
        <v>0</v>
      </c>
      <c r="Q31" s="12">
        <f>'Tabel I-O'!Q31*'Tabel Harga'!$E$31</f>
        <v>0</v>
      </c>
      <c r="R31" s="12">
        <f>'Tabel I-O'!R31*'Tabel Harga'!$E$31</f>
        <v>28000000</v>
      </c>
      <c r="S31" s="12">
        <f>'Tabel I-O'!S31*'Tabel Harga'!$E$31</f>
        <v>0</v>
      </c>
      <c r="T31" s="12">
        <f>'Tabel I-O'!T31*'Tabel Harga'!$E$31</f>
        <v>0</v>
      </c>
      <c r="U31" s="12">
        <f>'Tabel I-O'!U31*'Tabel Harga'!$E$31</f>
        <v>0</v>
      </c>
      <c r="V31" s="12">
        <f>'Tabel I-O'!V31*'Tabel Harga'!$E$31</f>
        <v>0</v>
      </c>
      <c r="W31" s="12">
        <f>'Tabel I-O'!W31*'Tabel Harga'!$E$31</f>
        <v>0</v>
      </c>
      <c r="X31" s="12">
        <f>'Tabel I-O'!X31*'Tabel Harga'!$E$31</f>
        <v>0</v>
      </c>
      <c r="Y31" s="12">
        <f>'Tabel I-O'!Y31*'Tabel Harga'!$E$31</f>
        <v>0</v>
      </c>
      <c r="Z31" s="12">
        <f>'Tabel I-O'!Z31*'Tabel Harga'!$E$31</f>
        <v>0</v>
      </c>
      <c r="AA31" s="12">
        <f>'Tabel I-O'!AA31*'Tabel Harga'!$E$31</f>
        <v>0</v>
      </c>
      <c r="AB31" s="12">
        <f>'Tabel I-O'!AB31*'Tabel Harga'!$E$31</f>
        <v>12000000</v>
      </c>
      <c r="AC31" s="12">
        <f>'Tabel I-O'!AC31*'Tabel Harga'!$E$31</f>
        <v>0</v>
      </c>
      <c r="AD31" s="12">
        <f>'Tabel I-O'!AD31*'Tabel Harga'!$E$31</f>
        <v>0</v>
      </c>
      <c r="AE31" s="12">
        <f>'Tabel I-O'!AE31*'Tabel Harga'!$E$31</f>
        <v>0</v>
      </c>
      <c r="AF31" s="12">
        <f>'Tabel I-O'!AF31*'Tabel Harga'!$E$31</f>
        <v>0</v>
      </c>
      <c r="AG31" s="12">
        <f>'Tabel I-O'!AG31*'Tabel Harga'!$E$31</f>
        <v>28000000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2:49">
      <c r="B32" s="17" t="s">
        <v>111</v>
      </c>
      <c r="C32" s="19"/>
      <c r="D32" s="142">
        <f>SUM(D23:D27)+D30</f>
        <v>3825000</v>
      </c>
      <c r="E32" s="142">
        <f t="shared" ref="E32:R32" si="0">SUM(E23:E27)+E30</f>
        <v>3075000</v>
      </c>
      <c r="F32" s="142">
        <f t="shared" si="0"/>
        <v>3000000</v>
      </c>
      <c r="G32" s="142">
        <f t="shared" si="0"/>
        <v>3000000</v>
      </c>
      <c r="H32" s="142">
        <f t="shared" si="0"/>
        <v>3000000</v>
      </c>
      <c r="I32" s="142">
        <f t="shared" si="0"/>
        <v>3000000</v>
      </c>
      <c r="J32" s="142">
        <f t="shared" si="0"/>
        <v>3000000</v>
      </c>
      <c r="K32" s="142">
        <f t="shared" si="0"/>
        <v>3000000</v>
      </c>
      <c r="L32" s="142">
        <f t="shared" si="0"/>
        <v>3000000</v>
      </c>
      <c r="M32" s="142">
        <f t="shared" si="0"/>
        <v>30000000</v>
      </c>
      <c r="N32" s="142">
        <f t="shared" si="0"/>
        <v>3000000</v>
      </c>
      <c r="O32" s="142">
        <f t="shared" si="0"/>
        <v>3000000</v>
      </c>
      <c r="P32" s="142">
        <f t="shared" si="0"/>
        <v>3000000</v>
      </c>
      <c r="Q32" s="142">
        <f t="shared" si="0"/>
        <v>3000000</v>
      </c>
      <c r="R32" s="142">
        <f t="shared" si="0"/>
        <v>70000000</v>
      </c>
      <c r="S32" s="142">
        <f t="shared" ref="S32:AG32" si="1">SUM(S21:S27)+S30</f>
        <v>6825000</v>
      </c>
      <c r="T32" s="142">
        <f t="shared" si="1"/>
        <v>3075000</v>
      </c>
      <c r="U32" s="142">
        <f t="shared" si="1"/>
        <v>3000000</v>
      </c>
      <c r="V32" s="142">
        <f t="shared" si="1"/>
        <v>3000000</v>
      </c>
      <c r="W32" s="142">
        <f t="shared" si="1"/>
        <v>3000000</v>
      </c>
      <c r="X32" s="142">
        <f t="shared" si="1"/>
        <v>3000000</v>
      </c>
      <c r="Y32" s="142">
        <f t="shared" si="1"/>
        <v>3000000</v>
      </c>
      <c r="Z32" s="142">
        <f t="shared" si="1"/>
        <v>3000000</v>
      </c>
      <c r="AA32" s="142">
        <f t="shared" si="1"/>
        <v>3000000</v>
      </c>
      <c r="AB32" s="142">
        <f t="shared" si="1"/>
        <v>30000000</v>
      </c>
      <c r="AC32" s="142">
        <f t="shared" si="1"/>
        <v>3000000</v>
      </c>
      <c r="AD32" s="142">
        <f t="shared" si="1"/>
        <v>3000000</v>
      </c>
      <c r="AE32" s="142">
        <f t="shared" si="1"/>
        <v>3000000</v>
      </c>
      <c r="AF32" s="142">
        <f t="shared" si="1"/>
        <v>3000000</v>
      </c>
      <c r="AG32" s="142">
        <f t="shared" si="1"/>
        <v>70000000</v>
      </c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2:49">
      <c r="B33" s="16" t="s">
        <v>22</v>
      </c>
      <c r="C33" s="19" t="s">
        <v>5</v>
      </c>
      <c r="D33" s="10">
        <f t="shared" ref="D33:AG33" si="2">SUM(D8:D31)</f>
        <v>4475000</v>
      </c>
      <c r="E33" s="10">
        <f t="shared" si="2"/>
        <v>3075000</v>
      </c>
      <c r="F33" s="10">
        <f t="shared" si="2"/>
        <v>3000000</v>
      </c>
      <c r="G33" s="10">
        <f t="shared" si="2"/>
        <v>3000000</v>
      </c>
      <c r="H33" s="10">
        <f t="shared" si="2"/>
        <v>3650000</v>
      </c>
      <c r="I33" s="10">
        <f t="shared" si="2"/>
        <v>3000000</v>
      </c>
      <c r="J33" s="10">
        <f t="shared" si="2"/>
        <v>3000000</v>
      </c>
      <c r="K33" s="10">
        <f t="shared" si="2"/>
        <v>3000000</v>
      </c>
      <c r="L33" s="10">
        <f t="shared" si="2"/>
        <v>3650000</v>
      </c>
      <c r="M33" s="10">
        <f t="shared" si="2"/>
        <v>52400000</v>
      </c>
      <c r="N33" s="10">
        <f t="shared" si="2"/>
        <v>3000000</v>
      </c>
      <c r="O33" s="10">
        <f t="shared" si="2"/>
        <v>3000000</v>
      </c>
      <c r="P33" s="10">
        <f t="shared" si="2"/>
        <v>3650000</v>
      </c>
      <c r="Q33" s="10">
        <f t="shared" si="2"/>
        <v>3000000</v>
      </c>
      <c r="R33" s="10">
        <f t="shared" si="2"/>
        <v>122266666.66666667</v>
      </c>
      <c r="S33" s="10">
        <f t="shared" si="2"/>
        <v>6825000</v>
      </c>
      <c r="T33" s="10">
        <f t="shared" si="2"/>
        <v>3725000</v>
      </c>
      <c r="U33" s="10">
        <f t="shared" si="2"/>
        <v>3000000</v>
      </c>
      <c r="V33" s="10">
        <f t="shared" si="2"/>
        <v>3000000</v>
      </c>
      <c r="W33" s="10">
        <f t="shared" si="2"/>
        <v>3000000</v>
      </c>
      <c r="X33" s="10">
        <f t="shared" si="2"/>
        <v>3650000</v>
      </c>
      <c r="Y33" s="10">
        <f t="shared" si="2"/>
        <v>3000000</v>
      </c>
      <c r="Z33" s="10">
        <f t="shared" si="2"/>
        <v>3000000</v>
      </c>
      <c r="AA33" s="10">
        <f t="shared" si="2"/>
        <v>3000000</v>
      </c>
      <c r="AB33" s="10">
        <f t="shared" si="2"/>
        <v>53050000</v>
      </c>
      <c r="AC33" s="10">
        <f t="shared" si="2"/>
        <v>3000000</v>
      </c>
      <c r="AD33" s="10">
        <f t="shared" si="2"/>
        <v>3000000</v>
      </c>
      <c r="AE33" s="10">
        <f t="shared" si="2"/>
        <v>3000000</v>
      </c>
      <c r="AF33" s="10">
        <f t="shared" si="2"/>
        <v>3650000</v>
      </c>
      <c r="AG33" s="10">
        <f t="shared" si="2"/>
        <v>122266666.66666667</v>
      </c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2:49">
      <c r="B34" s="18"/>
      <c r="C34" s="19"/>
      <c r="D34" s="12"/>
      <c r="E34" s="12"/>
      <c r="F34" s="12"/>
      <c r="G34" s="12"/>
      <c r="H34" s="12"/>
      <c r="I34" s="12"/>
      <c r="J34" s="12"/>
      <c r="K34" s="13"/>
      <c r="L34" s="12"/>
      <c r="M34" s="12"/>
      <c r="N34" s="13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2:49">
      <c r="B35" s="31" t="s">
        <v>25</v>
      </c>
      <c r="C35" s="32"/>
      <c r="D35" s="33"/>
      <c r="E35" s="33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2:49">
      <c r="B36" s="16" t="s">
        <v>87</v>
      </c>
      <c r="C36" s="19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2:49">
      <c r="B37" s="35" t="s">
        <v>124</v>
      </c>
      <c r="C37" s="19" t="s">
        <v>5</v>
      </c>
      <c r="D37" s="12">
        <f>'Tabel I-O'!D37*'Tabel Harga'!$E$37</f>
        <v>0</v>
      </c>
      <c r="E37" s="12">
        <f>'Tabel I-O'!E37*'Tabel Harga'!$E$37</f>
        <v>0</v>
      </c>
      <c r="F37" s="12">
        <f>'Tabel I-O'!F37*'Tabel Harga'!$E$37</f>
        <v>0</v>
      </c>
      <c r="G37" s="12">
        <f>'Tabel I-O'!G37*'Tabel Harga'!$E$37</f>
        <v>0</v>
      </c>
      <c r="H37" s="12">
        <f>'Tabel I-O'!H37*'Tabel Harga'!$E$37</f>
        <v>0</v>
      </c>
      <c r="I37" s="12">
        <f>'Tabel I-O'!I37*'Tabel Harga'!$E$37</f>
        <v>0</v>
      </c>
      <c r="J37" s="12">
        <f>'Tabel I-O'!J37*'Tabel Harga'!$E$37</f>
        <v>0</v>
      </c>
      <c r="K37" s="12">
        <f>'Tabel I-O'!K37*'Tabel Harga'!$E$37</f>
        <v>0</v>
      </c>
      <c r="L37" s="12">
        <f>'Tabel I-O'!L37*'Tabel Harga'!$E$37</f>
        <v>0</v>
      </c>
      <c r="M37" s="12">
        <f>'Tabel I-O'!M37*'Tabel Harga'!$E$37</f>
        <v>90000000</v>
      </c>
      <c r="N37" s="12">
        <f>'Tabel I-O'!N37*'Tabel Harga'!$E$37</f>
        <v>0</v>
      </c>
      <c r="O37" s="12">
        <f>'Tabel I-O'!O37*'Tabel Harga'!$E$37</f>
        <v>0</v>
      </c>
      <c r="P37" s="12">
        <f>'Tabel I-O'!P37*'Tabel Harga'!$E$37</f>
        <v>0</v>
      </c>
      <c r="Q37" s="12">
        <f>'Tabel I-O'!Q37*'Tabel Harga'!$E$37</f>
        <v>0</v>
      </c>
      <c r="R37" s="12">
        <f>'Tabel I-O'!R37*'Tabel Harga'!$E$37</f>
        <v>210000000</v>
      </c>
      <c r="S37" s="12">
        <f>'Tabel I-O'!S37*'Tabel Harga'!$E$37</f>
        <v>0</v>
      </c>
      <c r="T37" s="12">
        <f>'Tabel I-O'!T37*'Tabel Harga'!$E$37</f>
        <v>0</v>
      </c>
      <c r="U37" s="12">
        <f>'Tabel I-O'!U37*'Tabel Harga'!$E$37</f>
        <v>0</v>
      </c>
      <c r="V37" s="12">
        <f>'Tabel I-O'!V37*'Tabel Harga'!$E$37</f>
        <v>0</v>
      </c>
      <c r="W37" s="12">
        <f>'Tabel I-O'!W37*'Tabel Harga'!$E$37</f>
        <v>0</v>
      </c>
      <c r="X37" s="12">
        <f>'Tabel I-O'!X37*'Tabel Harga'!$E$37</f>
        <v>0</v>
      </c>
      <c r="Y37" s="12">
        <f>'Tabel I-O'!Y37*'Tabel Harga'!$E$37</f>
        <v>0</v>
      </c>
      <c r="Z37" s="12">
        <f>'Tabel I-O'!Z37*'Tabel Harga'!$E$37</f>
        <v>0</v>
      </c>
      <c r="AA37" s="12">
        <f>'Tabel I-O'!AA37*'Tabel Harga'!$E$37</f>
        <v>0</v>
      </c>
      <c r="AB37" s="12">
        <f>'Tabel I-O'!AB37*'Tabel Harga'!$E$37</f>
        <v>90000000</v>
      </c>
      <c r="AC37" s="12">
        <f>'Tabel I-O'!AC37*'Tabel Harga'!$E$37</f>
        <v>0</v>
      </c>
      <c r="AD37" s="12">
        <f>'Tabel I-O'!AD37*'Tabel Harga'!$E$37</f>
        <v>0</v>
      </c>
      <c r="AE37" s="12">
        <f>'Tabel I-O'!AE37*'Tabel Harga'!$E$37</f>
        <v>0</v>
      </c>
      <c r="AF37" s="12">
        <f>'Tabel I-O'!AF37*'Tabel Harga'!$E$37</f>
        <v>0</v>
      </c>
      <c r="AG37" s="12">
        <f>'Tabel I-O'!AG37*'Tabel Harga'!$E$37</f>
        <v>210000000</v>
      </c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2:49">
      <c r="B38" s="18"/>
      <c r="C38" s="1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2:49" s="89" customFormat="1">
      <c r="B39" s="16" t="s">
        <v>23</v>
      </c>
      <c r="C39" s="17" t="s">
        <v>5</v>
      </c>
      <c r="D39" s="14">
        <f t="shared" ref="D39:AG39" si="3">SUM(D36:D37)</f>
        <v>0</v>
      </c>
      <c r="E39" s="14">
        <f t="shared" si="3"/>
        <v>0</v>
      </c>
      <c r="F39" s="14">
        <f t="shared" si="3"/>
        <v>0</v>
      </c>
      <c r="G39" s="14">
        <f t="shared" si="3"/>
        <v>0</v>
      </c>
      <c r="H39" s="14">
        <f t="shared" si="3"/>
        <v>0</v>
      </c>
      <c r="I39" s="14">
        <f t="shared" si="3"/>
        <v>0</v>
      </c>
      <c r="J39" s="14">
        <f t="shared" si="3"/>
        <v>0</v>
      </c>
      <c r="K39" s="14">
        <f t="shared" si="3"/>
        <v>0</v>
      </c>
      <c r="L39" s="14">
        <f t="shared" si="3"/>
        <v>0</v>
      </c>
      <c r="M39" s="14">
        <f t="shared" si="3"/>
        <v>90000000</v>
      </c>
      <c r="N39" s="14">
        <f t="shared" si="3"/>
        <v>0</v>
      </c>
      <c r="O39" s="14">
        <f t="shared" si="3"/>
        <v>0</v>
      </c>
      <c r="P39" s="14">
        <f t="shared" si="3"/>
        <v>0</v>
      </c>
      <c r="Q39" s="14">
        <f t="shared" si="3"/>
        <v>0</v>
      </c>
      <c r="R39" s="14">
        <f t="shared" si="3"/>
        <v>210000000</v>
      </c>
      <c r="S39" s="14">
        <f t="shared" si="3"/>
        <v>0</v>
      </c>
      <c r="T39" s="14">
        <f t="shared" si="3"/>
        <v>0</v>
      </c>
      <c r="U39" s="14">
        <f t="shared" si="3"/>
        <v>0</v>
      </c>
      <c r="V39" s="14">
        <f t="shared" si="3"/>
        <v>0</v>
      </c>
      <c r="W39" s="14">
        <f t="shared" si="3"/>
        <v>0</v>
      </c>
      <c r="X39" s="14">
        <f t="shared" si="3"/>
        <v>0</v>
      </c>
      <c r="Y39" s="14">
        <f t="shared" si="3"/>
        <v>0</v>
      </c>
      <c r="Z39" s="14">
        <f t="shared" si="3"/>
        <v>0</v>
      </c>
      <c r="AA39" s="14">
        <f t="shared" si="3"/>
        <v>0</v>
      </c>
      <c r="AB39" s="14">
        <f t="shared" si="3"/>
        <v>90000000</v>
      </c>
      <c r="AC39" s="14">
        <f t="shared" si="3"/>
        <v>0</v>
      </c>
      <c r="AD39" s="14">
        <f t="shared" si="3"/>
        <v>0</v>
      </c>
      <c r="AE39" s="14">
        <f t="shared" si="3"/>
        <v>0</v>
      </c>
      <c r="AF39" s="14">
        <f t="shared" si="3"/>
        <v>0</v>
      </c>
      <c r="AG39" s="14">
        <f t="shared" si="3"/>
        <v>210000000</v>
      </c>
      <c r="AH39" s="15"/>
      <c r="AI39" s="15"/>
      <c r="AJ39" s="15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</row>
    <row r="40" spans="2:49" s="21" customFormat="1" ht="30" customHeight="1">
      <c r="B40" s="22" t="s">
        <v>21</v>
      </c>
      <c r="C40" s="23"/>
      <c r="D40" s="24">
        <f t="shared" ref="D40:AG40" si="4">D39-D33</f>
        <v>-4475000</v>
      </c>
      <c r="E40" s="24">
        <f t="shared" si="4"/>
        <v>-3075000</v>
      </c>
      <c r="F40" s="24">
        <f t="shared" si="4"/>
        <v>-3000000</v>
      </c>
      <c r="G40" s="24">
        <f t="shared" si="4"/>
        <v>-3000000</v>
      </c>
      <c r="H40" s="24">
        <f t="shared" si="4"/>
        <v>-3650000</v>
      </c>
      <c r="I40" s="24">
        <f t="shared" si="4"/>
        <v>-3000000</v>
      </c>
      <c r="J40" s="24">
        <f t="shared" si="4"/>
        <v>-3000000</v>
      </c>
      <c r="K40" s="24">
        <f t="shared" si="4"/>
        <v>-3000000</v>
      </c>
      <c r="L40" s="24">
        <f t="shared" si="4"/>
        <v>-3650000</v>
      </c>
      <c r="M40" s="24">
        <f t="shared" si="4"/>
        <v>37600000</v>
      </c>
      <c r="N40" s="24">
        <f t="shared" si="4"/>
        <v>-3000000</v>
      </c>
      <c r="O40" s="24">
        <f t="shared" si="4"/>
        <v>-3000000</v>
      </c>
      <c r="P40" s="24">
        <f t="shared" si="4"/>
        <v>-3650000</v>
      </c>
      <c r="Q40" s="24">
        <f t="shared" si="4"/>
        <v>-3000000</v>
      </c>
      <c r="R40" s="24">
        <f t="shared" si="4"/>
        <v>87733333.333333328</v>
      </c>
      <c r="S40" s="24">
        <f t="shared" si="4"/>
        <v>-6825000</v>
      </c>
      <c r="T40" s="24">
        <f t="shared" si="4"/>
        <v>-3725000</v>
      </c>
      <c r="U40" s="24">
        <f t="shared" si="4"/>
        <v>-3000000</v>
      </c>
      <c r="V40" s="24">
        <f t="shared" si="4"/>
        <v>-3000000</v>
      </c>
      <c r="W40" s="24">
        <f t="shared" si="4"/>
        <v>-3000000</v>
      </c>
      <c r="X40" s="24">
        <f t="shared" si="4"/>
        <v>-3650000</v>
      </c>
      <c r="Y40" s="24">
        <f t="shared" si="4"/>
        <v>-3000000</v>
      </c>
      <c r="Z40" s="24">
        <f t="shared" si="4"/>
        <v>-3000000</v>
      </c>
      <c r="AA40" s="24">
        <f t="shared" si="4"/>
        <v>-3000000</v>
      </c>
      <c r="AB40" s="24">
        <f t="shared" si="4"/>
        <v>36950000</v>
      </c>
      <c r="AC40" s="24">
        <f t="shared" si="4"/>
        <v>-3000000</v>
      </c>
      <c r="AD40" s="24">
        <f t="shared" si="4"/>
        <v>-3000000</v>
      </c>
      <c r="AE40" s="24">
        <f t="shared" si="4"/>
        <v>-3000000</v>
      </c>
      <c r="AF40" s="24">
        <f t="shared" si="4"/>
        <v>-3650000</v>
      </c>
      <c r="AG40" s="24">
        <f t="shared" si="4"/>
        <v>87733333.333333328</v>
      </c>
      <c r="AH40" s="25"/>
      <c r="AI40" s="25"/>
      <c r="AJ40" s="25"/>
      <c r="AK40" s="26"/>
      <c r="AL40" s="26"/>
      <c r="AM40" s="26"/>
      <c r="AN40" s="26"/>
      <c r="AO40" s="27"/>
      <c r="AP40" s="27"/>
      <c r="AQ40" s="27"/>
      <c r="AR40" s="27"/>
      <c r="AS40" s="27"/>
      <c r="AT40" s="27"/>
      <c r="AU40" s="27"/>
      <c r="AV40" s="27"/>
      <c r="AW40" s="27"/>
    </row>
    <row r="41" spans="2:49">
      <c r="C41" s="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2:49">
      <c r="B42" s="3" t="s">
        <v>26</v>
      </c>
      <c r="C42" s="5">
        <f>NPV(rate_private,D40:AG40)</f>
        <v>25848979.058439523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2:49">
      <c r="C43" s="56">
        <f>C42/Asumsi!D9</f>
        <v>2845.3772805986241</v>
      </c>
    </row>
  </sheetData>
  <mergeCells count="32">
    <mergeCell ref="AG4:AG5"/>
    <mergeCell ref="AC4:AC5"/>
    <mergeCell ref="AD4:AD5"/>
    <mergeCell ref="AE4:AE5"/>
    <mergeCell ref="AF4:AF5"/>
    <mergeCell ref="U4:U5"/>
    <mergeCell ref="V4:V5"/>
    <mergeCell ref="B4:B5"/>
    <mergeCell ref="AA4:AA5"/>
    <mergeCell ref="AB4:AB5"/>
    <mergeCell ref="W4:W5"/>
    <mergeCell ref="X4:X5"/>
    <mergeCell ref="O4:O5"/>
    <mergeCell ref="P4:P5"/>
    <mergeCell ref="Q4:Q5"/>
    <mergeCell ref="R4:R5"/>
    <mergeCell ref="S4:S5"/>
    <mergeCell ref="T4:T5"/>
    <mergeCell ref="Y4:Y5"/>
    <mergeCell ref="Z4:Z5"/>
    <mergeCell ref="N4:N5"/>
    <mergeCell ref="F4:F5"/>
    <mergeCell ref="D4:D5"/>
    <mergeCell ref="E4:E5"/>
    <mergeCell ref="C4:C5"/>
    <mergeCell ref="G4:G5"/>
    <mergeCell ref="M4:M5"/>
    <mergeCell ref="H4:H5"/>
    <mergeCell ref="I4:I5"/>
    <mergeCell ref="J4:J5"/>
    <mergeCell ref="K4:K5"/>
    <mergeCell ref="L4:L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AW43"/>
  <sheetViews>
    <sheetView zoomScale="85" zoomScaleNormal="85" workbookViewId="0">
      <pane xSplit="3" ySplit="5" topLeftCell="X18" activePane="bottomRight" state="frozen"/>
      <selection pane="topRight" activeCell="D1" sqref="D1"/>
      <selection pane="bottomLeft" activeCell="A6" sqref="A6"/>
      <selection pane="bottomRight" activeCell="B38" sqref="B38"/>
    </sheetView>
  </sheetViews>
  <sheetFormatPr defaultRowHeight="15"/>
  <cols>
    <col min="1" max="1" width="9.140625" style="3"/>
    <col min="2" max="2" width="41.140625" style="3" bestFit="1" customWidth="1"/>
    <col min="3" max="3" width="15.28515625" style="4" bestFit="1" customWidth="1"/>
    <col min="4" max="4" width="11.5703125" style="8" bestFit="1" customWidth="1"/>
    <col min="5" max="5" width="10.5703125" style="8" bestFit="1" customWidth="1"/>
    <col min="6" max="8" width="10.5703125" style="3" bestFit="1" customWidth="1"/>
    <col min="9" max="9" width="11.5703125" style="3" bestFit="1" customWidth="1"/>
    <col min="10" max="10" width="10.5703125" style="3" bestFit="1" customWidth="1"/>
    <col min="11" max="17" width="10.85546875" style="3" bestFit="1" customWidth="1"/>
    <col min="18" max="18" width="12" style="3" bestFit="1" customWidth="1"/>
    <col min="19" max="32" width="10.85546875" style="3" bestFit="1" customWidth="1"/>
    <col min="33" max="33" width="12" style="3" bestFit="1" customWidth="1"/>
    <col min="34" max="16384" width="9.140625" style="3"/>
  </cols>
  <sheetData>
    <row r="1" spans="2:49" s="72" customFormat="1" ht="18.75">
      <c r="B1" s="69" t="s">
        <v>27</v>
      </c>
      <c r="C1" s="70"/>
      <c r="D1" s="71"/>
      <c r="E1" s="71"/>
    </row>
    <row r="2" spans="2:49" s="72" customFormat="1">
      <c r="B2" s="72" t="str">
        <f>'Budget Privat'!B2</f>
        <v xml:space="preserve">Traditional Sagu monoculture </v>
      </c>
      <c r="C2" s="73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</row>
    <row r="3" spans="2:49" s="72" customFormat="1"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</row>
    <row r="4" spans="2:49" s="73" customFormat="1">
      <c r="B4" s="151" t="s">
        <v>71</v>
      </c>
      <c r="C4" s="149" t="s">
        <v>0</v>
      </c>
      <c r="D4" s="154" t="s">
        <v>36</v>
      </c>
      <c r="E4" s="154" t="s">
        <v>37</v>
      </c>
      <c r="F4" s="154" t="s">
        <v>38</v>
      </c>
      <c r="G4" s="154" t="s">
        <v>39</v>
      </c>
      <c r="H4" s="154" t="s">
        <v>40</v>
      </c>
      <c r="I4" s="154" t="s">
        <v>41</v>
      </c>
      <c r="J4" s="154" t="s">
        <v>42</v>
      </c>
      <c r="K4" s="154" t="s">
        <v>43</v>
      </c>
      <c r="L4" s="154" t="s">
        <v>44</v>
      </c>
      <c r="M4" s="154" t="s">
        <v>45</v>
      </c>
      <c r="N4" s="154" t="s">
        <v>46</v>
      </c>
      <c r="O4" s="154" t="s">
        <v>47</v>
      </c>
      <c r="P4" s="154" t="s">
        <v>48</v>
      </c>
      <c r="Q4" s="154" t="s">
        <v>49</v>
      </c>
      <c r="R4" s="154" t="s">
        <v>50</v>
      </c>
      <c r="S4" s="154" t="s">
        <v>51</v>
      </c>
      <c r="T4" s="154" t="s">
        <v>52</v>
      </c>
      <c r="U4" s="154" t="s">
        <v>53</v>
      </c>
      <c r="V4" s="154" t="s">
        <v>54</v>
      </c>
      <c r="W4" s="154" t="s">
        <v>55</v>
      </c>
      <c r="X4" s="154" t="s">
        <v>56</v>
      </c>
      <c r="Y4" s="154" t="s">
        <v>57</v>
      </c>
      <c r="Z4" s="154" t="s">
        <v>58</v>
      </c>
      <c r="AA4" s="154" t="s">
        <v>59</v>
      </c>
      <c r="AB4" s="154" t="s">
        <v>60</v>
      </c>
      <c r="AC4" s="154" t="s">
        <v>61</v>
      </c>
      <c r="AD4" s="154" t="s">
        <v>62</v>
      </c>
      <c r="AE4" s="154" t="s">
        <v>63</v>
      </c>
      <c r="AF4" s="154" t="s">
        <v>64</v>
      </c>
      <c r="AG4" s="154" t="s">
        <v>65</v>
      </c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</row>
    <row r="5" spans="2:49" s="73" customFormat="1">
      <c r="B5" s="152"/>
      <c r="C5" s="150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</row>
    <row r="6" spans="2:49">
      <c r="B6" s="34" t="s">
        <v>24</v>
      </c>
      <c r="C6" s="32"/>
      <c r="D6" s="33"/>
      <c r="E6" s="33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2:49">
      <c r="B7" s="16" t="s">
        <v>28</v>
      </c>
      <c r="C7" s="19"/>
      <c r="D7" s="20"/>
      <c r="E7" s="9"/>
      <c r="F7" s="9"/>
      <c r="G7" s="9"/>
      <c r="H7" s="9"/>
      <c r="I7" s="9"/>
      <c r="J7" s="9"/>
      <c r="K7" s="28"/>
      <c r="L7" s="9"/>
      <c r="M7" s="9"/>
      <c r="N7" s="2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2:49">
      <c r="B8" s="35" t="s">
        <v>97</v>
      </c>
      <c r="C8" s="19" t="s">
        <v>5</v>
      </c>
      <c r="D8" s="12">
        <f>'Tabel I-O'!D8*'Tabel Harga'!$F$8</f>
        <v>0</v>
      </c>
      <c r="E8" s="12">
        <f>'Tabel I-O'!E8*'Tabel Harga'!$F$8</f>
        <v>0</v>
      </c>
      <c r="F8" s="12">
        <f>'Tabel I-O'!F8*'Tabel Harga'!$F$8</f>
        <v>0</v>
      </c>
      <c r="G8" s="12">
        <f>'Tabel I-O'!G8*'Tabel Harga'!$F$8</f>
        <v>0</v>
      </c>
      <c r="H8" s="12">
        <f>'Tabel I-O'!H8*'Tabel Harga'!$F$8</f>
        <v>0</v>
      </c>
      <c r="I8" s="12">
        <f>'Tabel I-O'!I8*'Tabel Harga'!$F$8</f>
        <v>0</v>
      </c>
      <c r="J8" s="12">
        <f>'Tabel I-O'!J8*'Tabel Harga'!$F$8</f>
        <v>0</v>
      </c>
      <c r="K8" s="12">
        <f>'Tabel I-O'!K8*'Tabel Harga'!$F$8</f>
        <v>0</v>
      </c>
      <c r="L8" s="12">
        <f>'Tabel I-O'!L8*'Tabel Harga'!$F$8</f>
        <v>0</v>
      </c>
      <c r="M8" s="12">
        <f>'Tabel I-O'!M8*'Tabel Harga'!$F$8</f>
        <v>0</v>
      </c>
      <c r="N8" s="12">
        <f>'Tabel I-O'!N8*'Tabel Harga'!$F$8</f>
        <v>0</v>
      </c>
      <c r="O8" s="12">
        <f>'Tabel I-O'!O8*'Tabel Harga'!$F$8</f>
        <v>0</v>
      </c>
      <c r="P8" s="12">
        <f>'Tabel I-O'!P8*'Tabel Harga'!$F$8</f>
        <v>0</v>
      </c>
      <c r="Q8" s="12">
        <f>'Tabel I-O'!Q8*'Tabel Harga'!$F$8</f>
        <v>0</v>
      </c>
      <c r="R8" s="12">
        <f>'Tabel I-O'!R8*'Tabel Harga'!$F$8</f>
        <v>0</v>
      </c>
      <c r="S8" s="12">
        <f>'Tabel I-O'!S8*'Tabel Harga'!$F$8</f>
        <v>0</v>
      </c>
      <c r="T8" s="12">
        <f>'Tabel I-O'!T8*'Tabel Harga'!$F$8</f>
        <v>0</v>
      </c>
      <c r="U8" s="12">
        <f>'Tabel I-O'!U8*'Tabel Harga'!$F$8</f>
        <v>0</v>
      </c>
      <c r="V8" s="12">
        <f>'Tabel I-O'!V8*'Tabel Harga'!$F$8</f>
        <v>0</v>
      </c>
      <c r="W8" s="12">
        <f>'Tabel I-O'!W8*'Tabel Harga'!$F$8</f>
        <v>0</v>
      </c>
      <c r="X8" s="12">
        <f>'Tabel I-O'!X8*'Tabel Harga'!$F$8</f>
        <v>0</v>
      </c>
      <c r="Y8" s="12">
        <f>'Tabel I-O'!Y8*'Tabel Harga'!$F$8</f>
        <v>0</v>
      </c>
      <c r="Z8" s="12">
        <f>'Tabel I-O'!Z8*'Tabel Harga'!$F$8</f>
        <v>0</v>
      </c>
      <c r="AA8" s="12">
        <f>'Tabel I-O'!AA8*'Tabel Harga'!$F$8</f>
        <v>0</v>
      </c>
      <c r="AB8" s="12">
        <f>'Tabel I-O'!AB8*'Tabel Harga'!$F$8</f>
        <v>0</v>
      </c>
      <c r="AC8" s="12">
        <f>'Tabel I-O'!AC8*'Tabel Harga'!$F$8</f>
        <v>0</v>
      </c>
      <c r="AD8" s="12">
        <f>'Tabel I-O'!AD8*'Tabel Harga'!$F$8</f>
        <v>0</v>
      </c>
      <c r="AE8" s="12">
        <f>'Tabel I-O'!AE8*'Tabel Harga'!$F$8</f>
        <v>0</v>
      </c>
      <c r="AF8" s="12">
        <f>'Tabel I-O'!AF8*'Tabel Harga'!$F$8</f>
        <v>0</v>
      </c>
      <c r="AG8" s="12">
        <f>'Tabel I-O'!AG8*'Tabel Harga'!$F$8</f>
        <v>0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2:49">
      <c r="B9" s="35" t="s">
        <v>8</v>
      </c>
      <c r="C9" s="19" t="s">
        <v>5</v>
      </c>
      <c r="D9" s="12">
        <f>'Tabel I-O'!D9*'Tabel Harga'!$F$9</f>
        <v>0</v>
      </c>
      <c r="E9" s="12">
        <f>'Tabel I-O'!E9*'Tabel Harga'!$F$9</f>
        <v>0</v>
      </c>
      <c r="F9" s="12">
        <f>'Tabel I-O'!F9*'Tabel Harga'!$F$9</f>
        <v>0</v>
      </c>
      <c r="G9" s="12">
        <f>'Tabel I-O'!G9*'Tabel Harga'!$F$9</f>
        <v>0</v>
      </c>
      <c r="H9" s="12">
        <f>'Tabel I-O'!H9*'Tabel Harga'!$F$9</f>
        <v>0</v>
      </c>
      <c r="I9" s="12">
        <f>'Tabel I-O'!I9*'Tabel Harga'!$F$9</f>
        <v>0</v>
      </c>
      <c r="J9" s="12">
        <f>'Tabel I-O'!J9*'Tabel Harga'!$F$9</f>
        <v>0</v>
      </c>
      <c r="K9" s="12">
        <f>'Tabel I-O'!K9*'Tabel Harga'!$F$9</f>
        <v>0</v>
      </c>
      <c r="L9" s="12">
        <f>'Tabel I-O'!L9*'Tabel Harga'!$F$9</f>
        <v>0</v>
      </c>
      <c r="M9" s="12">
        <f>'Tabel I-O'!M9*'Tabel Harga'!$F$9</f>
        <v>0</v>
      </c>
      <c r="N9" s="12">
        <f>'Tabel I-O'!N9*'Tabel Harga'!$F$9</f>
        <v>0</v>
      </c>
      <c r="O9" s="12">
        <f>'Tabel I-O'!O9*'Tabel Harga'!$F$9</f>
        <v>0</v>
      </c>
      <c r="P9" s="12">
        <f>'Tabel I-O'!P9*'Tabel Harga'!$F$9</f>
        <v>0</v>
      </c>
      <c r="Q9" s="12">
        <f>'Tabel I-O'!Q9*'Tabel Harga'!$F$9</f>
        <v>0</v>
      </c>
      <c r="R9" s="12">
        <f>'Tabel I-O'!R9*'Tabel Harga'!$F$9</f>
        <v>0</v>
      </c>
      <c r="S9" s="12">
        <f>'Tabel I-O'!S9*'Tabel Harga'!$F$9</f>
        <v>0</v>
      </c>
      <c r="T9" s="12">
        <f>'Tabel I-O'!T9*'Tabel Harga'!$F$9</f>
        <v>0</v>
      </c>
      <c r="U9" s="12">
        <f>'Tabel I-O'!U9*'Tabel Harga'!$F$9</f>
        <v>0</v>
      </c>
      <c r="V9" s="12">
        <f>'Tabel I-O'!V9*'Tabel Harga'!$F$9</f>
        <v>0</v>
      </c>
      <c r="W9" s="12">
        <f>'Tabel I-O'!W9*'Tabel Harga'!$F$9</f>
        <v>0</v>
      </c>
      <c r="X9" s="12">
        <f>'Tabel I-O'!X9*'Tabel Harga'!$F$9</f>
        <v>0</v>
      </c>
      <c r="Y9" s="12">
        <f>'Tabel I-O'!Y9*'Tabel Harga'!$F$9</f>
        <v>0</v>
      </c>
      <c r="Z9" s="12">
        <f>'Tabel I-O'!Z9*'Tabel Harga'!$F$9</f>
        <v>0</v>
      </c>
      <c r="AA9" s="12">
        <f>'Tabel I-O'!AA9*'Tabel Harga'!$F$9</f>
        <v>0</v>
      </c>
      <c r="AB9" s="12">
        <f>'Tabel I-O'!AB9*'Tabel Harga'!$F$9</f>
        <v>0</v>
      </c>
      <c r="AC9" s="12">
        <f>'Tabel I-O'!AC9*'Tabel Harga'!$F$9</f>
        <v>0</v>
      </c>
      <c r="AD9" s="12">
        <f>'Tabel I-O'!AD9*'Tabel Harga'!$F$9</f>
        <v>0</v>
      </c>
      <c r="AE9" s="12">
        <f>'Tabel I-O'!AE9*'Tabel Harga'!$F$9</f>
        <v>0</v>
      </c>
      <c r="AF9" s="12">
        <f>'Tabel I-O'!AF9*'Tabel Harga'!$F$9</f>
        <v>0</v>
      </c>
      <c r="AG9" s="12">
        <f>'Tabel I-O'!AG9*'Tabel Harga'!$F$9</f>
        <v>0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2:49">
      <c r="B10" s="35" t="s">
        <v>98</v>
      </c>
      <c r="C10" s="19" t="s">
        <v>5</v>
      </c>
      <c r="D10" s="12">
        <f>'Tabel I-O'!D10*'Tabel Harga'!$F$10</f>
        <v>0</v>
      </c>
      <c r="E10" s="12">
        <f>'Tabel I-O'!E10*'Tabel Harga'!$F$10</f>
        <v>0</v>
      </c>
      <c r="F10" s="12">
        <f>'Tabel I-O'!F10*'Tabel Harga'!$F$10</f>
        <v>0</v>
      </c>
      <c r="G10" s="12">
        <f>'Tabel I-O'!G10*'Tabel Harga'!$F$10</f>
        <v>0</v>
      </c>
      <c r="H10" s="12">
        <f>'Tabel I-O'!H10*'Tabel Harga'!$F$10</f>
        <v>0</v>
      </c>
      <c r="I10" s="12">
        <f>'Tabel I-O'!I10*'Tabel Harga'!$F$10</f>
        <v>0</v>
      </c>
      <c r="J10" s="12">
        <f>'Tabel I-O'!J10*'Tabel Harga'!$F$10</f>
        <v>0</v>
      </c>
      <c r="K10" s="12">
        <f>'Tabel I-O'!K10*'Tabel Harga'!$F$10</f>
        <v>0</v>
      </c>
      <c r="L10" s="12">
        <f>'Tabel I-O'!L10*'Tabel Harga'!$F$10</f>
        <v>0</v>
      </c>
      <c r="M10" s="12">
        <f>'Tabel I-O'!M10*'Tabel Harga'!$F$10</f>
        <v>0</v>
      </c>
      <c r="N10" s="12">
        <f>'Tabel I-O'!N10*'Tabel Harga'!$F$10</f>
        <v>0</v>
      </c>
      <c r="O10" s="12">
        <f>'Tabel I-O'!O10*'Tabel Harga'!$F$10</f>
        <v>0</v>
      </c>
      <c r="P10" s="12">
        <f>'Tabel I-O'!P10*'Tabel Harga'!$F$10</f>
        <v>0</v>
      </c>
      <c r="Q10" s="12">
        <f>'Tabel I-O'!Q10*'Tabel Harga'!$F$10</f>
        <v>0</v>
      </c>
      <c r="R10" s="12">
        <f>'Tabel I-O'!R10*'Tabel Harga'!$F$10</f>
        <v>0</v>
      </c>
      <c r="S10" s="12">
        <f>'Tabel I-O'!S10*'Tabel Harga'!$F$10</f>
        <v>0</v>
      </c>
      <c r="T10" s="12">
        <f>'Tabel I-O'!T10*'Tabel Harga'!$F$10</f>
        <v>0</v>
      </c>
      <c r="U10" s="12">
        <f>'Tabel I-O'!U10*'Tabel Harga'!$F$10</f>
        <v>0</v>
      </c>
      <c r="V10" s="12">
        <f>'Tabel I-O'!V10*'Tabel Harga'!$F$10</f>
        <v>0</v>
      </c>
      <c r="W10" s="12">
        <f>'Tabel I-O'!W10*'Tabel Harga'!$F$10</f>
        <v>0</v>
      </c>
      <c r="X10" s="12">
        <f>'Tabel I-O'!X10*'Tabel Harga'!$F$10</f>
        <v>0</v>
      </c>
      <c r="Y10" s="12">
        <f>'Tabel I-O'!Y10*'Tabel Harga'!$F$10</f>
        <v>0</v>
      </c>
      <c r="Z10" s="12">
        <f>'Tabel I-O'!Z10*'Tabel Harga'!$F$10</f>
        <v>0</v>
      </c>
      <c r="AA10" s="12">
        <f>'Tabel I-O'!AA10*'Tabel Harga'!$F$10</f>
        <v>0</v>
      </c>
      <c r="AB10" s="12">
        <f>'Tabel I-O'!AB10*'Tabel Harga'!$F$10</f>
        <v>0</v>
      </c>
      <c r="AC10" s="12">
        <f>'Tabel I-O'!AC10*'Tabel Harga'!$F$10</f>
        <v>0</v>
      </c>
      <c r="AD10" s="12">
        <f>'Tabel I-O'!AD10*'Tabel Harga'!$F$10</f>
        <v>0</v>
      </c>
      <c r="AE10" s="12">
        <f>'Tabel I-O'!AE10*'Tabel Harga'!$F$10</f>
        <v>0</v>
      </c>
      <c r="AF10" s="12">
        <f>'Tabel I-O'!AF10*'Tabel Harga'!$F$10</f>
        <v>0</v>
      </c>
      <c r="AG10" s="12">
        <f>'Tabel I-O'!AG10*'Tabel Harga'!$F$10</f>
        <v>0</v>
      </c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2:49">
      <c r="B11" s="35"/>
      <c r="C11" s="19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2:49" s="7" customFormat="1">
      <c r="B12" s="16" t="s">
        <v>31</v>
      </c>
      <c r="C12" s="1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2:49" s="7" customFormat="1">
      <c r="B13" s="35" t="s">
        <v>122</v>
      </c>
      <c r="C13" s="19" t="s">
        <v>5</v>
      </c>
      <c r="D13" s="12">
        <f>'Tabel I-O'!D13*'Tabel Harga'!$F$13</f>
        <v>0</v>
      </c>
      <c r="E13" s="12">
        <f>'Tabel I-O'!E13*'Tabel Harga'!$F$13</f>
        <v>0</v>
      </c>
      <c r="F13" s="12">
        <f>'Tabel I-O'!F13*'Tabel Harga'!$F$13</f>
        <v>0</v>
      </c>
      <c r="G13" s="12">
        <f>'Tabel I-O'!G13*'Tabel Harga'!$F$13</f>
        <v>0</v>
      </c>
      <c r="H13" s="12">
        <f>'Tabel I-O'!H13*'Tabel Harga'!$F$13</f>
        <v>0</v>
      </c>
      <c r="I13" s="12">
        <f>'Tabel I-O'!I13*'Tabel Harga'!$F$13</f>
        <v>0</v>
      </c>
      <c r="J13" s="12">
        <f>'Tabel I-O'!J13*'Tabel Harga'!$F$13</f>
        <v>0</v>
      </c>
      <c r="K13" s="12">
        <f>'Tabel I-O'!K13*'Tabel Harga'!$F$13</f>
        <v>0</v>
      </c>
      <c r="L13" s="12">
        <f>'Tabel I-O'!L13*'Tabel Harga'!$F$13</f>
        <v>0</v>
      </c>
      <c r="M13" s="12">
        <f>'Tabel I-O'!M13*'Tabel Harga'!$F$13</f>
        <v>0</v>
      </c>
      <c r="N13" s="12">
        <f>'Tabel I-O'!N13*'Tabel Harga'!$F$13</f>
        <v>0</v>
      </c>
      <c r="O13" s="12">
        <f>'Tabel I-O'!O13*'Tabel Harga'!$F$13</f>
        <v>0</v>
      </c>
      <c r="P13" s="12">
        <f>'Tabel I-O'!P13*'Tabel Harga'!$F$13</f>
        <v>0</v>
      </c>
      <c r="Q13" s="12">
        <f>'Tabel I-O'!Q13*'Tabel Harga'!$F$13</f>
        <v>0</v>
      </c>
      <c r="R13" s="12">
        <f>'Tabel I-O'!R13*'Tabel Harga'!$F$13</f>
        <v>0</v>
      </c>
      <c r="S13" s="12">
        <f>'Tabel I-O'!S13*'Tabel Harga'!$F$13</f>
        <v>0</v>
      </c>
      <c r="T13" s="12">
        <f>'Tabel I-O'!T13*'Tabel Harga'!$F$13</f>
        <v>0</v>
      </c>
      <c r="U13" s="12">
        <f>'Tabel I-O'!U13*'Tabel Harga'!$F$13</f>
        <v>0</v>
      </c>
      <c r="V13" s="12">
        <f>'Tabel I-O'!V13*'Tabel Harga'!$F$13</f>
        <v>0</v>
      </c>
      <c r="W13" s="12">
        <f>'Tabel I-O'!W13*'Tabel Harga'!$F$13</f>
        <v>0</v>
      </c>
      <c r="X13" s="12">
        <f>'Tabel I-O'!X13*'Tabel Harga'!$F$13</f>
        <v>0</v>
      </c>
      <c r="Y13" s="12">
        <f>'Tabel I-O'!Y13*'Tabel Harga'!$F$13</f>
        <v>0</v>
      </c>
      <c r="Z13" s="12">
        <f>'Tabel I-O'!Z13*'Tabel Harga'!$F$13</f>
        <v>0</v>
      </c>
      <c r="AA13" s="12">
        <f>'Tabel I-O'!AA13*'Tabel Harga'!$F$13</f>
        <v>0</v>
      </c>
      <c r="AB13" s="12">
        <f>'Tabel I-O'!AB13*'Tabel Harga'!$F$13</f>
        <v>0</v>
      </c>
      <c r="AC13" s="12">
        <f>'Tabel I-O'!AC13*'Tabel Harga'!$F$13</f>
        <v>0</v>
      </c>
      <c r="AD13" s="12">
        <f>'Tabel I-O'!AD13*'Tabel Harga'!$F$13</f>
        <v>0</v>
      </c>
      <c r="AE13" s="12">
        <f>'Tabel I-O'!AE13*'Tabel Harga'!$F$13</f>
        <v>0</v>
      </c>
      <c r="AF13" s="12">
        <f>'Tabel I-O'!AF13*'Tabel Harga'!$F$13</f>
        <v>0</v>
      </c>
      <c r="AG13" s="12">
        <f>'Tabel I-O'!AG13*'Tabel Harga'!$F$13</f>
        <v>0</v>
      </c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2:49" s="7" customFormat="1">
      <c r="B14" s="35"/>
      <c r="C14" s="19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2:49" s="7" customFormat="1">
      <c r="B15" s="16" t="s">
        <v>7</v>
      </c>
      <c r="C15" s="19"/>
      <c r="D15" s="12"/>
      <c r="E15" s="10"/>
      <c r="F15" s="10"/>
      <c r="G15" s="10"/>
      <c r="H15" s="10"/>
      <c r="I15" s="10"/>
      <c r="J15" s="10"/>
      <c r="K15" s="11"/>
      <c r="L15" s="10"/>
      <c r="M15" s="10"/>
      <c r="N15" s="11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2:49">
      <c r="B16" s="35" t="s">
        <v>114</v>
      </c>
      <c r="C16" s="19" t="s">
        <v>5</v>
      </c>
      <c r="D16" s="12">
        <f>'Tabel I-O'!D16*'Tabel Harga'!$F$16</f>
        <v>250000</v>
      </c>
      <c r="E16" s="12">
        <f>'Tabel I-O'!E16*'Tabel Harga'!$F$16</f>
        <v>0</v>
      </c>
      <c r="F16" s="12">
        <f>'Tabel I-O'!F16*'Tabel Harga'!$F$16</f>
        <v>0</v>
      </c>
      <c r="G16" s="12">
        <f>'Tabel I-O'!G16*'Tabel Harga'!$F$16</f>
        <v>0</v>
      </c>
      <c r="H16" s="12">
        <f>'Tabel I-O'!H16*'Tabel Harga'!$F$16</f>
        <v>250000</v>
      </c>
      <c r="I16" s="12">
        <f>'Tabel I-O'!I16*'Tabel Harga'!$F$16</f>
        <v>0</v>
      </c>
      <c r="J16" s="12">
        <f>'Tabel I-O'!J16*'Tabel Harga'!$F$16</f>
        <v>0</v>
      </c>
      <c r="K16" s="12">
        <f>'Tabel I-O'!K16*'Tabel Harga'!$F$16</f>
        <v>0</v>
      </c>
      <c r="L16" s="12">
        <f>'Tabel I-O'!L16*'Tabel Harga'!$F$16</f>
        <v>250000</v>
      </c>
      <c r="M16" s="12">
        <f>'Tabel I-O'!M16*'Tabel Harga'!$F$16</f>
        <v>0</v>
      </c>
      <c r="N16" s="12">
        <f>'Tabel I-O'!N16*'Tabel Harga'!$F$16</f>
        <v>0</v>
      </c>
      <c r="O16" s="12">
        <f>'Tabel I-O'!O16*'Tabel Harga'!$F$16</f>
        <v>0</v>
      </c>
      <c r="P16" s="12">
        <f>'Tabel I-O'!P16*'Tabel Harga'!$F$16</f>
        <v>250000</v>
      </c>
      <c r="Q16" s="12">
        <f>'Tabel I-O'!Q16*'Tabel Harga'!$F$16</f>
        <v>0</v>
      </c>
      <c r="R16" s="12">
        <f>'Tabel I-O'!R16*'Tabel Harga'!$F$16</f>
        <v>0</v>
      </c>
      <c r="S16" s="12">
        <f>'Tabel I-O'!S16*'Tabel Harga'!$F$16</f>
        <v>0</v>
      </c>
      <c r="T16" s="12">
        <f>'Tabel I-O'!T16*'Tabel Harga'!$F$16</f>
        <v>250000</v>
      </c>
      <c r="U16" s="12">
        <f>'Tabel I-O'!U16*'Tabel Harga'!$F$16</f>
        <v>0</v>
      </c>
      <c r="V16" s="12">
        <f>'Tabel I-O'!V16*'Tabel Harga'!$F$16</f>
        <v>0</v>
      </c>
      <c r="W16" s="12">
        <f>'Tabel I-O'!W16*'Tabel Harga'!$F$16</f>
        <v>0</v>
      </c>
      <c r="X16" s="12">
        <f>'Tabel I-O'!X16*'Tabel Harga'!$F$16</f>
        <v>250000</v>
      </c>
      <c r="Y16" s="12">
        <f>'Tabel I-O'!Y16*'Tabel Harga'!$F$16</f>
        <v>0</v>
      </c>
      <c r="Z16" s="12">
        <f>'Tabel I-O'!Z16*'Tabel Harga'!$F$16</f>
        <v>0</v>
      </c>
      <c r="AA16" s="12">
        <f>'Tabel I-O'!AA16*'Tabel Harga'!$F$16</f>
        <v>0</v>
      </c>
      <c r="AB16" s="12">
        <f>'Tabel I-O'!AB16*'Tabel Harga'!$F$16</f>
        <v>250000</v>
      </c>
      <c r="AC16" s="12">
        <f>'Tabel I-O'!AC16*'Tabel Harga'!$F$16</f>
        <v>0</v>
      </c>
      <c r="AD16" s="12">
        <f>'Tabel I-O'!AD16*'Tabel Harga'!$F$16</f>
        <v>0</v>
      </c>
      <c r="AE16" s="12">
        <f>'Tabel I-O'!AE16*'Tabel Harga'!$F$16</f>
        <v>0</v>
      </c>
      <c r="AF16" s="12">
        <f>'Tabel I-O'!AF16*'Tabel Harga'!$F$16</f>
        <v>250000</v>
      </c>
      <c r="AG16" s="12">
        <f>'Tabel I-O'!AG16*'Tabel Harga'!$F$16</f>
        <v>0</v>
      </c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2:49">
      <c r="B17" s="81" t="s">
        <v>115</v>
      </c>
      <c r="C17" s="19" t="s">
        <v>5</v>
      </c>
      <c r="D17" s="12">
        <f>'Tabel I-O'!D17*'Tabel Harga'!F17</f>
        <v>250000</v>
      </c>
      <c r="E17" s="12">
        <f>'Tabel I-O'!E17*'Tabel Harga'!$F$17</f>
        <v>0</v>
      </c>
      <c r="F17" s="12">
        <f>'Tabel I-O'!F17*'Tabel Harga'!$F$17</f>
        <v>0</v>
      </c>
      <c r="G17" s="12">
        <f>'Tabel I-O'!G17*'Tabel Harga'!$F$17</f>
        <v>0</v>
      </c>
      <c r="H17" s="12">
        <f>'Tabel I-O'!H17*'Tabel Harga'!$F$17</f>
        <v>250000</v>
      </c>
      <c r="I17" s="12">
        <f>'Tabel I-O'!I17*'Tabel Harga'!$F$17</f>
        <v>0</v>
      </c>
      <c r="J17" s="12">
        <f>'Tabel I-O'!J17*'Tabel Harga'!$F$17</f>
        <v>0</v>
      </c>
      <c r="K17" s="12">
        <f>'Tabel I-O'!K17*'Tabel Harga'!$F$17</f>
        <v>0</v>
      </c>
      <c r="L17" s="12">
        <f>'Tabel I-O'!L17*'Tabel Harga'!$F$17</f>
        <v>250000</v>
      </c>
      <c r="M17" s="12">
        <f>'Tabel I-O'!M17*'Tabel Harga'!$F$17</f>
        <v>0</v>
      </c>
      <c r="N17" s="12">
        <f>'Tabel I-O'!N17*'Tabel Harga'!$F$17</f>
        <v>0</v>
      </c>
      <c r="O17" s="12">
        <f>'Tabel I-O'!O17*'Tabel Harga'!$F$17</f>
        <v>0</v>
      </c>
      <c r="P17" s="12">
        <f>'Tabel I-O'!P17*'Tabel Harga'!$F$17</f>
        <v>250000</v>
      </c>
      <c r="Q17" s="12">
        <f>'Tabel I-O'!Q17*'Tabel Harga'!$F$17</f>
        <v>0</v>
      </c>
      <c r="R17" s="12">
        <f>'Tabel I-O'!R17*'Tabel Harga'!$F$17</f>
        <v>0</v>
      </c>
      <c r="S17" s="12">
        <f>'Tabel I-O'!S17*'Tabel Harga'!$F$17</f>
        <v>0</v>
      </c>
      <c r="T17" s="12">
        <f>'Tabel I-O'!T17*'Tabel Harga'!$F$17</f>
        <v>250000</v>
      </c>
      <c r="U17" s="12">
        <f>'Tabel I-O'!U17*'Tabel Harga'!$F$17</f>
        <v>0</v>
      </c>
      <c r="V17" s="12">
        <f>'Tabel I-O'!V17*'Tabel Harga'!$F$17</f>
        <v>0</v>
      </c>
      <c r="W17" s="12">
        <f>'Tabel I-O'!W17*'Tabel Harga'!$F$17</f>
        <v>0</v>
      </c>
      <c r="X17" s="12">
        <f>'Tabel I-O'!X17*'Tabel Harga'!$F$17</f>
        <v>250000</v>
      </c>
      <c r="Y17" s="12">
        <f>'Tabel I-O'!Y17*'Tabel Harga'!$F$17</f>
        <v>0</v>
      </c>
      <c r="Z17" s="12">
        <f>'Tabel I-O'!Z17*'Tabel Harga'!$F$17</f>
        <v>0</v>
      </c>
      <c r="AA17" s="12">
        <f>'Tabel I-O'!AA17*'Tabel Harga'!$F$17</f>
        <v>0</v>
      </c>
      <c r="AB17" s="12">
        <f>'Tabel I-O'!AB17*'Tabel Harga'!$F$17</f>
        <v>250000</v>
      </c>
      <c r="AC17" s="12">
        <f>'Tabel I-O'!AC17*'Tabel Harga'!$F$17</f>
        <v>0</v>
      </c>
      <c r="AD17" s="12">
        <f>'Tabel I-O'!AD17*'Tabel Harga'!$F$17</f>
        <v>0</v>
      </c>
      <c r="AE17" s="12">
        <f>'Tabel I-O'!AE17*'Tabel Harga'!$F$17</f>
        <v>0</v>
      </c>
      <c r="AF17" s="12">
        <f>'Tabel I-O'!AF17*'Tabel Harga'!$F$17</f>
        <v>250000</v>
      </c>
      <c r="AG17" s="12">
        <f>'Tabel I-O'!AG17*'Tabel Harga'!$F$17</f>
        <v>0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2:49">
      <c r="B18" s="81" t="s">
        <v>116</v>
      </c>
      <c r="C18" s="19" t="s">
        <v>5</v>
      </c>
      <c r="D18" s="12">
        <f>'Tabel I-O'!D18*'Tabel Harga'!$F$18</f>
        <v>150000</v>
      </c>
      <c r="E18" s="12">
        <f>'Tabel I-O'!E18*'Tabel Harga'!$F$18</f>
        <v>0</v>
      </c>
      <c r="F18" s="12">
        <f>'Tabel I-O'!F18*'Tabel Harga'!$F$18</f>
        <v>0</v>
      </c>
      <c r="G18" s="12">
        <f>'Tabel I-O'!G18*'Tabel Harga'!$F$18</f>
        <v>0</v>
      </c>
      <c r="H18" s="12">
        <f>'Tabel I-O'!H18*'Tabel Harga'!$F$18</f>
        <v>150000</v>
      </c>
      <c r="I18" s="12">
        <f>'Tabel I-O'!I18*'Tabel Harga'!$F$18</f>
        <v>0</v>
      </c>
      <c r="J18" s="12">
        <f>'Tabel I-O'!J18*'Tabel Harga'!$F$18</f>
        <v>0</v>
      </c>
      <c r="K18" s="12">
        <f>'Tabel I-O'!K18*'Tabel Harga'!$F$18</f>
        <v>0</v>
      </c>
      <c r="L18" s="12">
        <f>'Tabel I-O'!L18*'Tabel Harga'!$F$18</f>
        <v>150000</v>
      </c>
      <c r="M18" s="12">
        <f>'Tabel I-O'!M18*'Tabel Harga'!$F$18</f>
        <v>0</v>
      </c>
      <c r="N18" s="12">
        <f>'Tabel I-O'!N18*'Tabel Harga'!$F$18</f>
        <v>0</v>
      </c>
      <c r="O18" s="12">
        <f>'Tabel I-O'!O18*'Tabel Harga'!$F$18</f>
        <v>0</v>
      </c>
      <c r="P18" s="12">
        <f>'Tabel I-O'!P18*'Tabel Harga'!$F$18</f>
        <v>150000</v>
      </c>
      <c r="Q18" s="12">
        <f>'Tabel I-O'!Q18*'Tabel Harga'!$F$18</f>
        <v>0</v>
      </c>
      <c r="R18" s="12">
        <f>'Tabel I-O'!R18*'Tabel Harga'!$F$18</f>
        <v>0</v>
      </c>
      <c r="S18" s="12">
        <f>'Tabel I-O'!S18*'Tabel Harga'!$F$18</f>
        <v>0</v>
      </c>
      <c r="T18" s="12">
        <f>'Tabel I-O'!T18*'Tabel Harga'!$F$18</f>
        <v>150000</v>
      </c>
      <c r="U18" s="12">
        <f>'Tabel I-O'!U18*'Tabel Harga'!$F$18</f>
        <v>0</v>
      </c>
      <c r="V18" s="12">
        <f>'Tabel I-O'!V18*'Tabel Harga'!$F$18</f>
        <v>0</v>
      </c>
      <c r="W18" s="12">
        <f>'Tabel I-O'!W18*'Tabel Harga'!$F$18</f>
        <v>0</v>
      </c>
      <c r="X18" s="12">
        <f>'Tabel I-O'!X18*'Tabel Harga'!$F$18</f>
        <v>150000</v>
      </c>
      <c r="Y18" s="12">
        <f>'Tabel I-O'!Y18*'Tabel Harga'!$F$18</f>
        <v>0</v>
      </c>
      <c r="Z18" s="12">
        <f>'Tabel I-O'!Z18*'Tabel Harga'!$F$18</f>
        <v>0</v>
      </c>
      <c r="AA18" s="12">
        <f>'Tabel I-O'!AA18*'Tabel Harga'!$F$18</f>
        <v>0</v>
      </c>
      <c r="AB18" s="12">
        <f>'Tabel I-O'!AB18*'Tabel Harga'!$F$18</f>
        <v>150000</v>
      </c>
      <c r="AC18" s="12">
        <f>'Tabel I-O'!AC18*'Tabel Harga'!$F$18</f>
        <v>0</v>
      </c>
      <c r="AD18" s="12">
        <f>'Tabel I-O'!AD18*'Tabel Harga'!$F$18</f>
        <v>0</v>
      </c>
      <c r="AE18" s="12">
        <f>'Tabel I-O'!AE18*'Tabel Harga'!$F$18</f>
        <v>0</v>
      </c>
      <c r="AF18" s="12">
        <f>'Tabel I-O'!AF18*'Tabel Harga'!$F$18</f>
        <v>150000</v>
      </c>
      <c r="AG18" s="12">
        <f>'Tabel I-O'!AG18*'Tabel Harga'!$F$18</f>
        <v>0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2:49">
      <c r="B19" s="81" t="s">
        <v>118</v>
      </c>
      <c r="C19" s="19" t="s">
        <v>5</v>
      </c>
      <c r="D19" s="12">
        <f>'Tabel I-O'!D19*'Tabel Harga'!$F$19</f>
        <v>0</v>
      </c>
      <c r="E19" s="12">
        <f>'Tabel I-O'!E19*'Tabel Harga'!$F$19</f>
        <v>0</v>
      </c>
      <c r="F19" s="12">
        <f>'Tabel I-O'!F19*'Tabel Harga'!$F$19</f>
        <v>0</v>
      </c>
      <c r="G19" s="12">
        <f>'Tabel I-O'!G19*'Tabel Harga'!$F$19</f>
        <v>0</v>
      </c>
      <c r="H19" s="12">
        <f>'Tabel I-O'!H19*'Tabel Harga'!$F$19</f>
        <v>0</v>
      </c>
      <c r="I19" s="12">
        <f>'Tabel I-O'!I19*'Tabel Harga'!$F$19</f>
        <v>0</v>
      </c>
      <c r="J19" s="12">
        <f>'Tabel I-O'!J19*'Tabel Harga'!$F$19</f>
        <v>0</v>
      </c>
      <c r="K19" s="12">
        <f>'Tabel I-O'!K19*'Tabel Harga'!$F$19</f>
        <v>0</v>
      </c>
      <c r="L19" s="12">
        <f>'Tabel I-O'!L19*'Tabel Harga'!$F$19</f>
        <v>0</v>
      </c>
      <c r="M19" s="12">
        <f>'Tabel I-O'!M19*'Tabel Harga'!$F$19</f>
        <v>2400000</v>
      </c>
      <c r="N19" s="12">
        <f>'Tabel I-O'!N19*'Tabel Harga'!$F$19</f>
        <v>0</v>
      </c>
      <c r="O19" s="12">
        <f>'Tabel I-O'!O19*'Tabel Harga'!$F$19</f>
        <v>0</v>
      </c>
      <c r="P19" s="12">
        <f>'Tabel I-O'!P19*'Tabel Harga'!$F$19</f>
        <v>0</v>
      </c>
      <c r="Q19" s="12">
        <f>'Tabel I-O'!Q19*'Tabel Harga'!$F$19</f>
        <v>0</v>
      </c>
      <c r="R19" s="12">
        <f>'Tabel I-O'!R19*'Tabel Harga'!$F$19</f>
        <v>5600000</v>
      </c>
      <c r="S19" s="12">
        <f>'Tabel I-O'!S19*'Tabel Harga'!$F$19</f>
        <v>0</v>
      </c>
      <c r="T19" s="12">
        <f>'Tabel I-O'!T19*'Tabel Harga'!$F$19</f>
        <v>0</v>
      </c>
      <c r="U19" s="12">
        <f>'Tabel I-O'!U19*'Tabel Harga'!$F$19</f>
        <v>0</v>
      </c>
      <c r="V19" s="12">
        <f>'Tabel I-O'!V19*'Tabel Harga'!$F$19</f>
        <v>0</v>
      </c>
      <c r="W19" s="12">
        <f>'Tabel I-O'!W19*'Tabel Harga'!$F$19</f>
        <v>0</v>
      </c>
      <c r="X19" s="12">
        <f>'Tabel I-O'!X19*'Tabel Harga'!$F$19</f>
        <v>0</v>
      </c>
      <c r="Y19" s="12">
        <f>'Tabel I-O'!Y19*'Tabel Harga'!$F$19</f>
        <v>0</v>
      </c>
      <c r="Z19" s="12">
        <f>'Tabel I-O'!Z19*'Tabel Harga'!$F$19</f>
        <v>0</v>
      </c>
      <c r="AA19" s="12">
        <f>'Tabel I-O'!AA19*'Tabel Harga'!$F$19</f>
        <v>0</v>
      </c>
      <c r="AB19" s="12">
        <f>'Tabel I-O'!AB19*'Tabel Harga'!$F$19</f>
        <v>2400000</v>
      </c>
      <c r="AC19" s="12">
        <f>'Tabel I-O'!AC19*'Tabel Harga'!$F$19</f>
        <v>0</v>
      </c>
      <c r="AD19" s="12">
        <f>'Tabel I-O'!AD19*'Tabel Harga'!$F$19</f>
        <v>0</v>
      </c>
      <c r="AE19" s="12">
        <f>'Tabel I-O'!AE19*'Tabel Harga'!$F$19</f>
        <v>0</v>
      </c>
      <c r="AF19" s="12">
        <f>'Tabel I-O'!AF19*'Tabel Harga'!$F$19</f>
        <v>0</v>
      </c>
      <c r="AG19" s="12">
        <f>'Tabel I-O'!AG19*'Tabel Harga'!$F$19</f>
        <v>5600000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2:49">
      <c r="B20" s="81"/>
      <c r="C20" s="19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2:49">
      <c r="B21" s="16" t="s">
        <v>33</v>
      </c>
      <c r="C21" s="19"/>
      <c r="D21" s="12"/>
      <c r="E21" s="10"/>
      <c r="F21" s="10"/>
      <c r="G21" s="10"/>
      <c r="H21" s="12"/>
      <c r="I21" s="12"/>
      <c r="J21" s="12"/>
      <c r="K21" s="13"/>
      <c r="L21" s="12"/>
      <c r="M21" s="12"/>
      <c r="N21" s="13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2:49">
      <c r="B22" s="81" t="s">
        <v>34</v>
      </c>
      <c r="C22" s="19" t="s">
        <v>5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2:49">
      <c r="B23" s="85" t="s">
        <v>80</v>
      </c>
      <c r="C23" s="19" t="s">
        <v>5</v>
      </c>
      <c r="D23" s="12">
        <f>'Tabel I-O'!D23*'Tabel Harga'!$F$23</f>
        <v>3000000</v>
      </c>
      <c r="E23" s="12">
        <f>'Tabel I-O'!E23*'Tabel Harga'!$F$23</f>
        <v>0</v>
      </c>
      <c r="F23" s="12">
        <f>'Tabel I-O'!F23*'Tabel Harga'!$F$23</f>
        <v>0</v>
      </c>
      <c r="G23" s="12">
        <f>'Tabel I-O'!G23*'Tabel Harga'!$F$23</f>
        <v>0</v>
      </c>
      <c r="H23" s="12">
        <f>'Tabel I-O'!H23*'Tabel Harga'!$F$23</f>
        <v>0</v>
      </c>
      <c r="I23" s="12">
        <f>'Tabel I-O'!I23*'Tabel Harga'!$F$23</f>
        <v>0</v>
      </c>
      <c r="J23" s="12">
        <f>'Tabel I-O'!J23*'Tabel Harga'!$F$23</f>
        <v>0</v>
      </c>
      <c r="K23" s="12">
        <f>'Tabel I-O'!K23*'Tabel Harga'!$F$23</f>
        <v>0</v>
      </c>
      <c r="L23" s="12">
        <f>'Tabel I-O'!L23*'Tabel Harga'!$F$23</f>
        <v>0</v>
      </c>
      <c r="M23" s="12">
        <f>'Tabel I-O'!M23*'Tabel Harga'!$F$23</f>
        <v>0</v>
      </c>
      <c r="N23" s="12">
        <f>'Tabel I-O'!N23*'Tabel Harga'!$F$23</f>
        <v>0</v>
      </c>
      <c r="O23" s="12">
        <f>'Tabel I-O'!O23*'Tabel Harga'!$F$23</f>
        <v>0</v>
      </c>
      <c r="P23" s="12">
        <f>'Tabel I-O'!P23*'Tabel Harga'!$F$23</f>
        <v>0</v>
      </c>
      <c r="Q23" s="12">
        <f>'Tabel I-O'!Q23*'Tabel Harga'!$F$23</f>
        <v>0</v>
      </c>
      <c r="R23" s="12">
        <f>'Tabel I-O'!R23*'Tabel Harga'!$F$23</f>
        <v>0</v>
      </c>
      <c r="S23" s="12">
        <f>'Tabel I-O'!S23*'Tabel Harga'!$F$23</f>
        <v>3000000</v>
      </c>
      <c r="T23" s="12">
        <f>'Tabel I-O'!T23*'Tabel Harga'!$F$23</f>
        <v>0</v>
      </c>
      <c r="U23" s="12">
        <f>'Tabel I-O'!U23*'Tabel Harga'!$F$23</f>
        <v>0</v>
      </c>
      <c r="V23" s="12">
        <f>'Tabel I-O'!V23*'Tabel Harga'!$F$23</f>
        <v>0</v>
      </c>
      <c r="W23" s="12">
        <f>'Tabel I-O'!W23*'Tabel Harga'!$F$23</f>
        <v>0</v>
      </c>
      <c r="X23" s="12">
        <f>'Tabel I-O'!X23*'Tabel Harga'!$F$23</f>
        <v>0</v>
      </c>
      <c r="Y23" s="12">
        <f>'Tabel I-O'!Y23*'Tabel Harga'!$F$23</f>
        <v>0</v>
      </c>
      <c r="Z23" s="12">
        <f>'Tabel I-O'!Z23*'Tabel Harga'!$F$23</f>
        <v>0</v>
      </c>
      <c r="AA23" s="12">
        <f>'Tabel I-O'!AA23*'Tabel Harga'!$F$23</f>
        <v>0</v>
      </c>
      <c r="AB23" s="12">
        <f>'Tabel I-O'!AB23*'Tabel Harga'!$F$23</f>
        <v>0</v>
      </c>
      <c r="AC23" s="12">
        <f>'Tabel I-O'!AC23*'Tabel Harga'!$F$23</f>
        <v>0</v>
      </c>
      <c r="AD23" s="12">
        <f>'Tabel I-O'!AD23*'Tabel Harga'!$F$23</f>
        <v>0</v>
      </c>
      <c r="AE23" s="12">
        <f>'Tabel I-O'!AE23*'Tabel Harga'!$F$23</f>
        <v>0</v>
      </c>
      <c r="AF23" s="12">
        <f>'Tabel I-O'!AF23*'Tabel Harga'!$F$23</f>
        <v>0</v>
      </c>
      <c r="AG23" s="12">
        <f>'Tabel I-O'!AG23*'Tabel Harga'!$F$23</f>
        <v>0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2:49">
      <c r="B24" s="85" t="s">
        <v>79</v>
      </c>
      <c r="C24" s="19" t="s">
        <v>5</v>
      </c>
      <c r="D24" s="12">
        <f>'Tabel I-O'!D24*'Tabel Harga'!$F$24</f>
        <v>75000</v>
      </c>
      <c r="E24" s="12">
        <f>'Tabel I-O'!E24*'Tabel Harga'!$F$24</f>
        <v>0</v>
      </c>
      <c r="F24" s="12">
        <f>'Tabel I-O'!F24*'Tabel Harga'!$F$24</f>
        <v>0</v>
      </c>
      <c r="G24" s="12">
        <f>'Tabel I-O'!G24*'Tabel Harga'!$F$24</f>
        <v>0</v>
      </c>
      <c r="H24" s="12">
        <f>'Tabel I-O'!H24*'Tabel Harga'!$F$24</f>
        <v>0</v>
      </c>
      <c r="I24" s="12">
        <f>'Tabel I-O'!I24*'Tabel Harga'!$F$24</f>
        <v>0</v>
      </c>
      <c r="J24" s="12">
        <f>'Tabel I-O'!J24*'Tabel Harga'!$F$24</f>
        <v>0</v>
      </c>
      <c r="K24" s="12">
        <f>'Tabel I-O'!K24*'Tabel Harga'!$F$24</f>
        <v>0</v>
      </c>
      <c r="L24" s="12">
        <f>'Tabel I-O'!L24*'Tabel Harga'!$F$24</f>
        <v>0</v>
      </c>
      <c r="M24" s="12">
        <f>'Tabel I-O'!M24*'Tabel Harga'!$F$24</f>
        <v>0</v>
      </c>
      <c r="N24" s="12">
        <f>'Tabel I-O'!N24*'Tabel Harga'!$F$24</f>
        <v>0</v>
      </c>
      <c r="O24" s="12">
        <f>'Tabel I-O'!O24*'Tabel Harga'!$F$24</f>
        <v>0</v>
      </c>
      <c r="P24" s="12">
        <f>'Tabel I-O'!P24*'Tabel Harga'!$F$24</f>
        <v>0</v>
      </c>
      <c r="Q24" s="12">
        <f>'Tabel I-O'!Q24*'Tabel Harga'!$F$24</f>
        <v>0</v>
      </c>
      <c r="R24" s="12">
        <f>'Tabel I-O'!R24*'Tabel Harga'!$F$24</f>
        <v>0</v>
      </c>
      <c r="S24" s="12">
        <f>'Tabel I-O'!S24*'Tabel Harga'!$F$24</f>
        <v>75000</v>
      </c>
      <c r="T24" s="12">
        <f>'Tabel I-O'!T24*'Tabel Harga'!$F$24</f>
        <v>0</v>
      </c>
      <c r="U24" s="12">
        <f>'Tabel I-O'!U24*'Tabel Harga'!$F$24</f>
        <v>0</v>
      </c>
      <c r="V24" s="12">
        <f>'Tabel I-O'!V24*'Tabel Harga'!$F$24</f>
        <v>0</v>
      </c>
      <c r="W24" s="12">
        <f>'Tabel I-O'!W24*'Tabel Harga'!$F$24</f>
        <v>0</v>
      </c>
      <c r="X24" s="12">
        <f>'Tabel I-O'!X24*'Tabel Harga'!$F$24</f>
        <v>0</v>
      </c>
      <c r="Y24" s="12">
        <f>'Tabel I-O'!Y24*'Tabel Harga'!$F$24</f>
        <v>0</v>
      </c>
      <c r="Z24" s="12">
        <f>'Tabel I-O'!Z24*'Tabel Harga'!$F$24</f>
        <v>0</v>
      </c>
      <c r="AA24" s="12">
        <f>'Tabel I-O'!AA24*'Tabel Harga'!$F$24</f>
        <v>0</v>
      </c>
      <c r="AB24" s="12">
        <f>'Tabel I-O'!AB24*'Tabel Harga'!$F$24</f>
        <v>0</v>
      </c>
      <c r="AC24" s="12">
        <f>'Tabel I-O'!AC24*'Tabel Harga'!$F$24</f>
        <v>0</v>
      </c>
      <c r="AD24" s="12">
        <f>'Tabel I-O'!AD24*'Tabel Harga'!$F$24</f>
        <v>0</v>
      </c>
      <c r="AE24" s="12">
        <f>'Tabel I-O'!AE24*'Tabel Harga'!$F$24</f>
        <v>0</v>
      </c>
      <c r="AF24" s="12">
        <f>'Tabel I-O'!AF24*'Tabel Harga'!$F$24</f>
        <v>0</v>
      </c>
      <c r="AG24" s="12">
        <f>'Tabel I-O'!AG24*'Tabel Harga'!$F$24</f>
        <v>0</v>
      </c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2:49">
      <c r="B25" s="81" t="s">
        <v>123</v>
      </c>
      <c r="C25" s="19" t="s">
        <v>5</v>
      </c>
      <c r="D25" s="12">
        <f>'Tabel I-O'!D25*'Tabel Harga'!$F$25</f>
        <v>750000</v>
      </c>
      <c r="E25" s="12">
        <f>'Tabel I-O'!E25*'Tabel Harga'!$F$25</f>
        <v>75000</v>
      </c>
      <c r="F25" s="12">
        <f>'Tabel I-O'!F25*'Tabel Harga'!$F$25</f>
        <v>0</v>
      </c>
      <c r="G25" s="12">
        <f>'Tabel I-O'!G25*'Tabel Harga'!$F$25</f>
        <v>0</v>
      </c>
      <c r="H25" s="12">
        <f>'Tabel I-O'!H25*'Tabel Harga'!$F$25</f>
        <v>0</v>
      </c>
      <c r="I25" s="12">
        <f>'Tabel I-O'!I25*'Tabel Harga'!$F$25</f>
        <v>0</v>
      </c>
      <c r="J25" s="12">
        <f>'Tabel I-O'!J25*'Tabel Harga'!$F$25</f>
        <v>0</v>
      </c>
      <c r="K25" s="12">
        <f>'Tabel I-O'!K25*'Tabel Harga'!$F$25</f>
        <v>0</v>
      </c>
      <c r="L25" s="12">
        <f>'Tabel I-O'!L25*'Tabel Harga'!$F$25</f>
        <v>0</v>
      </c>
      <c r="M25" s="12">
        <f>'Tabel I-O'!M25*'Tabel Harga'!$F$25</f>
        <v>0</v>
      </c>
      <c r="N25" s="12">
        <f>'Tabel I-O'!N25*'Tabel Harga'!$F$25</f>
        <v>0</v>
      </c>
      <c r="O25" s="12">
        <f>'Tabel I-O'!O25*'Tabel Harga'!$F$25</f>
        <v>0</v>
      </c>
      <c r="P25" s="12">
        <f>'Tabel I-O'!P25*'Tabel Harga'!$F$25</f>
        <v>0</v>
      </c>
      <c r="Q25" s="12">
        <f>'Tabel I-O'!Q25*'Tabel Harga'!$F$25</f>
        <v>0</v>
      </c>
      <c r="R25" s="12">
        <f>'Tabel I-O'!R25*'Tabel Harga'!$F$25</f>
        <v>0</v>
      </c>
      <c r="S25" s="12">
        <f>'Tabel I-O'!S25*'Tabel Harga'!$F$25</f>
        <v>750000</v>
      </c>
      <c r="T25" s="12">
        <f>'Tabel I-O'!T25*'Tabel Harga'!$F$25</f>
        <v>75000</v>
      </c>
      <c r="U25" s="12">
        <f>'Tabel I-O'!U25*'Tabel Harga'!$F$25</f>
        <v>0</v>
      </c>
      <c r="V25" s="12">
        <f>'Tabel I-O'!V25*'Tabel Harga'!$F$25</f>
        <v>0</v>
      </c>
      <c r="W25" s="12">
        <f>'Tabel I-O'!W25*'Tabel Harga'!$F$25</f>
        <v>0</v>
      </c>
      <c r="X25" s="12">
        <f>'Tabel I-O'!X25*'Tabel Harga'!$F$25</f>
        <v>0</v>
      </c>
      <c r="Y25" s="12">
        <f>'Tabel I-O'!Y25*'Tabel Harga'!$F$25</f>
        <v>0</v>
      </c>
      <c r="Z25" s="12">
        <f>'Tabel I-O'!Z25*'Tabel Harga'!$F$25</f>
        <v>0</v>
      </c>
      <c r="AA25" s="12">
        <f>'Tabel I-O'!AA25*'Tabel Harga'!$F$25</f>
        <v>0</v>
      </c>
      <c r="AB25" s="12">
        <f>'Tabel I-O'!AB25*'Tabel Harga'!$F$25</f>
        <v>0</v>
      </c>
      <c r="AC25" s="12">
        <f>'Tabel I-O'!AC25*'Tabel Harga'!$F$25</f>
        <v>0</v>
      </c>
      <c r="AD25" s="12">
        <f>'Tabel I-O'!AD25*'Tabel Harga'!$F$25</f>
        <v>0</v>
      </c>
      <c r="AE25" s="12">
        <f>'Tabel I-O'!AE25*'Tabel Harga'!$F$25</f>
        <v>0</v>
      </c>
      <c r="AF25" s="12">
        <f>'Tabel I-O'!AF25*'Tabel Harga'!$F$25</f>
        <v>0</v>
      </c>
      <c r="AG25" s="12">
        <f>'Tabel I-O'!AG25*'Tabel Harga'!$F$25</f>
        <v>0</v>
      </c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2:49">
      <c r="B26" s="81" t="s">
        <v>76</v>
      </c>
      <c r="C26" s="19" t="s">
        <v>5</v>
      </c>
      <c r="D26" s="12">
        <f>'Tabel I-O'!D26*'Tabel Harga'!$F$26</f>
        <v>3000000</v>
      </c>
      <c r="E26" s="12">
        <f>'Tabel I-O'!E26*'Tabel Harga'!$F$26</f>
        <v>3000000</v>
      </c>
      <c r="F26" s="12">
        <f>'Tabel I-O'!F26*'Tabel Harga'!$F$26</f>
        <v>3000000</v>
      </c>
      <c r="G26" s="12">
        <f>'Tabel I-O'!G26*'Tabel Harga'!$F$26</f>
        <v>3000000</v>
      </c>
      <c r="H26" s="12">
        <f>'Tabel I-O'!H26*'Tabel Harga'!$F$26</f>
        <v>3000000</v>
      </c>
      <c r="I26" s="12">
        <f>'Tabel I-O'!I26*'Tabel Harga'!$F$26</f>
        <v>3000000</v>
      </c>
      <c r="J26" s="12">
        <f>'Tabel I-O'!J26*'Tabel Harga'!$F$26</f>
        <v>3000000</v>
      </c>
      <c r="K26" s="12">
        <f>'Tabel I-O'!K26*'Tabel Harga'!$F$26</f>
        <v>3000000</v>
      </c>
      <c r="L26" s="12">
        <f>'Tabel I-O'!L26*'Tabel Harga'!$F$26</f>
        <v>3000000</v>
      </c>
      <c r="M26" s="12">
        <f>'Tabel I-O'!M26*'Tabel Harga'!$F$26</f>
        <v>0</v>
      </c>
      <c r="N26" s="12">
        <f>'Tabel I-O'!N26*'Tabel Harga'!$F$26</f>
        <v>3000000</v>
      </c>
      <c r="O26" s="12">
        <f>'Tabel I-O'!O26*'Tabel Harga'!$F$26</f>
        <v>3000000</v>
      </c>
      <c r="P26" s="12">
        <f>'Tabel I-O'!P26*'Tabel Harga'!$F$26</f>
        <v>3000000</v>
      </c>
      <c r="Q26" s="12">
        <f>'Tabel I-O'!Q26*'Tabel Harga'!$F$26</f>
        <v>3000000</v>
      </c>
      <c r="R26" s="12">
        <f>'Tabel I-O'!R26*'Tabel Harga'!$F$26</f>
        <v>0</v>
      </c>
      <c r="S26" s="12">
        <f>'Tabel I-O'!S26*'Tabel Harga'!$F$26</f>
        <v>3000000</v>
      </c>
      <c r="T26" s="12">
        <f>'Tabel I-O'!T26*'Tabel Harga'!$F$26</f>
        <v>3000000</v>
      </c>
      <c r="U26" s="12">
        <f>'Tabel I-O'!U26*'Tabel Harga'!$F$26</f>
        <v>3000000</v>
      </c>
      <c r="V26" s="12">
        <f>'Tabel I-O'!V26*'Tabel Harga'!$F$26</f>
        <v>3000000</v>
      </c>
      <c r="W26" s="12">
        <f>'Tabel I-O'!W26*'Tabel Harga'!$F$26</f>
        <v>3000000</v>
      </c>
      <c r="X26" s="12">
        <f>'Tabel I-O'!X26*'Tabel Harga'!$F$26</f>
        <v>3000000</v>
      </c>
      <c r="Y26" s="12">
        <f>'Tabel I-O'!Y26*'Tabel Harga'!$F$26</f>
        <v>3000000</v>
      </c>
      <c r="Z26" s="12">
        <f>'Tabel I-O'!Z26*'Tabel Harga'!$F$26</f>
        <v>3000000</v>
      </c>
      <c r="AA26" s="12">
        <f>'Tabel I-O'!AA26*'Tabel Harga'!$F$26</f>
        <v>3000000</v>
      </c>
      <c r="AB26" s="12">
        <f>'Tabel I-O'!AB26*'Tabel Harga'!$F$26</f>
        <v>0</v>
      </c>
      <c r="AC26" s="12">
        <f>'Tabel I-O'!AC26*'Tabel Harga'!$F$26</f>
        <v>3000000</v>
      </c>
      <c r="AD26" s="12">
        <f>'Tabel I-O'!AD26*'Tabel Harga'!$F$26</f>
        <v>3000000</v>
      </c>
      <c r="AE26" s="12">
        <f>'Tabel I-O'!AE26*'Tabel Harga'!$F$26</f>
        <v>3000000</v>
      </c>
      <c r="AF26" s="12">
        <f>'Tabel I-O'!AF26*'Tabel Harga'!$F$26</f>
        <v>3000000</v>
      </c>
      <c r="AG26" s="12">
        <f>'Tabel I-O'!AG26*'Tabel Harga'!$F$26</f>
        <v>0</v>
      </c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2:49">
      <c r="B27" s="81" t="s">
        <v>83</v>
      </c>
      <c r="C27" s="19" t="s">
        <v>5</v>
      </c>
      <c r="D27" s="12">
        <f>'Tabel I-O'!D27*'Tabel Harga'!$F$27</f>
        <v>0</v>
      </c>
      <c r="E27" s="12">
        <f>'Tabel I-O'!E27*'Tabel Harga'!$F$27</f>
        <v>0</v>
      </c>
      <c r="F27" s="12">
        <f>'Tabel I-O'!F27*'Tabel Harga'!$F$27</f>
        <v>0</v>
      </c>
      <c r="G27" s="12">
        <f>'Tabel I-O'!G27*'Tabel Harga'!$F$27</f>
        <v>0</v>
      </c>
      <c r="H27" s="12">
        <f>'Tabel I-O'!H27*'Tabel Harga'!$F$27</f>
        <v>0</v>
      </c>
      <c r="I27" s="12">
        <f>'Tabel I-O'!I27*'Tabel Harga'!$F$27</f>
        <v>0</v>
      </c>
      <c r="J27" s="12">
        <f>'Tabel I-O'!J27*'Tabel Harga'!$F$27</f>
        <v>0</v>
      </c>
      <c r="K27" s="12">
        <f>'Tabel I-O'!K27*'Tabel Harga'!$F$27</f>
        <v>0</v>
      </c>
      <c r="L27" s="12">
        <f>'Tabel I-O'!L27*'Tabel Harga'!$F$27</f>
        <v>0</v>
      </c>
      <c r="M27" s="12">
        <f>'Tabel I-O'!M27*'Tabel Harga'!$F$27</f>
        <v>15000000</v>
      </c>
      <c r="N27" s="12">
        <f>'Tabel I-O'!N27*'Tabel Harga'!$F$27</f>
        <v>0</v>
      </c>
      <c r="O27" s="12">
        <f>'Tabel I-O'!O27*'Tabel Harga'!$F$27</f>
        <v>0</v>
      </c>
      <c r="P27" s="12">
        <f>'Tabel I-O'!P27*'Tabel Harga'!$F$27</f>
        <v>0</v>
      </c>
      <c r="Q27" s="12">
        <f>'Tabel I-O'!Q27*'Tabel Harga'!$F$27</f>
        <v>0</v>
      </c>
      <c r="R27" s="12">
        <f>'Tabel I-O'!R27*'Tabel Harga'!$F$27</f>
        <v>35000000</v>
      </c>
      <c r="S27" s="12">
        <f>'Tabel I-O'!S27*'Tabel Harga'!$F$27</f>
        <v>0</v>
      </c>
      <c r="T27" s="12">
        <f>'Tabel I-O'!T27*'Tabel Harga'!$F$27</f>
        <v>0</v>
      </c>
      <c r="U27" s="12">
        <f>'Tabel I-O'!U27*'Tabel Harga'!$F$27</f>
        <v>0</v>
      </c>
      <c r="V27" s="12">
        <f>'Tabel I-O'!V27*'Tabel Harga'!$F$27</f>
        <v>0</v>
      </c>
      <c r="W27" s="12">
        <f>'Tabel I-O'!W27*'Tabel Harga'!$F$27</f>
        <v>0</v>
      </c>
      <c r="X27" s="12">
        <f>'Tabel I-O'!X27*'Tabel Harga'!$F$27</f>
        <v>0</v>
      </c>
      <c r="Y27" s="12">
        <f>'Tabel I-O'!Y27*'Tabel Harga'!$F$27</f>
        <v>0</v>
      </c>
      <c r="Z27" s="12">
        <f>'Tabel I-O'!Z27*'Tabel Harga'!$F$27</f>
        <v>0</v>
      </c>
      <c r="AA27" s="12">
        <f>'Tabel I-O'!AA27*'Tabel Harga'!$F$27</f>
        <v>0</v>
      </c>
      <c r="AB27" s="12">
        <f>'Tabel I-O'!AB27*'Tabel Harga'!$F$27</f>
        <v>15000000</v>
      </c>
      <c r="AC27" s="12">
        <f>'Tabel I-O'!AC27*'Tabel Harga'!$F$27</f>
        <v>0</v>
      </c>
      <c r="AD27" s="12">
        <f>'Tabel I-O'!AD27*'Tabel Harga'!$F$27</f>
        <v>0</v>
      </c>
      <c r="AE27" s="12">
        <f>'Tabel I-O'!AE27*'Tabel Harga'!$F$27</f>
        <v>0</v>
      </c>
      <c r="AF27" s="12">
        <f>'Tabel I-O'!AF27*'Tabel Harga'!$F$27</f>
        <v>0</v>
      </c>
      <c r="AG27" s="12">
        <f>'Tabel I-O'!AG27*'Tabel Harga'!$F$27</f>
        <v>35000000</v>
      </c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2:49">
      <c r="B28" s="81" t="s">
        <v>117</v>
      </c>
      <c r="C28" s="19" t="s">
        <v>5</v>
      </c>
      <c r="D28" s="12">
        <f>'Tabel I-O'!D28*'Tabel Harga'!$F$28</f>
        <v>0</v>
      </c>
      <c r="E28" s="12">
        <f>'Tabel I-O'!E28*'Tabel Harga'!$F$28</f>
        <v>0</v>
      </c>
      <c r="F28" s="12">
        <f>'Tabel I-O'!F28*'Tabel Harga'!$F$28</f>
        <v>0</v>
      </c>
      <c r="G28" s="12">
        <f>'Tabel I-O'!G28*'Tabel Harga'!$F$28</f>
        <v>0</v>
      </c>
      <c r="H28" s="12">
        <f>'Tabel I-O'!H28*'Tabel Harga'!$F$28</f>
        <v>0</v>
      </c>
      <c r="I28" s="12">
        <f>'Tabel I-O'!I28*'Tabel Harga'!$F$28</f>
        <v>0</v>
      </c>
      <c r="J28" s="12">
        <f>'Tabel I-O'!J28*'Tabel Harga'!$F$28</f>
        <v>0</v>
      </c>
      <c r="K28" s="12">
        <f>'Tabel I-O'!K28*'Tabel Harga'!$F$28</f>
        <v>0</v>
      </c>
      <c r="L28" s="12">
        <f>'Tabel I-O'!L28*'Tabel Harga'!$F$28</f>
        <v>0</v>
      </c>
      <c r="M28" s="12">
        <f>'Tabel I-O'!M28*'Tabel Harga'!$F$28</f>
        <v>8000000</v>
      </c>
      <c r="N28" s="12">
        <f>'Tabel I-O'!N28*'Tabel Harga'!$F$28</f>
        <v>0</v>
      </c>
      <c r="O28" s="12">
        <f>'Tabel I-O'!O28*'Tabel Harga'!$F$28</f>
        <v>0</v>
      </c>
      <c r="P28" s="12">
        <f>'Tabel I-O'!P28*'Tabel Harga'!$F$28</f>
        <v>0</v>
      </c>
      <c r="Q28" s="12">
        <f>'Tabel I-O'!Q28*'Tabel Harga'!$F$28</f>
        <v>0</v>
      </c>
      <c r="R28" s="12">
        <f>'Tabel I-O'!R28*'Tabel Harga'!$F$28</f>
        <v>18666666.666666668</v>
      </c>
      <c r="S28" s="12">
        <f>'Tabel I-O'!S28*'Tabel Harga'!$F$28</f>
        <v>0</v>
      </c>
      <c r="T28" s="12">
        <f>'Tabel I-O'!T28*'Tabel Harga'!$F$28</f>
        <v>0</v>
      </c>
      <c r="U28" s="12">
        <f>'Tabel I-O'!U28*'Tabel Harga'!$F$28</f>
        <v>0</v>
      </c>
      <c r="V28" s="12">
        <f>'Tabel I-O'!V28*'Tabel Harga'!$F$28</f>
        <v>0</v>
      </c>
      <c r="W28" s="12">
        <f>'Tabel I-O'!W28*'Tabel Harga'!$F$28</f>
        <v>0</v>
      </c>
      <c r="X28" s="12">
        <f>'Tabel I-O'!X28*'Tabel Harga'!$F$28</f>
        <v>0</v>
      </c>
      <c r="Y28" s="12">
        <f>'Tabel I-O'!Y28*'Tabel Harga'!$F$28</f>
        <v>0</v>
      </c>
      <c r="Z28" s="12">
        <f>'Tabel I-O'!Z28*'Tabel Harga'!$F$28</f>
        <v>0</v>
      </c>
      <c r="AA28" s="12">
        <f>'Tabel I-O'!AA28*'Tabel Harga'!$F$28</f>
        <v>0</v>
      </c>
      <c r="AB28" s="12">
        <f>'Tabel I-O'!AB28*'Tabel Harga'!$F$28</f>
        <v>8000000</v>
      </c>
      <c r="AC28" s="12">
        <f>'Tabel I-O'!AC28*'Tabel Harga'!$F$28</f>
        <v>0</v>
      </c>
      <c r="AD28" s="12">
        <f>'Tabel I-O'!AD28*'Tabel Harga'!$F$28</f>
        <v>0</v>
      </c>
      <c r="AE28" s="12">
        <f>'Tabel I-O'!AE28*'Tabel Harga'!$F$28</f>
        <v>0</v>
      </c>
      <c r="AF28" s="12">
        <f>'Tabel I-O'!AF28*'Tabel Harga'!$F$28</f>
        <v>0</v>
      </c>
      <c r="AG28" s="12">
        <f>'Tabel I-O'!AG28*'Tabel Harga'!$F$28</f>
        <v>18666666.666666668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2:49">
      <c r="B29" s="81" t="s">
        <v>86</v>
      </c>
      <c r="C29" s="19" t="s">
        <v>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2:49">
      <c r="B30" s="85" t="s">
        <v>131</v>
      </c>
      <c r="C30" s="19" t="s">
        <v>5</v>
      </c>
      <c r="D30" s="12">
        <f>'Tabel I-O'!D30*'Tabel Harga'!$F$30</f>
        <v>0</v>
      </c>
      <c r="E30" s="12">
        <f>'Tabel I-O'!E30*'Tabel Harga'!$F$30</f>
        <v>0</v>
      </c>
      <c r="F30" s="12">
        <f>'Tabel I-O'!F30*'Tabel Harga'!$F$30</f>
        <v>0</v>
      </c>
      <c r="G30" s="12">
        <f>'Tabel I-O'!G30*'Tabel Harga'!$F$30</f>
        <v>0</v>
      </c>
      <c r="H30" s="12">
        <f>'Tabel I-O'!H30*'Tabel Harga'!$F$30</f>
        <v>0</v>
      </c>
      <c r="I30" s="12">
        <f>'Tabel I-O'!I30*'Tabel Harga'!$F$30</f>
        <v>0</v>
      </c>
      <c r="J30" s="12">
        <f>'Tabel I-O'!J30*'Tabel Harga'!$F$30</f>
        <v>0</v>
      </c>
      <c r="K30" s="12">
        <f>'Tabel I-O'!K30*'Tabel Harga'!$F$30</f>
        <v>0</v>
      </c>
      <c r="L30" s="12">
        <f>'Tabel I-O'!L30*'Tabel Harga'!$F$30</f>
        <v>0</v>
      </c>
      <c r="M30" s="12">
        <f>'Tabel I-O'!M30*'Tabel Harga'!$F$30</f>
        <v>15000000</v>
      </c>
      <c r="N30" s="12">
        <f>'Tabel I-O'!N30*'Tabel Harga'!$F$30</f>
        <v>0</v>
      </c>
      <c r="O30" s="12">
        <f>'Tabel I-O'!O30*'Tabel Harga'!$F$30</f>
        <v>0</v>
      </c>
      <c r="P30" s="12">
        <f>'Tabel I-O'!P30*'Tabel Harga'!$F$30</f>
        <v>0</v>
      </c>
      <c r="Q30" s="12">
        <f>'Tabel I-O'!Q30*'Tabel Harga'!$F$30</f>
        <v>0</v>
      </c>
      <c r="R30" s="12">
        <f>'Tabel I-O'!R30*'Tabel Harga'!$F$30</f>
        <v>35000000</v>
      </c>
      <c r="S30" s="12">
        <f>'Tabel I-O'!S30*'Tabel Harga'!$F$30</f>
        <v>0</v>
      </c>
      <c r="T30" s="12">
        <f>'Tabel I-O'!T30*'Tabel Harga'!$F$30</f>
        <v>0</v>
      </c>
      <c r="U30" s="12">
        <f>'Tabel I-O'!U30*'Tabel Harga'!$F$30</f>
        <v>0</v>
      </c>
      <c r="V30" s="12">
        <f>'Tabel I-O'!V30*'Tabel Harga'!$F$30</f>
        <v>0</v>
      </c>
      <c r="W30" s="12">
        <f>'Tabel I-O'!W30*'Tabel Harga'!$F$30</f>
        <v>0</v>
      </c>
      <c r="X30" s="12">
        <f>'Tabel I-O'!X30*'Tabel Harga'!$F$30</f>
        <v>0</v>
      </c>
      <c r="Y30" s="12">
        <f>'Tabel I-O'!Y30*'Tabel Harga'!$F$30</f>
        <v>0</v>
      </c>
      <c r="Z30" s="12">
        <f>'Tabel I-O'!Z30*'Tabel Harga'!$F$30</f>
        <v>0</v>
      </c>
      <c r="AA30" s="12">
        <f>'Tabel I-O'!AA30*'Tabel Harga'!$F$30</f>
        <v>0</v>
      </c>
      <c r="AB30" s="12">
        <f>'Tabel I-O'!AB30*'Tabel Harga'!$F$30</f>
        <v>15000000</v>
      </c>
      <c r="AC30" s="12">
        <f>'Tabel I-O'!AC30*'Tabel Harga'!$F$30</f>
        <v>0</v>
      </c>
      <c r="AD30" s="12">
        <f>'Tabel I-O'!AD30*'Tabel Harga'!$F$30</f>
        <v>0</v>
      </c>
      <c r="AE30" s="12">
        <f>'Tabel I-O'!AE30*'Tabel Harga'!$F$30</f>
        <v>0</v>
      </c>
      <c r="AF30" s="12">
        <f>'Tabel I-O'!AF30*'Tabel Harga'!$F$30</f>
        <v>0</v>
      </c>
      <c r="AG30" s="12">
        <f>'Tabel I-O'!AG30*'Tabel Harga'!$F$30</f>
        <v>35000000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2:49">
      <c r="B31" s="85" t="s">
        <v>125</v>
      </c>
      <c r="C31" s="19" t="s">
        <v>5</v>
      </c>
      <c r="D31" s="12">
        <f>'Tabel I-O'!D31*'Tabel Harga'!$F$31</f>
        <v>0</v>
      </c>
      <c r="E31" s="12">
        <f>'Tabel I-O'!E31*'Tabel Harga'!$F$31</f>
        <v>0</v>
      </c>
      <c r="F31" s="12">
        <f>'Tabel I-O'!F31*'Tabel Harga'!$F$31</f>
        <v>0</v>
      </c>
      <c r="G31" s="12">
        <f>'Tabel I-O'!G31*'Tabel Harga'!$F$31</f>
        <v>0</v>
      </c>
      <c r="H31" s="12">
        <f>'Tabel I-O'!H31*'Tabel Harga'!$F$31</f>
        <v>0</v>
      </c>
      <c r="I31" s="12">
        <f>'Tabel I-O'!I31*'Tabel Harga'!$F$31</f>
        <v>0</v>
      </c>
      <c r="J31" s="12">
        <f>'Tabel I-O'!J31*'Tabel Harga'!$F$31</f>
        <v>0</v>
      </c>
      <c r="K31" s="12">
        <f>'Tabel I-O'!K31*'Tabel Harga'!$F$31</f>
        <v>0</v>
      </c>
      <c r="L31" s="12">
        <f>'Tabel I-O'!L31*'Tabel Harga'!$F$31</f>
        <v>0</v>
      </c>
      <c r="M31" s="12">
        <f>'Tabel I-O'!M31*'Tabel Harga'!$F$31</f>
        <v>12000000</v>
      </c>
      <c r="N31" s="12">
        <f>'Tabel I-O'!N31*'Tabel Harga'!$F$31</f>
        <v>0</v>
      </c>
      <c r="O31" s="12">
        <f>'Tabel I-O'!O31*'Tabel Harga'!$F$31</f>
        <v>0</v>
      </c>
      <c r="P31" s="12">
        <f>'Tabel I-O'!P31*'Tabel Harga'!$F$31</f>
        <v>0</v>
      </c>
      <c r="Q31" s="12">
        <f>'Tabel I-O'!Q31*'Tabel Harga'!$F$31</f>
        <v>0</v>
      </c>
      <c r="R31" s="12">
        <f>'Tabel I-O'!R31*'Tabel Harga'!$F$31</f>
        <v>28000000</v>
      </c>
      <c r="S31" s="12">
        <f>'Tabel I-O'!S31*'Tabel Harga'!$F$31</f>
        <v>0</v>
      </c>
      <c r="T31" s="12">
        <f>'Tabel I-O'!T31*'Tabel Harga'!$F$31</f>
        <v>0</v>
      </c>
      <c r="U31" s="12">
        <f>'Tabel I-O'!U31*'Tabel Harga'!$F$31</f>
        <v>0</v>
      </c>
      <c r="V31" s="12">
        <f>'Tabel I-O'!V31*'Tabel Harga'!$F$31</f>
        <v>0</v>
      </c>
      <c r="W31" s="12">
        <f>'Tabel I-O'!W31*'Tabel Harga'!$F$31</f>
        <v>0</v>
      </c>
      <c r="X31" s="12">
        <f>'Tabel I-O'!X31*'Tabel Harga'!$F$31</f>
        <v>0</v>
      </c>
      <c r="Y31" s="12">
        <f>'Tabel I-O'!Y31*'Tabel Harga'!$F$31</f>
        <v>0</v>
      </c>
      <c r="Z31" s="12">
        <f>'Tabel I-O'!Z31*'Tabel Harga'!$F$31</f>
        <v>0</v>
      </c>
      <c r="AA31" s="12">
        <f>'Tabel I-O'!AA31*'Tabel Harga'!$F$31</f>
        <v>0</v>
      </c>
      <c r="AB31" s="12">
        <f>'Tabel I-O'!AB31*'Tabel Harga'!$F$31</f>
        <v>12000000</v>
      </c>
      <c r="AC31" s="12">
        <f>'Tabel I-O'!AC31*'Tabel Harga'!$F$31</f>
        <v>0</v>
      </c>
      <c r="AD31" s="12">
        <f>'Tabel I-O'!AD31*'Tabel Harga'!$F$31</f>
        <v>0</v>
      </c>
      <c r="AE31" s="12">
        <f>'Tabel I-O'!AE31*'Tabel Harga'!$F$31</f>
        <v>0</v>
      </c>
      <c r="AF31" s="12">
        <f>'Tabel I-O'!AF31*'Tabel Harga'!$F$31</f>
        <v>0</v>
      </c>
      <c r="AG31" s="12">
        <f>'Tabel I-O'!AG31*'Tabel Harga'!$F$31</f>
        <v>28000000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2:49">
      <c r="B32" s="17" t="s">
        <v>111</v>
      </c>
      <c r="C32" s="19"/>
      <c r="D32" s="12"/>
      <c r="E32" s="10"/>
      <c r="F32" s="10"/>
      <c r="G32" s="12"/>
      <c r="H32" s="12"/>
      <c r="I32" s="12"/>
      <c r="J32" s="12"/>
      <c r="K32" s="13"/>
      <c r="L32" s="12"/>
      <c r="M32" s="12"/>
      <c r="N32" s="13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2:49">
      <c r="B33" s="16" t="s">
        <v>22</v>
      </c>
      <c r="C33" s="19" t="s">
        <v>5</v>
      </c>
      <c r="D33" s="10">
        <f t="shared" ref="D33:AG33" si="0">SUM(D8:D31)</f>
        <v>7475000</v>
      </c>
      <c r="E33" s="10">
        <f t="shared" si="0"/>
        <v>3075000</v>
      </c>
      <c r="F33" s="10">
        <f t="shared" si="0"/>
        <v>3000000</v>
      </c>
      <c r="G33" s="10">
        <f t="shared" si="0"/>
        <v>3000000</v>
      </c>
      <c r="H33" s="10">
        <f t="shared" si="0"/>
        <v>3650000</v>
      </c>
      <c r="I33" s="10">
        <f t="shared" si="0"/>
        <v>3000000</v>
      </c>
      <c r="J33" s="10">
        <f t="shared" si="0"/>
        <v>3000000</v>
      </c>
      <c r="K33" s="10">
        <f t="shared" si="0"/>
        <v>3000000</v>
      </c>
      <c r="L33" s="10">
        <f t="shared" si="0"/>
        <v>3650000</v>
      </c>
      <c r="M33" s="10">
        <f t="shared" si="0"/>
        <v>52400000</v>
      </c>
      <c r="N33" s="10">
        <f t="shared" si="0"/>
        <v>3000000</v>
      </c>
      <c r="O33" s="10">
        <f t="shared" si="0"/>
        <v>3000000</v>
      </c>
      <c r="P33" s="10">
        <f t="shared" si="0"/>
        <v>3650000</v>
      </c>
      <c r="Q33" s="10">
        <f t="shared" si="0"/>
        <v>3000000</v>
      </c>
      <c r="R33" s="10">
        <f t="shared" si="0"/>
        <v>122266666.66666667</v>
      </c>
      <c r="S33" s="10">
        <f t="shared" si="0"/>
        <v>6825000</v>
      </c>
      <c r="T33" s="10">
        <f t="shared" si="0"/>
        <v>3725000</v>
      </c>
      <c r="U33" s="10">
        <f t="shared" si="0"/>
        <v>3000000</v>
      </c>
      <c r="V33" s="10">
        <f t="shared" si="0"/>
        <v>3000000</v>
      </c>
      <c r="W33" s="10">
        <f t="shared" si="0"/>
        <v>3000000</v>
      </c>
      <c r="X33" s="10">
        <f t="shared" si="0"/>
        <v>3650000</v>
      </c>
      <c r="Y33" s="10">
        <f t="shared" si="0"/>
        <v>3000000</v>
      </c>
      <c r="Z33" s="10">
        <f t="shared" si="0"/>
        <v>3000000</v>
      </c>
      <c r="AA33" s="10">
        <f t="shared" si="0"/>
        <v>3000000</v>
      </c>
      <c r="AB33" s="10">
        <f t="shared" si="0"/>
        <v>53050000</v>
      </c>
      <c r="AC33" s="10">
        <f t="shared" si="0"/>
        <v>3000000</v>
      </c>
      <c r="AD33" s="10">
        <f t="shared" si="0"/>
        <v>3000000</v>
      </c>
      <c r="AE33" s="10">
        <f t="shared" si="0"/>
        <v>3000000</v>
      </c>
      <c r="AF33" s="10">
        <f t="shared" si="0"/>
        <v>3650000</v>
      </c>
      <c r="AG33" s="10">
        <f t="shared" si="0"/>
        <v>122266666.66666667</v>
      </c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2:49">
      <c r="B34" s="18"/>
      <c r="C34" s="19"/>
      <c r="D34" s="12"/>
      <c r="E34" s="12"/>
      <c r="F34" s="12"/>
      <c r="G34" s="12"/>
      <c r="H34" s="12"/>
      <c r="I34" s="12"/>
      <c r="J34" s="12"/>
      <c r="K34" s="13"/>
      <c r="L34" s="12"/>
      <c r="M34" s="12"/>
      <c r="N34" s="13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2:49">
      <c r="B35" s="31" t="s">
        <v>25</v>
      </c>
      <c r="C35" s="32"/>
      <c r="D35" s="33"/>
      <c r="E35" s="33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2:49">
      <c r="B36" s="16" t="s">
        <v>87</v>
      </c>
      <c r="C36" s="19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2:49">
      <c r="B37" s="35" t="s">
        <v>124</v>
      </c>
      <c r="C37" s="19" t="s">
        <v>5</v>
      </c>
      <c r="D37" s="12">
        <f>'Tabel I-O'!D37*'Tabel Harga'!$F$37</f>
        <v>0</v>
      </c>
      <c r="E37" s="12">
        <f>'Tabel I-O'!E37*'Tabel Harga'!$F$37</f>
        <v>0</v>
      </c>
      <c r="F37" s="12">
        <f>'Tabel I-O'!F37*'Tabel Harga'!$F$37</f>
        <v>0</v>
      </c>
      <c r="G37" s="12">
        <f>'Tabel I-O'!G37*'Tabel Harga'!$F$37</f>
        <v>0</v>
      </c>
      <c r="H37" s="12">
        <f>'Tabel I-O'!H37*'Tabel Harga'!$F$37</f>
        <v>0</v>
      </c>
      <c r="I37" s="12">
        <f>'Tabel I-O'!I37*'Tabel Harga'!$F$37</f>
        <v>0</v>
      </c>
      <c r="J37" s="12">
        <f>'Tabel I-O'!J37*'Tabel Harga'!$F$37</f>
        <v>0</v>
      </c>
      <c r="K37" s="12">
        <f>'Tabel I-O'!K37*'Tabel Harga'!$F$37</f>
        <v>0</v>
      </c>
      <c r="L37" s="12">
        <f>'Tabel I-O'!L37*'Tabel Harga'!$F$37</f>
        <v>0</v>
      </c>
      <c r="M37" s="12">
        <f>'Tabel I-O'!M37*'Tabel Harga'!$F$37</f>
        <v>90000000</v>
      </c>
      <c r="N37" s="12">
        <f>'Tabel I-O'!N37*'Tabel Harga'!$F$37</f>
        <v>0</v>
      </c>
      <c r="O37" s="12">
        <f>'Tabel I-O'!O37*'Tabel Harga'!$F$37</f>
        <v>0</v>
      </c>
      <c r="P37" s="12">
        <f>'Tabel I-O'!P37*'Tabel Harga'!$F$37</f>
        <v>0</v>
      </c>
      <c r="Q37" s="12">
        <f>'Tabel I-O'!Q37*'Tabel Harga'!$F$37</f>
        <v>0</v>
      </c>
      <c r="R37" s="12">
        <f>'Tabel I-O'!R37*'Tabel Harga'!$F$37</f>
        <v>210000000</v>
      </c>
      <c r="S37" s="12">
        <f>'Tabel I-O'!S37*'Tabel Harga'!$F$37</f>
        <v>0</v>
      </c>
      <c r="T37" s="12">
        <f>'Tabel I-O'!T37*'Tabel Harga'!$F$37</f>
        <v>0</v>
      </c>
      <c r="U37" s="12">
        <f>'Tabel I-O'!U37*'Tabel Harga'!$F$37</f>
        <v>0</v>
      </c>
      <c r="V37" s="12">
        <f>'Tabel I-O'!V37*'Tabel Harga'!$F$37</f>
        <v>0</v>
      </c>
      <c r="W37" s="12">
        <f>'Tabel I-O'!W37*'Tabel Harga'!$F$37</f>
        <v>0</v>
      </c>
      <c r="X37" s="12">
        <f>'Tabel I-O'!X37*'Tabel Harga'!$F$37</f>
        <v>0</v>
      </c>
      <c r="Y37" s="12">
        <f>'Tabel I-O'!Y37*'Tabel Harga'!$F$37</f>
        <v>0</v>
      </c>
      <c r="Z37" s="12">
        <f>'Tabel I-O'!Z37*'Tabel Harga'!$F$37</f>
        <v>0</v>
      </c>
      <c r="AA37" s="12">
        <f>'Tabel I-O'!AA37*'Tabel Harga'!$F$37</f>
        <v>0</v>
      </c>
      <c r="AB37" s="12">
        <f>'Tabel I-O'!AB37*'Tabel Harga'!$F$37</f>
        <v>90000000</v>
      </c>
      <c r="AC37" s="12">
        <f>'Tabel I-O'!AC37*'Tabel Harga'!$F$37</f>
        <v>0</v>
      </c>
      <c r="AD37" s="12">
        <f>'Tabel I-O'!AD37*'Tabel Harga'!$F$37</f>
        <v>0</v>
      </c>
      <c r="AE37" s="12">
        <f>'Tabel I-O'!AE37*'Tabel Harga'!$F$37</f>
        <v>0</v>
      </c>
      <c r="AF37" s="12">
        <f>'Tabel I-O'!AF37*'Tabel Harga'!$F$37</f>
        <v>0</v>
      </c>
      <c r="AG37" s="12">
        <f>'Tabel I-O'!AG37*'Tabel Harga'!$F$37</f>
        <v>210000000</v>
      </c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2:49">
      <c r="B38" s="18"/>
      <c r="C38" s="1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2:49">
      <c r="B39" s="18" t="s">
        <v>23</v>
      </c>
      <c r="C39" s="19" t="s">
        <v>5</v>
      </c>
      <c r="D39" s="14">
        <f t="shared" ref="D39:AG39" si="1">SUM(D36:D37)</f>
        <v>0</v>
      </c>
      <c r="E39" s="14">
        <f t="shared" si="1"/>
        <v>0</v>
      </c>
      <c r="F39" s="14">
        <f t="shared" si="1"/>
        <v>0</v>
      </c>
      <c r="G39" s="14">
        <f t="shared" si="1"/>
        <v>0</v>
      </c>
      <c r="H39" s="14">
        <f t="shared" si="1"/>
        <v>0</v>
      </c>
      <c r="I39" s="14">
        <f t="shared" si="1"/>
        <v>0</v>
      </c>
      <c r="J39" s="14">
        <f t="shared" si="1"/>
        <v>0</v>
      </c>
      <c r="K39" s="14">
        <f t="shared" si="1"/>
        <v>0</v>
      </c>
      <c r="L39" s="14">
        <f t="shared" si="1"/>
        <v>0</v>
      </c>
      <c r="M39" s="14">
        <f t="shared" si="1"/>
        <v>90000000</v>
      </c>
      <c r="N39" s="14">
        <f t="shared" si="1"/>
        <v>0</v>
      </c>
      <c r="O39" s="14">
        <f t="shared" si="1"/>
        <v>0</v>
      </c>
      <c r="P39" s="14">
        <f t="shared" si="1"/>
        <v>0</v>
      </c>
      <c r="Q39" s="14">
        <f t="shared" si="1"/>
        <v>0</v>
      </c>
      <c r="R39" s="14">
        <f t="shared" si="1"/>
        <v>210000000</v>
      </c>
      <c r="S39" s="14">
        <f t="shared" si="1"/>
        <v>0</v>
      </c>
      <c r="T39" s="14">
        <f t="shared" si="1"/>
        <v>0</v>
      </c>
      <c r="U39" s="14">
        <f t="shared" si="1"/>
        <v>0</v>
      </c>
      <c r="V39" s="14">
        <f t="shared" si="1"/>
        <v>0</v>
      </c>
      <c r="W39" s="14">
        <f t="shared" si="1"/>
        <v>0</v>
      </c>
      <c r="X39" s="14">
        <f t="shared" si="1"/>
        <v>0</v>
      </c>
      <c r="Y39" s="14">
        <f t="shared" si="1"/>
        <v>0</v>
      </c>
      <c r="Z39" s="14">
        <f t="shared" si="1"/>
        <v>0</v>
      </c>
      <c r="AA39" s="14">
        <f t="shared" si="1"/>
        <v>0</v>
      </c>
      <c r="AB39" s="14">
        <f t="shared" si="1"/>
        <v>90000000</v>
      </c>
      <c r="AC39" s="14">
        <f t="shared" si="1"/>
        <v>0</v>
      </c>
      <c r="AD39" s="14">
        <f t="shared" si="1"/>
        <v>0</v>
      </c>
      <c r="AE39" s="14">
        <f t="shared" si="1"/>
        <v>0</v>
      </c>
      <c r="AF39" s="14">
        <f t="shared" si="1"/>
        <v>0</v>
      </c>
      <c r="AG39" s="14">
        <f t="shared" si="1"/>
        <v>210000000</v>
      </c>
      <c r="AH39" s="15"/>
      <c r="AI39" s="5"/>
      <c r="AJ39" s="5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2:49" s="21" customFormat="1">
      <c r="B40" s="22" t="s">
        <v>21</v>
      </c>
      <c r="C40" s="23"/>
      <c r="D40" s="24">
        <f t="shared" ref="D40:AG40" si="2">D39-D33</f>
        <v>-7475000</v>
      </c>
      <c r="E40" s="24">
        <f t="shared" si="2"/>
        <v>-3075000</v>
      </c>
      <c r="F40" s="24">
        <f t="shared" si="2"/>
        <v>-3000000</v>
      </c>
      <c r="G40" s="24">
        <f t="shared" si="2"/>
        <v>-3000000</v>
      </c>
      <c r="H40" s="24">
        <f t="shared" si="2"/>
        <v>-3650000</v>
      </c>
      <c r="I40" s="24">
        <f t="shared" si="2"/>
        <v>-3000000</v>
      </c>
      <c r="J40" s="24">
        <f t="shared" si="2"/>
        <v>-3000000</v>
      </c>
      <c r="K40" s="24">
        <f t="shared" si="2"/>
        <v>-3000000</v>
      </c>
      <c r="L40" s="24">
        <f t="shared" si="2"/>
        <v>-3650000</v>
      </c>
      <c r="M40" s="24">
        <f t="shared" si="2"/>
        <v>37600000</v>
      </c>
      <c r="N40" s="24">
        <f t="shared" si="2"/>
        <v>-3000000</v>
      </c>
      <c r="O40" s="24">
        <f t="shared" si="2"/>
        <v>-3000000</v>
      </c>
      <c r="P40" s="24">
        <f t="shared" si="2"/>
        <v>-3650000</v>
      </c>
      <c r="Q40" s="24">
        <f t="shared" si="2"/>
        <v>-3000000</v>
      </c>
      <c r="R40" s="24">
        <f t="shared" si="2"/>
        <v>87733333.333333328</v>
      </c>
      <c r="S40" s="24">
        <f t="shared" si="2"/>
        <v>-6825000</v>
      </c>
      <c r="T40" s="24">
        <f t="shared" si="2"/>
        <v>-3725000</v>
      </c>
      <c r="U40" s="24">
        <f t="shared" si="2"/>
        <v>-3000000</v>
      </c>
      <c r="V40" s="24">
        <f t="shared" si="2"/>
        <v>-3000000</v>
      </c>
      <c r="W40" s="24">
        <f t="shared" si="2"/>
        <v>-3000000</v>
      </c>
      <c r="X40" s="24">
        <f t="shared" si="2"/>
        <v>-3650000</v>
      </c>
      <c r="Y40" s="24">
        <f t="shared" si="2"/>
        <v>-3000000</v>
      </c>
      <c r="Z40" s="24">
        <f t="shared" si="2"/>
        <v>-3000000</v>
      </c>
      <c r="AA40" s="24">
        <f t="shared" si="2"/>
        <v>-3000000</v>
      </c>
      <c r="AB40" s="24">
        <f t="shared" si="2"/>
        <v>36950000</v>
      </c>
      <c r="AC40" s="24">
        <f t="shared" si="2"/>
        <v>-3000000</v>
      </c>
      <c r="AD40" s="24">
        <f t="shared" si="2"/>
        <v>-3000000</v>
      </c>
      <c r="AE40" s="24">
        <f t="shared" si="2"/>
        <v>-3000000</v>
      </c>
      <c r="AF40" s="24">
        <f t="shared" si="2"/>
        <v>-3650000</v>
      </c>
      <c r="AG40" s="24">
        <f t="shared" si="2"/>
        <v>87733333.333333328</v>
      </c>
      <c r="AH40" s="25"/>
      <c r="AI40" s="25"/>
      <c r="AJ40" s="25"/>
      <c r="AK40" s="26"/>
      <c r="AL40" s="26"/>
      <c r="AM40" s="26"/>
      <c r="AN40" s="26"/>
      <c r="AO40" s="27"/>
      <c r="AP40" s="27"/>
      <c r="AQ40" s="27"/>
      <c r="AR40" s="27"/>
      <c r="AS40" s="27"/>
      <c r="AT40" s="27"/>
      <c r="AU40" s="27"/>
      <c r="AV40" s="27"/>
      <c r="AW40" s="27"/>
    </row>
    <row r="41" spans="2:49">
      <c r="C41" s="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2:49">
      <c r="B42" s="3" t="s">
        <v>26</v>
      </c>
      <c r="C42" s="5">
        <f>NPV(Asumsi!$D$8,D40:AG40)</f>
        <v>80782555.434866995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2:49">
      <c r="C43" s="56">
        <f>C42/Asumsi!D9</f>
        <v>8892.2988944131121</v>
      </c>
    </row>
  </sheetData>
  <mergeCells count="32">
    <mergeCell ref="AD4:AD5"/>
    <mergeCell ref="AE4:AE5"/>
    <mergeCell ref="AF4:AF5"/>
    <mergeCell ref="AG4:AG5"/>
    <mergeCell ref="U4:U5"/>
    <mergeCell ref="V4:V5"/>
    <mergeCell ref="AC4:AC5"/>
    <mergeCell ref="W4:W5"/>
    <mergeCell ref="X4:X5"/>
    <mergeCell ref="Y4:Y5"/>
    <mergeCell ref="AA4:AA5"/>
    <mergeCell ref="AB4:AB5"/>
    <mergeCell ref="Z4:Z5"/>
    <mergeCell ref="S4:S5"/>
    <mergeCell ref="T4:T5"/>
    <mergeCell ref="Q4:Q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B4:B5"/>
    <mergeCell ref="C4:C5"/>
    <mergeCell ref="D4:D5"/>
    <mergeCell ref="E4:E5"/>
    <mergeCell ref="F4:F5"/>
  </mergeCells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G52"/>
  <sheetViews>
    <sheetView workbookViewId="0">
      <selection activeCell="P22" sqref="P22"/>
    </sheetView>
  </sheetViews>
  <sheetFormatPr defaultRowHeight="12.75"/>
  <cols>
    <col min="1" max="1" width="14.42578125" style="58" customWidth="1"/>
    <col min="2" max="2" width="20.85546875" customWidth="1"/>
    <col min="3" max="3" width="8.42578125" customWidth="1"/>
    <col min="4" max="4" width="11.42578125" customWidth="1"/>
    <col min="5" max="5" width="8.5703125" customWidth="1"/>
    <col min="6" max="6" width="8" customWidth="1"/>
    <col min="7" max="7" width="6.7109375" bestFit="1" customWidth="1"/>
    <col min="8" max="8" width="7" bestFit="1" customWidth="1"/>
    <col min="9" max="9" width="6.7109375" bestFit="1" customWidth="1"/>
    <col min="10" max="11" width="7.7109375" bestFit="1" customWidth="1"/>
    <col min="12" max="12" width="7.7109375" customWidth="1"/>
    <col min="13" max="13" width="7.7109375" bestFit="1" customWidth="1"/>
    <col min="14" max="24" width="9" customWidth="1"/>
    <col min="25" max="25" width="7.85546875" customWidth="1"/>
    <col min="26" max="27" width="7.7109375" bestFit="1" customWidth="1"/>
    <col min="28" max="32" width="7.28515625" bestFit="1" customWidth="1"/>
  </cols>
  <sheetData>
    <row r="1" spans="1:33">
      <c r="A1" s="59" t="s">
        <v>72</v>
      </c>
      <c r="B1" s="108" t="s">
        <v>128</v>
      </c>
    </row>
    <row r="2" spans="1:33">
      <c r="A2" s="59" t="s">
        <v>73</v>
      </c>
      <c r="B2" s="108"/>
    </row>
    <row r="3" spans="1:33">
      <c r="A3" s="59"/>
      <c r="B3" s="80"/>
      <c r="D3" s="108"/>
    </row>
    <row r="4" spans="1:33">
      <c r="A4" s="109" t="s">
        <v>99</v>
      </c>
      <c r="B4" s="108" t="s">
        <v>107</v>
      </c>
      <c r="C4" s="86">
        <v>400</v>
      </c>
      <c r="D4" s="108"/>
    </row>
    <row r="6" spans="1:33">
      <c r="B6" s="110" t="s">
        <v>102</v>
      </c>
      <c r="C6" s="111">
        <v>1</v>
      </c>
      <c r="D6" s="111">
        <v>2</v>
      </c>
      <c r="E6" s="111">
        <v>3</v>
      </c>
      <c r="F6" s="111">
        <v>4</v>
      </c>
      <c r="G6" s="111">
        <v>5</v>
      </c>
      <c r="H6" s="111">
        <v>6</v>
      </c>
      <c r="I6" s="111">
        <v>7</v>
      </c>
      <c r="J6" s="111">
        <v>8</v>
      </c>
      <c r="K6" s="111">
        <v>9</v>
      </c>
      <c r="L6" s="111">
        <v>10</v>
      </c>
      <c r="M6" s="111">
        <v>11</v>
      </c>
      <c r="N6" s="111">
        <v>12</v>
      </c>
      <c r="O6" s="111">
        <v>13</v>
      </c>
      <c r="P6" s="111">
        <v>14</v>
      </c>
      <c r="Q6" s="111">
        <v>15</v>
      </c>
      <c r="R6" s="111">
        <v>16</v>
      </c>
      <c r="S6" s="111">
        <v>17</v>
      </c>
      <c r="T6" s="111">
        <v>18</v>
      </c>
      <c r="U6" s="111">
        <v>19</v>
      </c>
      <c r="V6" s="111">
        <v>20</v>
      </c>
      <c r="W6" s="111">
        <v>21</v>
      </c>
      <c r="X6" s="111">
        <v>22</v>
      </c>
      <c r="Y6" s="111">
        <v>23</v>
      </c>
      <c r="Z6" s="111">
        <v>24</v>
      </c>
      <c r="AA6" s="111">
        <v>25</v>
      </c>
      <c r="AB6" s="111">
        <v>26</v>
      </c>
      <c r="AC6" s="111">
        <v>27</v>
      </c>
      <c r="AD6" s="111">
        <v>28</v>
      </c>
      <c r="AE6" s="111">
        <v>29</v>
      </c>
      <c r="AF6" s="111">
        <v>30</v>
      </c>
    </row>
    <row r="7" spans="1:33">
      <c r="B7" s="112" t="s">
        <v>122</v>
      </c>
      <c r="C7" s="113">
        <v>0</v>
      </c>
      <c r="D7" s="113">
        <v>0</v>
      </c>
      <c r="E7" s="113">
        <v>0</v>
      </c>
      <c r="F7" s="113">
        <v>0</v>
      </c>
      <c r="G7" s="113">
        <v>0</v>
      </c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5"/>
    </row>
    <row r="8" spans="1:33">
      <c r="E8" s="116"/>
    </row>
    <row r="9" spans="1:33">
      <c r="B9" s="108"/>
    </row>
    <row r="10" spans="1:33">
      <c r="B10" s="134"/>
      <c r="C10" s="111" t="s">
        <v>103</v>
      </c>
      <c r="D10" s="111"/>
      <c r="E10" s="111" t="s">
        <v>104</v>
      </c>
      <c r="F10" s="111"/>
      <c r="H10" s="117" t="s">
        <v>119</v>
      </c>
      <c r="M10" s="125"/>
      <c r="N10" s="123"/>
      <c r="O10" s="123"/>
      <c r="P10" s="125"/>
      <c r="Q10" s="123"/>
      <c r="R10" s="125"/>
      <c r="S10" s="123"/>
      <c r="T10" s="125"/>
      <c r="U10" s="125"/>
      <c r="V10" s="123"/>
      <c r="W10" s="123"/>
      <c r="X10" s="125"/>
      <c r="Y10" s="123"/>
      <c r="Z10" s="125"/>
      <c r="AA10" s="125"/>
      <c r="AB10" s="123"/>
      <c r="AC10" s="123"/>
      <c r="AD10" s="123"/>
      <c r="AE10" s="123"/>
    </row>
    <row r="11" spans="1:33">
      <c r="B11" s="135"/>
      <c r="C11" s="111" t="s">
        <v>105</v>
      </c>
      <c r="D11" s="111"/>
      <c r="E11" s="111">
        <f>10000/4</f>
        <v>2500</v>
      </c>
      <c r="F11" s="111">
        <f>10000/4</f>
        <v>2500</v>
      </c>
      <c r="H11" s="117" t="s">
        <v>120</v>
      </c>
      <c r="M11" s="123"/>
      <c r="N11" s="123"/>
      <c r="O11" s="126"/>
      <c r="P11" s="125"/>
      <c r="Q11" s="123"/>
      <c r="R11" s="123"/>
      <c r="S11" s="123"/>
      <c r="T11" s="125"/>
      <c r="U11" s="125"/>
      <c r="V11" s="123"/>
      <c r="W11" s="123"/>
      <c r="X11" s="123"/>
      <c r="Y11" s="123"/>
      <c r="Z11" s="125"/>
      <c r="AA11" s="125"/>
      <c r="AB11" s="123"/>
      <c r="AC11" s="123"/>
      <c r="AD11" s="123"/>
      <c r="AE11" s="123"/>
    </row>
    <row r="12" spans="1:33">
      <c r="B12" s="136"/>
      <c r="C12" s="111" t="s">
        <v>101</v>
      </c>
      <c r="D12" s="111"/>
      <c r="E12" s="121">
        <f>10000/(3*3)</f>
        <v>1111.1111111111111</v>
      </c>
      <c r="F12" s="111">
        <v>1100</v>
      </c>
      <c r="H12" s="117" t="s">
        <v>126</v>
      </c>
      <c r="M12" s="123"/>
      <c r="N12" s="123"/>
      <c r="O12" s="125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5"/>
      <c r="AA12" s="125"/>
      <c r="AB12" s="123"/>
      <c r="AC12" s="123"/>
      <c r="AD12" s="123"/>
      <c r="AE12" s="123"/>
    </row>
    <row r="13" spans="1:33">
      <c r="B13" s="136"/>
      <c r="C13" s="118" t="s">
        <v>106</v>
      </c>
      <c r="D13" s="119"/>
      <c r="E13" s="119">
        <f>10000/16</f>
        <v>625</v>
      </c>
      <c r="F13" s="119">
        <f>10000/16</f>
        <v>625</v>
      </c>
      <c r="H13" s="117" t="s">
        <v>127</v>
      </c>
      <c r="M13" s="137"/>
      <c r="N13" s="155"/>
      <c r="O13" s="155"/>
      <c r="P13" s="137"/>
      <c r="Q13" s="123"/>
      <c r="R13" s="137"/>
      <c r="S13" s="156"/>
      <c r="T13" s="156"/>
      <c r="U13" s="137"/>
      <c r="V13" s="123"/>
      <c r="W13" s="137"/>
      <c r="X13" s="138"/>
      <c r="Y13" s="139"/>
      <c r="Z13" s="137"/>
      <c r="AA13" s="137"/>
      <c r="AB13" s="137"/>
      <c r="AC13" s="125"/>
      <c r="AD13" s="123"/>
      <c r="AE13" s="137"/>
    </row>
    <row r="14" spans="1:33">
      <c r="B14" s="117"/>
      <c r="C14" s="111" t="s">
        <v>107</v>
      </c>
      <c r="D14" s="111"/>
      <c r="E14" s="111">
        <f>10000/(5*5)</f>
        <v>400</v>
      </c>
      <c r="F14" s="111">
        <f>10000/(5*5)</f>
        <v>400</v>
      </c>
      <c r="H14" s="117"/>
      <c r="M14" s="140"/>
      <c r="N14" s="155"/>
      <c r="O14" s="155"/>
      <c r="P14" s="140"/>
      <c r="Q14" s="123"/>
      <c r="R14" s="140"/>
      <c r="S14" s="156"/>
      <c r="T14" s="156"/>
      <c r="U14" s="140"/>
      <c r="V14" s="123"/>
      <c r="W14" s="140"/>
      <c r="X14" s="138"/>
      <c r="Y14" s="139"/>
      <c r="Z14" s="140"/>
      <c r="AA14" s="140"/>
      <c r="AB14" s="140"/>
      <c r="AC14" s="123"/>
      <c r="AD14" s="123"/>
      <c r="AE14" s="140"/>
    </row>
    <row r="15" spans="1:33">
      <c r="B15" s="120"/>
      <c r="C15" s="111" t="s">
        <v>108</v>
      </c>
      <c r="D15" s="111"/>
      <c r="E15" s="121">
        <f>10000/(9*8)</f>
        <v>138.88888888888889</v>
      </c>
      <c r="F15" s="111">
        <v>140</v>
      </c>
      <c r="H15" s="117"/>
      <c r="M15" s="137"/>
      <c r="N15" s="155"/>
      <c r="O15" s="155"/>
      <c r="P15" s="137"/>
      <c r="Q15" s="125"/>
      <c r="R15" s="137"/>
      <c r="S15" s="139"/>
      <c r="T15" s="139"/>
      <c r="U15" s="137"/>
      <c r="V15" s="123"/>
      <c r="W15" s="123"/>
      <c r="X15" s="123"/>
      <c r="Y15" s="140"/>
      <c r="Z15" s="140"/>
      <c r="AA15" s="137"/>
      <c r="AB15" s="140"/>
      <c r="AC15" s="123"/>
      <c r="AD15" s="123"/>
      <c r="AE15" s="123"/>
    </row>
    <row r="16" spans="1:33">
      <c r="B16" s="122"/>
      <c r="C16" s="111" t="s">
        <v>100</v>
      </c>
      <c r="D16" s="111"/>
      <c r="E16" s="121">
        <f>10000/(9*9)</f>
        <v>123.45679012345678</v>
      </c>
      <c r="F16" s="111">
        <v>125</v>
      </c>
      <c r="H16" s="117"/>
      <c r="K16" s="117"/>
      <c r="M16" s="140"/>
      <c r="N16" s="155"/>
      <c r="O16" s="155"/>
      <c r="P16" s="140"/>
      <c r="Q16" s="123"/>
      <c r="R16" s="140"/>
      <c r="S16" s="157"/>
      <c r="T16" s="157"/>
      <c r="U16" s="140"/>
      <c r="V16" s="123"/>
      <c r="W16" s="123"/>
      <c r="X16" s="123"/>
      <c r="Y16" s="137"/>
      <c r="Z16" s="140"/>
      <c r="AA16" s="140"/>
      <c r="AB16" s="137"/>
      <c r="AC16" s="125"/>
      <c r="AD16" s="123"/>
      <c r="AE16" s="123"/>
    </row>
    <row r="17" spans="2:31">
      <c r="B17" s="124"/>
      <c r="G17" s="117"/>
      <c r="H17" s="117"/>
      <c r="I17" s="117"/>
      <c r="J17" s="117"/>
      <c r="K17" s="117"/>
      <c r="M17" s="137"/>
      <c r="N17" s="155"/>
      <c r="O17" s="155"/>
      <c r="P17" s="137"/>
      <c r="Q17" s="125"/>
      <c r="R17" s="137"/>
      <c r="S17" s="157"/>
      <c r="T17" s="157"/>
      <c r="U17" s="137"/>
      <c r="V17" s="123"/>
      <c r="W17" s="123"/>
      <c r="X17" s="123"/>
      <c r="Y17" s="137"/>
      <c r="Z17" s="140"/>
      <c r="AA17" s="137"/>
      <c r="AB17" s="140"/>
      <c r="AC17" s="125"/>
      <c r="AD17" s="123"/>
      <c r="AE17" s="123"/>
    </row>
    <row r="18" spans="2:31">
      <c r="C18" s="117"/>
      <c r="D18" s="117"/>
      <c r="E18" s="117"/>
      <c r="G18" s="117"/>
      <c r="H18" s="117"/>
      <c r="I18" s="117"/>
      <c r="J18" s="117"/>
      <c r="K18" s="117"/>
      <c r="M18" s="126"/>
      <c r="N18" s="123"/>
      <c r="O18" s="123"/>
      <c r="P18" s="123"/>
      <c r="Q18" s="123"/>
      <c r="R18" s="126"/>
      <c r="S18" s="125"/>
      <c r="T18" s="123"/>
      <c r="U18" s="123"/>
      <c r="V18" s="123"/>
      <c r="W18" s="123"/>
      <c r="X18" s="123"/>
      <c r="Y18" s="140"/>
      <c r="Z18" s="140"/>
      <c r="AA18" s="140"/>
      <c r="AB18" s="140"/>
      <c r="AC18" s="123"/>
      <c r="AD18" s="123"/>
      <c r="AE18" s="123"/>
    </row>
    <row r="19" spans="2:31">
      <c r="B19" s="117"/>
      <c r="C19" s="117"/>
      <c r="D19" s="117"/>
      <c r="E19" s="117"/>
      <c r="F19" s="117"/>
      <c r="G19" s="127"/>
      <c r="H19" s="117"/>
      <c r="I19" s="117"/>
      <c r="J19" s="117"/>
      <c r="K19" s="117"/>
      <c r="M19" s="126"/>
      <c r="N19" s="123"/>
      <c r="O19" s="123"/>
      <c r="P19" s="123"/>
      <c r="Q19" s="123"/>
      <c r="R19" s="126"/>
      <c r="S19" s="123"/>
      <c r="T19" s="123"/>
      <c r="U19" s="123"/>
      <c r="V19" s="123"/>
      <c r="W19" s="123"/>
      <c r="X19" s="123"/>
      <c r="Y19" s="137"/>
      <c r="Z19" s="140"/>
      <c r="AA19" s="137"/>
      <c r="AB19" s="137"/>
      <c r="AC19" s="125"/>
      <c r="AD19" s="123"/>
      <c r="AE19" s="123"/>
    </row>
    <row r="20" spans="2:31">
      <c r="B20" s="128"/>
      <c r="C20" s="129"/>
      <c r="D20" s="129"/>
      <c r="E20" s="129"/>
      <c r="F20" s="128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40"/>
      <c r="Z20" s="140"/>
      <c r="AA20" s="140"/>
      <c r="AB20" s="140"/>
      <c r="AC20" s="123"/>
      <c r="AD20" s="123"/>
      <c r="AE20" s="123"/>
    </row>
    <row r="21" spans="2:31">
      <c r="C21" s="130"/>
      <c r="D21" s="131"/>
      <c r="E21" s="131"/>
      <c r="F21" s="117"/>
      <c r="W21" s="137"/>
      <c r="X21" s="139"/>
      <c r="Y21" s="139"/>
      <c r="Z21" s="137"/>
      <c r="AA21" s="137"/>
      <c r="AB21" s="140"/>
      <c r="AC21" s="125"/>
      <c r="AD21" s="123"/>
      <c r="AE21" s="137"/>
    </row>
    <row r="22" spans="2:31">
      <c r="C22" s="130"/>
      <c r="D22" s="131"/>
      <c r="E22" s="131"/>
      <c r="F22" s="131"/>
      <c r="H22" s="117"/>
      <c r="I22" s="117"/>
      <c r="J22" s="117"/>
      <c r="K22" s="117"/>
      <c r="W22" s="126"/>
      <c r="X22" s="123"/>
      <c r="Y22" s="123"/>
      <c r="Z22" s="123"/>
      <c r="AA22" s="123"/>
      <c r="AB22" s="123"/>
      <c r="AC22" s="123"/>
      <c r="AD22" s="123"/>
      <c r="AE22" s="123"/>
    </row>
    <row r="23" spans="2:31">
      <c r="C23" s="130"/>
      <c r="D23" s="131"/>
      <c r="E23" s="131"/>
      <c r="F23" s="131"/>
      <c r="H23" s="117"/>
      <c r="I23" s="117"/>
      <c r="J23" s="117"/>
      <c r="K23" s="117"/>
      <c r="W23" s="126"/>
      <c r="X23" s="123"/>
      <c r="Y23" s="123"/>
      <c r="Z23" s="123"/>
      <c r="AA23" s="123"/>
      <c r="AB23" s="123"/>
      <c r="AC23" s="123"/>
      <c r="AD23" s="123"/>
      <c r="AE23" s="123"/>
    </row>
    <row r="24" spans="2:31">
      <c r="C24" s="130"/>
      <c r="D24" s="131"/>
      <c r="E24" s="131"/>
      <c r="F24" s="131"/>
      <c r="H24" s="117"/>
      <c r="I24" s="117"/>
      <c r="J24" s="117"/>
      <c r="K24" s="117"/>
      <c r="W24" s="125"/>
      <c r="X24" s="123"/>
      <c r="Y24" s="123"/>
      <c r="Z24" s="123"/>
      <c r="AA24" s="123"/>
      <c r="AB24" s="123"/>
      <c r="AC24" s="123"/>
      <c r="AD24" s="123"/>
      <c r="AE24" s="123"/>
    </row>
    <row r="25" spans="2:31">
      <c r="C25" s="130"/>
      <c r="D25" s="131"/>
      <c r="E25" s="131"/>
      <c r="F25" s="131"/>
      <c r="H25" s="127"/>
      <c r="I25" s="131"/>
      <c r="J25" s="131"/>
      <c r="K25" s="131"/>
      <c r="W25" s="123"/>
      <c r="X25" s="123"/>
      <c r="Y25" s="123"/>
      <c r="Z25" s="123"/>
      <c r="AA25" s="123"/>
      <c r="AB25" s="123"/>
      <c r="AC25" s="123"/>
      <c r="AD25" s="123"/>
      <c r="AE25" s="123"/>
    </row>
    <row r="26" spans="2:31">
      <c r="C26" s="130"/>
      <c r="D26" s="131"/>
      <c r="E26" s="131"/>
      <c r="F26" s="131"/>
      <c r="H26" s="115"/>
      <c r="I26" s="131"/>
      <c r="J26" s="131"/>
      <c r="K26" s="131"/>
    </row>
    <row r="27" spans="2:31">
      <c r="C27" s="130"/>
      <c r="D27" s="131"/>
      <c r="E27" s="115"/>
      <c r="F27" s="131"/>
      <c r="H27" s="117"/>
      <c r="I27" s="117"/>
      <c r="J27" s="117"/>
      <c r="K27" s="117"/>
    </row>
    <row r="28" spans="2:31">
      <c r="C28" s="130"/>
      <c r="D28" s="131"/>
      <c r="E28" s="115"/>
      <c r="F28" s="131"/>
      <c r="H28" s="117"/>
      <c r="I28" s="117"/>
      <c r="J28" s="117"/>
      <c r="K28" s="132"/>
    </row>
    <row r="29" spans="2:31">
      <c r="C29" s="130"/>
      <c r="D29" s="131"/>
      <c r="E29" s="115"/>
      <c r="F29" s="131"/>
      <c r="H29" s="117"/>
      <c r="I29" s="132"/>
      <c r="J29" s="132"/>
      <c r="K29" s="132"/>
    </row>
    <row r="30" spans="2:31">
      <c r="C30" s="130"/>
      <c r="D30" s="131"/>
      <c r="E30" s="115"/>
      <c r="F30" s="131"/>
      <c r="H30" s="117"/>
      <c r="I30" s="117"/>
      <c r="J30" s="117"/>
      <c r="K30" s="132"/>
    </row>
    <row r="31" spans="2:31">
      <c r="C31" s="130"/>
      <c r="D31" s="131"/>
      <c r="E31" s="115"/>
      <c r="F31" s="131"/>
      <c r="I31" s="117"/>
      <c r="J31" s="117"/>
      <c r="K31" s="117"/>
    </row>
    <row r="32" spans="2:31">
      <c r="C32" s="130"/>
      <c r="D32" s="131"/>
      <c r="E32" s="115"/>
      <c r="F32" s="131"/>
      <c r="H32" s="117"/>
      <c r="I32" s="117"/>
      <c r="J32" s="117"/>
      <c r="K32" s="117"/>
    </row>
    <row r="33" spans="3:11">
      <c r="C33" s="130"/>
      <c r="D33" s="131"/>
      <c r="E33" s="115"/>
      <c r="F33" s="131"/>
      <c r="H33" s="117"/>
      <c r="K33" s="117"/>
    </row>
    <row r="34" spans="3:11">
      <c r="C34" s="130"/>
      <c r="D34" s="131"/>
      <c r="E34" s="115"/>
      <c r="F34" s="131"/>
      <c r="H34" s="117"/>
      <c r="I34" s="117"/>
      <c r="J34" s="117"/>
      <c r="K34" s="117"/>
    </row>
    <row r="35" spans="3:11">
      <c r="C35" s="130"/>
      <c r="D35" s="131"/>
      <c r="E35" s="115"/>
      <c r="F35" s="131"/>
      <c r="H35" s="117"/>
      <c r="I35" s="117"/>
      <c r="J35" s="117"/>
      <c r="K35" s="117"/>
    </row>
    <row r="36" spans="3:11">
      <c r="C36" s="130"/>
      <c r="D36" s="131"/>
      <c r="E36" s="115"/>
      <c r="F36" s="131"/>
      <c r="H36" s="117"/>
      <c r="I36" s="117"/>
      <c r="J36" s="117"/>
      <c r="K36" s="117"/>
    </row>
    <row r="37" spans="3:11">
      <c r="C37" s="130"/>
      <c r="D37" s="131"/>
      <c r="E37" s="115"/>
      <c r="F37" s="131"/>
      <c r="H37" s="117"/>
      <c r="K37" s="117"/>
    </row>
    <row r="38" spans="3:11">
      <c r="C38" s="130"/>
      <c r="D38" s="131"/>
      <c r="E38" s="115"/>
      <c r="F38" s="131"/>
      <c r="H38" s="117"/>
      <c r="K38" s="117"/>
    </row>
    <row r="39" spans="3:11">
      <c r="C39" s="130"/>
      <c r="D39" s="131"/>
      <c r="E39" s="115"/>
      <c r="F39" s="131"/>
      <c r="G39" s="117"/>
      <c r="H39" s="117"/>
      <c r="I39" s="117"/>
      <c r="J39" s="133"/>
      <c r="K39" s="117"/>
    </row>
    <row r="40" spans="3:11">
      <c r="C40" s="130"/>
      <c r="D40" s="131"/>
      <c r="E40" s="115"/>
      <c r="F40" s="131"/>
      <c r="H40" s="117"/>
      <c r="I40" s="117"/>
      <c r="J40" s="133"/>
      <c r="K40" s="117"/>
    </row>
    <row r="41" spans="3:11">
      <c r="C41" s="130"/>
      <c r="D41" s="131"/>
      <c r="E41" s="115"/>
      <c r="F41" s="131"/>
      <c r="H41" s="117"/>
      <c r="J41" s="133"/>
      <c r="K41" s="117"/>
    </row>
    <row r="42" spans="3:11">
      <c r="C42" s="130"/>
      <c r="D42" s="131"/>
      <c r="E42" s="115"/>
      <c r="F42" s="131"/>
      <c r="H42" s="117"/>
      <c r="J42" s="133"/>
      <c r="K42" s="117"/>
    </row>
    <row r="43" spans="3:11">
      <c r="C43" s="130"/>
      <c r="D43" s="131"/>
      <c r="E43" s="115"/>
      <c r="F43" s="131"/>
      <c r="J43" s="117"/>
      <c r="K43" s="117"/>
    </row>
    <row r="44" spans="3:11">
      <c r="C44" s="130"/>
      <c r="D44" s="131"/>
      <c r="E44" s="115"/>
      <c r="F44" s="131"/>
      <c r="H44" s="117"/>
      <c r="J44" s="117"/>
      <c r="K44" s="117"/>
    </row>
    <row r="45" spans="3:11">
      <c r="C45" s="130"/>
      <c r="D45" s="131"/>
      <c r="E45" s="115"/>
      <c r="F45" s="131"/>
      <c r="H45" s="117"/>
      <c r="J45" s="117"/>
      <c r="K45" s="117"/>
    </row>
    <row r="46" spans="3:11">
      <c r="C46" s="130"/>
      <c r="D46" s="131"/>
      <c r="E46" s="115"/>
      <c r="F46" s="131"/>
      <c r="G46" s="117"/>
      <c r="H46" s="117"/>
      <c r="I46" s="117"/>
      <c r="J46" s="117"/>
      <c r="K46" s="117"/>
    </row>
    <row r="47" spans="3:11">
      <c r="C47" s="130"/>
      <c r="D47" s="131"/>
      <c r="E47" s="115"/>
      <c r="F47" s="131"/>
      <c r="G47" s="117"/>
      <c r="H47" s="117"/>
      <c r="I47" s="117"/>
      <c r="J47" s="117"/>
      <c r="K47" s="117"/>
    </row>
    <row r="48" spans="3:11">
      <c r="C48" s="130"/>
      <c r="D48" s="131"/>
      <c r="E48" s="115"/>
      <c r="F48" s="131"/>
      <c r="G48" s="117"/>
      <c r="H48" s="117"/>
      <c r="I48" s="117"/>
      <c r="J48" s="117"/>
      <c r="K48" s="117"/>
    </row>
    <row r="49" spans="3:11">
      <c r="C49" s="130"/>
      <c r="D49" s="131"/>
      <c r="E49" s="115"/>
      <c r="F49" s="131"/>
      <c r="G49" s="117"/>
      <c r="H49" s="117"/>
      <c r="I49" s="117"/>
      <c r="J49" s="117"/>
      <c r="K49" s="117"/>
    </row>
    <row r="50" spans="3:11">
      <c r="C50" s="130"/>
      <c r="D50" s="131"/>
      <c r="E50" s="115"/>
      <c r="F50" s="131"/>
      <c r="G50" s="117"/>
      <c r="H50" s="117"/>
      <c r="I50" s="117"/>
      <c r="J50" s="117"/>
      <c r="K50" s="117"/>
    </row>
    <row r="51" spans="3:11">
      <c r="C51" s="130"/>
      <c r="D51" s="131"/>
      <c r="E51" s="115"/>
      <c r="F51" s="131"/>
      <c r="G51" s="117"/>
      <c r="H51" s="117"/>
      <c r="I51" s="117"/>
      <c r="J51" s="117"/>
      <c r="K51" s="117"/>
    </row>
    <row r="52" spans="3:11">
      <c r="G52" s="117"/>
      <c r="H52" s="117"/>
      <c r="I52" s="117"/>
      <c r="J52" s="117"/>
      <c r="K52" s="117"/>
    </row>
  </sheetData>
  <mergeCells count="7">
    <mergeCell ref="N13:O13"/>
    <mergeCell ref="S13:T14"/>
    <mergeCell ref="N14:O14"/>
    <mergeCell ref="N15:O15"/>
    <mergeCell ref="N16:O16"/>
    <mergeCell ref="S16:T17"/>
    <mergeCell ref="N17:O1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Asumsi</vt:lpstr>
      <vt:lpstr>Tabel Harga</vt:lpstr>
      <vt:lpstr>Tabel I-O</vt:lpstr>
      <vt:lpstr>Budget Privat</vt:lpstr>
      <vt:lpstr>Budget Sosial</vt:lpstr>
      <vt:lpstr>Sheet1</vt:lpstr>
      <vt:lpstr>nilai_tukar</vt:lpstr>
      <vt:lpstr>rate_private</vt:lpstr>
      <vt:lpstr>rate_social</vt:lpstr>
    </vt:vector>
  </TitlesOfParts>
  <Company>ICRAF Southeast Asian Research Programme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Suseno Budidarsono</dc:creator>
  <cp:lastModifiedBy>msofiyuddin</cp:lastModifiedBy>
  <cp:lastPrinted>2003-01-02T03:16:49Z</cp:lastPrinted>
  <dcterms:created xsi:type="dcterms:W3CDTF">2001-08-01T08:55:37Z</dcterms:created>
  <dcterms:modified xsi:type="dcterms:W3CDTF">2011-10-27T10:49:16Z</dcterms:modified>
</cp:coreProperties>
</file>