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15192" windowHeight="7932"/>
  </bookViews>
  <sheets>
    <sheet name="Summary" sheetId="4" r:id="rId1"/>
    <sheet name="Price" sheetId="5" r:id="rId2"/>
    <sheet name="I-O" sheetId="1" r:id="rId3"/>
    <sheet name="P-Budget" sheetId="2" r:id="rId4"/>
    <sheet name="S-budget" sheetId="6" r:id="rId5"/>
    <sheet name="Sheet6" sheetId="7" r:id="rId6"/>
  </sheets>
  <calcPr calcId="125725"/>
</workbook>
</file>

<file path=xl/calcChain.xml><?xml version="1.0" encoding="utf-8"?>
<calcChain xmlns="http://schemas.openxmlformats.org/spreadsheetml/2006/main">
  <c r="E33" i="6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D33"/>
  <c r="C38" i="1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C50"/>
  <c r="E33" i="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D33"/>
  <c r="D31" i="1"/>
  <c r="E31" i="2" s="1"/>
  <c r="E31" i="1"/>
  <c r="F31" i="2" s="1"/>
  <c r="F31" i="1"/>
  <c r="G31" i="2" s="1"/>
  <c r="G31" i="1"/>
  <c r="H31" i="2" s="1"/>
  <c r="H31" i="1"/>
  <c r="I31" i="2" s="1"/>
  <c r="I31" i="1"/>
  <c r="J31" i="2" s="1"/>
  <c r="J31" i="1"/>
  <c r="K31" i="2" s="1"/>
  <c r="K31" i="1"/>
  <c r="L31" i="2" s="1"/>
  <c r="L31" i="1"/>
  <c r="M31" i="2" s="1"/>
  <c r="M31" i="1"/>
  <c r="N31" i="2" s="1"/>
  <c r="N31" i="1"/>
  <c r="O31" i="2" s="1"/>
  <c r="O31" i="1"/>
  <c r="P31" i="2" s="1"/>
  <c r="P31" i="1"/>
  <c r="Q31" i="2" s="1"/>
  <c r="Q31" i="1"/>
  <c r="R31" i="2" s="1"/>
  <c r="R31" i="1"/>
  <c r="S31" i="2" s="1"/>
  <c r="S31" i="1"/>
  <c r="T31" i="2" s="1"/>
  <c r="T31" i="1"/>
  <c r="U31" i="2" s="1"/>
  <c r="U31" i="1"/>
  <c r="V31" i="2" s="1"/>
  <c r="V31" i="1"/>
  <c r="W31" i="2" s="1"/>
  <c r="W31" i="1"/>
  <c r="X31" i="2" s="1"/>
  <c r="X31" i="1"/>
  <c r="Y31" i="2" s="1"/>
  <c r="Y31" i="1"/>
  <c r="Z31" i="2" s="1"/>
  <c r="Z31" i="1"/>
  <c r="AA31" i="2" s="1"/>
  <c r="AA31" i="1"/>
  <c r="AB31" i="2" s="1"/>
  <c r="AB31" i="1"/>
  <c r="AC31" i="2" s="1"/>
  <c r="AC31" i="1"/>
  <c r="AD31" i="2" s="1"/>
  <c r="AD31" i="1"/>
  <c r="AE31" i="2" s="1"/>
  <c r="AE31" i="1"/>
  <c r="AF31" i="2" s="1"/>
  <c r="AF31" i="1"/>
  <c r="AG31" i="2" s="1"/>
  <c r="C31" i="1"/>
  <c r="D31" i="2" s="1"/>
  <c r="D33" i="1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C33"/>
  <c r="E33" i="5"/>
  <c r="R32" i="1"/>
  <c r="S32"/>
  <c r="T32"/>
  <c r="U32"/>
  <c r="V32"/>
  <c r="W32"/>
  <c r="X32"/>
  <c r="Y32"/>
  <c r="Z32"/>
  <c r="AA32"/>
  <c r="AB32"/>
  <c r="AC32"/>
  <c r="AD32"/>
  <c r="AE32"/>
  <c r="AF32"/>
  <c r="D32"/>
  <c r="E32"/>
  <c r="F32"/>
  <c r="G32"/>
  <c r="H32"/>
  <c r="I32"/>
  <c r="J32"/>
  <c r="K32"/>
  <c r="L32"/>
  <c r="M32"/>
  <c r="N32"/>
  <c r="O32"/>
  <c r="P32"/>
  <c r="Q32"/>
  <c r="C32"/>
  <c r="E30" i="5"/>
  <c r="E30" i="6" s="1"/>
  <c r="D30" i="5"/>
  <c r="E30" i="2" s="1"/>
  <c r="D30" i="1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C30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C29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D27"/>
  <c r="E27"/>
  <c r="F27"/>
  <c r="G27"/>
  <c r="H27"/>
  <c r="I27"/>
  <c r="J27"/>
  <c r="C27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C25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C23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C22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C2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C12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C11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C9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C8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C7"/>
  <c r="E29" i="5"/>
  <c r="E29" i="6" s="1"/>
  <c r="D29" i="5"/>
  <c r="E29" i="2" s="1"/>
  <c r="E18" i="5"/>
  <c r="E16"/>
  <c r="D9"/>
  <c r="D8"/>
  <c r="D29" i="6" l="1"/>
  <c r="D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D29" i="2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D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9" i="6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D39"/>
  <c r="AH39" s="1"/>
  <c r="D17"/>
  <c r="D16"/>
  <c r="D14"/>
  <c r="D31"/>
  <c r="E39" i="2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39"/>
  <c r="AH39" s="1"/>
  <c r="D17"/>
  <c r="D16"/>
  <c r="D14"/>
  <c r="D13"/>
  <c r="D12"/>
  <c r="D11"/>
  <c r="D9"/>
  <c r="D8"/>
  <c r="D24" i="1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C24"/>
  <c r="E12" i="5" l="1"/>
  <c r="E13"/>
  <c r="E11"/>
  <c r="E8"/>
  <c r="E9"/>
  <c r="E7"/>
  <c r="D7"/>
  <c r="E7" i="6" l="1"/>
  <c r="G7"/>
  <c r="I7"/>
  <c r="K7"/>
  <c r="M7"/>
  <c r="O7"/>
  <c r="Q7"/>
  <c r="S7"/>
  <c r="U7"/>
  <c r="W7"/>
  <c r="Y7"/>
  <c r="AA7"/>
  <c r="AC7"/>
  <c r="AE7"/>
  <c r="AG7"/>
  <c r="D7"/>
  <c r="F7"/>
  <c r="H7"/>
  <c r="J7"/>
  <c r="L7"/>
  <c r="N7"/>
  <c r="P7"/>
  <c r="R7"/>
  <c r="T7"/>
  <c r="V7"/>
  <c r="X7"/>
  <c r="Z7"/>
  <c r="AB7"/>
  <c r="AD7"/>
  <c r="AF7"/>
  <c r="F7" i="2"/>
  <c r="L7"/>
  <c r="P7"/>
  <c r="T7"/>
  <c r="X7"/>
  <c r="AB7"/>
  <c r="AF7"/>
  <c r="D7"/>
  <c r="E7"/>
  <c r="G7"/>
  <c r="I7"/>
  <c r="K7"/>
  <c r="M7"/>
  <c r="O7"/>
  <c r="Q7"/>
  <c r="S7"/>
  <c r="U7"/>
  <c r="W7"/>
  <c r="Y7"/>
  <c r="AA7"/>
  <c r="AC7"/>
  <c r="AE7"/>
  <c r="AG7"/>
  <c r="H7"/>
  <c r="J7"/>
  <c r="N7"/>
  <c r="R7"/>
  <c r="V7"/>
  <c r="Z7"/>
  <c r="AD7"/>
  <c r="F13" i="6"/>
  <c r="H13"/>
  <c r="J13"/>
  <c r="L13"/>
  <c r="N13"/>
  <c r="P13"/>
  <c r="R13"/>
  <c r="T13"/>
  <c r="V13"/>
  <c r="X13"/>
  <c r="Z13"/>
  <c r="AB13"/>
  <c r="AD13"/>
  <c r="AF13"/>
  <c r="E13"/>
  <c r="G13"/>
  <c r="I13"/>
  <c r="K13"/>
  <c r="M13"/>
  <c r="O13"/>
  <c r="Q13"/>
  <c r="S13"/>
  <c r="U13"/>
  <c r="W13"/>
  <c r="Y13"/>
  <c r="AA13"/>
  <c r="AC13"/>
  <c r="AE13"/>
  <c r="AG13"/>
  <c r="D13"/>
  <c r="F12"/>
  <c r="H12"/>
  <c r="J12"/>
  <c r="L12"/>
  <c r="N12"/>
  <c r="P12"/>
  <c r="R12"/>
  <c r="T12"/>
  <c r="V12"/>
  <c r="X12"/>
  <c r="Z12"/>
  <c r="AB12"/>
  <c r="AD12"/>
  <c r="AF12"/>
  <c r="E12"/>
  <c r="G12"/>
  <c r="I12"/>
  <c r="K12"/>
  <c r="M12"/>
  <c r="O12"/>
  <c r="Q12"/>
  <c r="S12"/>
  <c r="U12"/>
  <c r="W12"/>
  <c r="Y12"/>
  <c r="AA12"/>
  <c r="AC12"/>
  <c r="AE12"/>
  <c r="AG12"/>
  <c r="D12"/>
  <c r="E11"/>
  <c r="G11"/>
  <c r="I11"/>
  <c r="K11"/>
  <c r="M11"/>
  <c r="O11"/>
  <c r="Q11"/>
  <c r="S11"/>
  <c r="U11"/>
  <c r="W11"/>
  <c r="Y11"/>
  <c r="AA11"/>
  <c r="AC11"/>
  <c r="AE11"/>
  <c r="AG11"/>
  <c r="F11"/>
  <c r="H11"/>
  <c r="J11"/>
  <c r="L11"/>
  <c r="N11"/>
  <c r="P11"/>
  <c r="R11"/>
  <c r="T11"/>
  <c r="V11"/>
  <c r="X11"/>
  <c r="Z11"/>
  <c r="AB11"/>
  <c r="AD11"/>
  <c r="AF11"/>
  <c r="D11"/>
  <c r="P9"/>
  <c r="R9"/>
  <c r="T9"/>
  <c r="V9"/>
  <c r="X9"/>
  <c r="Z9"/>
  <c r="AB9"/>
  <c r="AD9"/>
  <c r="AF9"/>
  <c r="E9"/>
  <c r="G9"/>
  <c r="I9"/>
  <c r="K9"/>
  <c r="M9"/>
  <c r="O9"/>
  <c r="Q9"/>
  <c r="S9"/>
  <c r="U9"/>
  <c r="W9"/>
  <c r="Y9"/>
  <c r="AA9"/>
  <c r="AC9"/>
  <c r="AE9"/>
  <c r="AG9"/>
  <c r="F9"/>
  <c r="H9"/>
  <c r="J9"/>
  <c r="L9"/>
  <c r="N9"/>
  <c r="D9"/>
  <c r="F8"/>
  <c r="H8"/>
  <c r="J8"/>
  <c r="L8"/>
  <c r="N8"/>
  <c r="P8"/>
  <c r="R8"/>
  <c r="T8"/>
  <c r="V8"/>
  <c r="X8"/>
  <c r="Z8"/>
  <c r="AB8"/>
  <c r="AD8"/>
  <c r="AF8"/>
  <c r="E8"/>
  <c r="G8"/>
  <c r="I8"/>
  <c r="K8"/>
  <c r="M8"/>
  <c r="O8"/>
  <c r="Q8"/>
  <c r="S8"/>
  <c r="U8"/>
  <c r="W8"/>
  <c r="Y8"/>
  <c r="AA8"/>
  <c r="AC8"/>
  <c r="AE8"/>
  <c r="AG8"/>
  <c r="D8"/>
  <c r="D40" i="1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C40"/>
  <c r="C46"/>
  <c r="C42" l="1"/>
  <c r="L14" i="4"/>
  <c r="C45" i="1"/>
  <c r="E22" i="5"/>
  <c r="E23"/>
  <c r="E24"/>
  <c r="E25"/>
  <c r="E26"/>
  <c r="E27"/>
  <c r="E32"/>
  <c r="E21"/>
  <c r="D22"/>
  <c r="D23"/>
  <c r="D24"/>
  <c r="D25"/>
  <c r="D26"/>
  <c r="D27"/>
  <c r="D32"/>
  <c r="D21"/>
  <c r="D15" i="4"/>
  <c r="H12"/>
  <c r="H11"/>
  <c r="E32" i="6" l="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D32"/>
  <c r="F27" i="2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E27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D32"/>
  <c r="E27" i="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D27"/>
  <c r="D27" i="2"/>
  <c r="E23"/>
  <c r="G23"/>
  <c r="I23"/>
  <c r="K23"/>
  <c r="M23"/>
  <c r="O23"/>
  <c r="Q23"/>
  <c r="S23"/>
  <c r="U23"/>
  <c r="W23"/>
  <c r="Y23"/>
  <c r="AA23"/>
  <c r="AC23"/>
  <c r="AE23"/>
  <c r="AG23"/>
  <c r="D23"/>
  <c r="F23"/>
  <c r="H23"/>
  <c r="J23"/>
  <c r="L23"/>
  <c r="N23"/>
  <c r="P23"/>
  <c r="R23"/>
  <c r="T23"/>
  <c r="V23"/>
  <c r="X23"/>
  <c r="Z23"/>
  <c r="AB23"/>
  <c r="AD23"/>
  <c r="AF23"/>
  <c r="E24" i="6"/>
  <c r="G24"/>
  <c r="I24"/>
  <c r="K24"/>
  <c r="M24"/>
  <c r="O24"/>
  <c r="Q24"/>
  <c r="S24"/>
  <c r="U24"/>
  <c r="W24"/>
  <c r="Y24"/>
  <c r="AA24"/>
  <c r="AC24"/>
  <c r="AE24"/>
  <c r="AG24"/>
  <c r="F24"/>
  <c r="H24"/>
  <c r="J24"/>
  <c r="L24"/>
  <c r="N24"/>
  <c r="P24"/>
  <c r="R24"/>
  <c r="T24"/>
  <c r="V24"/>
  <c r="X24"/>
  <c r="Z24"/>
  <c r="AB24"/>
  <c r="AD24"/>
  <c r="AF24"/>
  <c r="D24"/>
  <c r="E21" i="2"/>
  <c r="G21"/>
  <c r="I21"/>
  <c r="K21"/>
  <c r="M21"/>
  <c r="O21"/>
  <c r="Q21"/>
  <c r="S21"/>
  <c r="U21"/>
  <c r="W21"/>
  <c r="Y21"/>
  <c r="AA21"/>
  <c r="AC21"/>
  <c r="AE21"/>
  <c r="AG21"/>
  <c r="D21"/>
  <c r="F21"/>
  <c r="H21"/>
  <c r="J21"/>
  <c r="L21"/>
  <c r="N21"/>
  <c r="P21"/>
  <c r="R21"/>
  <c r="T21"/>
  <c r="V21"/>
  <c r="X21"/>
  <c r="Z21"/>
  <c r="AB21"/>
  <c r="AD21"/>
  <c r="AF21"/>
  <c r="F26"/>
  <c r="H26"/>
  <c r="J26"/>
  <c r="L26"/>
  <c r="N26"/>
  <c r="P26"/>
  <c r="R26"/>
  <c r="T26"/>
  <c r="V26"/>
  <c r="X26"/>
  <c r="Z26"/>
  <c r="AB26"/>
  <c r="AD26"/>
  <c r="AF26"/>
  <c r="E26"/>
  <c r="G26"/>
  <c r="I26"/>
  <c r="K26"/>
  <c r="M26"/>
  <c r="O26"/>
  <c r="Q26"/>
  <c r="S26"/>
  <c r="U26"/>
  <c r="W26"/>
  <c r="Y26"/>
  <c r="AA26"/>
  <c r="AC26"/>
  <c r="AE26"/>
  <c r="AG26"/>
  <c r="D26"/>
  <c r="F24"/>
  <c r="H24"/>
  <c r="J24"/>
  <c r="L24"/>
  <c r="N24"/>
  <c r="P24"/>
  <c r="R24"/>
  <c r="T24"/>
  <c r="V24"/>
  <c r="X24"/>
  <c r="Z24"/>
  <c r="AB24"/>
  <c r="AD24"/>
  <c r="AF24"/>
  <c r="E24"/>
  <c r="G24"/>
  <c r="I24"/>
  <c r="K24"/>
  <c r="M24"/>
  <c r="O24"/>
  <c r="Q24"/>
  <c r="S24"/>
  <c r="U24"/>
  <c r="W24"/>
  <c r="Y24"/>
  <c r="AA24"/>
  <c r="AC24"/>
  <c r="AE24"/>
  <c r="AG24"/>
  <c r="D24"/>
  <c r="F22"/>
  <c r="H22"/>
  <c r="J22"/>
  <c r="L22"/>
  <c r="N22"/>
  <c r="P22"/>
  <c r="R22"/>
  <c r="T22"/>
  <c r="V22"/>
  <c r="X22"/>
  <c r="Z22"/>
  <c r="AB22"/>
  <c r="AD22"/>
  <c r="AF22"/>
  <c r="E22"/>
  <c r="G22"/>
  <c r="I22"/>
  <c r="K22"/>
  <c r="M22"/>
  <c r="O22"/>
  <c r="Q22"/>
  <c r="S22"/>
  <c r="U22"/>
  <c r="W22"/>
  <c r="Y22"/>
  <c r="AA22"/>
  <c r="AC22"/>
  <c r="AE22"/>
  <c r="AG22"/>
  <c r="D22"/>
  <c r="F25" i="6"/>
  <c r="H25"/>
  <c r="J25"/>
  <c r="L25"/>
  <c r="N25"/>
  <c r="P25"/>
  <c r="R25"/>
  <c r="T25"/>
  <c r="V25"/>
  <c r="X25"/>
  <c r="Z25"/>
  <c r="AB25"/>
  <c r="AD25"/>
  <c r="AF25"/>
  <c r="D25"/>
  <c r="E25"/>
  <c r="G25"/>
  <c r="I25"/>
  <c r="K25"/>
  <c r="M25"/>
  <c r="O25"/>
  <c r="Q25"/>
  <c r="S25"/>
  <c r="U25"/>
  <c r="W25"/>
  <c r="Y25"/>
  <c r="AA25"/>
  <c r="AC25"/>
  <c r="AE25"/>
  <c r="AG25"/>
  <c r="F23"/>
  <c r="H23"/>
  <c r="J23"/>
  <c r="L23"/>
  <c r="N23"/>
  <c r="P23"/>
  <c r="R23"/>
  <c r="T23"/>
  <c r="V23"/>
  <c r="X23"/>
  <c r="Z23"/>
  <c r="AB23"/>
  <c r="AD23"/>
  <c r="AF23"/>
  <c r="D23"/>
  <c r="E23"/>
  <c r="G23"/>
  <c r="I23"/>
  <c r="K23"/>
  <c r="M23"/>
  <c r="O23"/>
  <c r="Q23"/>
  <c r="S23"/>
  <c r="U23"/>
  <c r="W23"/>
  <c r="Y23"/>
  <c r="AA23"/>
  <c r="AC23"/>
  <c r="AE23"/>
  <c r="AG23"/>
  <c r="E25" i="2"/>
  <c r="G25"/>
  <c r="I25"/>
  <c r="K25"/>
  <c r="M25"/>
  <c r="O25"/>
  <c r="Q25"/>
  <c r="S25"/>
  <c r="U25"/>
  <c r="W25"/>
  <c r="Y25"/>
  <c r="AA25"/>
  <c r="AC25"/>
  <c r="AE25"/>
  <c r="AG25"/>
  <c r="D25"/>
  <c r="F25"/>
  <c r="H25"/>
  <c r="J25"/>
  <c r="L25"/>
  <c r="N25"/>
  <c r="P25"/>
  <c r="R25"/>
  <c r="T25"/>
  <c r="V25"/>
  <c r="X25"/>
  <c r="Z25"/>
  <c r="AB25"/>
  <c r="AD25"/>
  <c r="AF25"/>
  <c r="F21" i="6"/>
  <c r="H21"/>
  <c r="J21"/>
  <c r="L21"/>
  <c r="N21"/>
  <c r="P21"/>
  <c r="R21"/>
  <c r="T21"/>
  <c r="V21"/>
  <c r="X21"/>
  <c r="Z21"/>
  <c r="AB21"/>
  <c r="AD21"/>
  <c r="AF21"/>
  <c r="D21"/>
  <c r="E21"/>
  <c r="G21"/>
  <c r="I21"/>
  <c r="K21"/>
  <c r="M21"/>
  <c r="O21"/>
  <c r="Q21"/>
  <c r="S21"/>
  <c r="U21"/>
  <c r="W21"/>
  <c r="Y21"/>
  <c r="AA21"/>
  <c r="AC21"/>
  <c r="AE21"/>
  <c r="AG21"/>
  <c r="E26"/>
  <c r="G26"/>
  <c r="I26"/>
  <c r="K26"/>
  <c r="M26"/>
  <c r="O26"/>
  <c r="Q26"/>
  <c r="S26"/>
  <c r="U26"/>
  <c r="W26"/>
  <c r="Y26"/>
  <c r="AA26"/>
  <c r="AC26"/>
  <c r="AE26"/>
  <c r="AG26"/>
  <c r="F26"/>
  <c r="H26"/>
  <c r="J26"/>
  <c r="L26"/>
  <c r="N26"/>
  <c r="P26"/>
  <c r="R26"/>
  <c r="T26"/>
  <c r="V26"/>
  <c r="X26"/>
  <c r="Z26"/>
  <c r="AB26"/>
  <c r="AD26"/>
  <c r="AF26"/>
  <c r="D26"/>
  <c r="E22"/>
  <c r="G22"/>
  <c r="I22"/>
  <c r="K22"/>
  <c r="M22"/>
  <c r="O22"/>
  <c r="Q22"/>
  <c r="S22"/>
  <c r="U22"/>
  <c r="W22"/>
  <c r="Y22"/>
  <c r="AA22"/>
  <c r="AC22"/>
  <c r="AE22"/>
  <c r="AG22"/>
  <c r="F22"/>
  <c r="H22"/>
  <c r="J22"/>
  <c r="L22"/>
  <c r="N22"/>
  <c r="P22"/>
  <c r="R22"/>
  <c r="T22"/>
  <c r="V22"/>
  <c r="X22"/>
  <c r="Z22"/>
  <c r="AB22"/>
  <c r="AD22"/>
  <c r="AF22"/>
  <c r="D22"/>
  <c r="C41" i="1"/>
  <c r="C43" s="1"/>
  <c r="G15" i="4" s="1"/>
  <c r="E44" i="2" l="1"/>
  <c r="AG44" i="6"/>
  <c r="AG37"/>
  <c r="AC44"/>
  <c r="AC37"/>
  <c r="U44"/>
  <c r="U37"/>
  <c r="M44"/>
  <c r="M37"/>
  <c r="I44"/>
  <c r="I37"/>
  <c r="AF44"/>
  <c r="AF37"/>
  <c r="X44"/>
  <c r="X37"/>
  <c r="AE44"/>
  <c r="AE37"/>
  <c r="AA44"/>
  <c r="AA37"/>
  <c r="W44"/>
  <c r="W37"/>
  <c r="S44"/>
  <c r="S37"/>
  <c r="O44"/>
  <c r="O37"/>
  <c r="K44"/>
  <c r="K37"/>
  <c r="G44"/>
  <c r="G37"/>
  <c r="D44"/>
  <c r="D37"/>
  <c r="AD44"/>
  <c r="AD37"/>
  <c r="Z44"/>
  <c r="Z37"/>
  <c r="V44"/>
  <c r="V37"/>
  <c r="R44"/>
  <c r="R37"/>
  <c r="N44"/>
  <c r="N37"/>
  <c r="J44"/>
  <c r="J37"/>
  <c r="F44"/>
  <c r="F37"/>
  <c r="AD37" i="2"/>
  <c r="Z37"/>
  <c r="V37"/>
  <c r="R37"/>
  <c r="N37"/>
  <c r="J37"/>
  <c r="F37"/>
  <c r="AG37"/>
  <c r="AC37"/>
  <c r="Y37"/>
  <c r="U37"/>
  <c r="Q37"/>
  <c r="M37"/>
  <c r="I37"/>
  <c r="E37"/>
  <c r="Y44" i="6"/>
  <c r="Y37"/>
  <c r="Q44"/>
  <c r="Q37"/>
  <c r="E44"/>
  <c r="E37"/>
  <c r="AB44"/>
  <c r="AB37"/>
  <c r="T44"/>
  <c r="T37"/>
  <c r="P44"/>
  <c r="P37"/>
  <c r="L44"/>
  <c r="L37"/>
  <c r="H44"/>
  <c r="H37"/>
  <c r="AF37" i="2"/>
  <c r="AB37"/>
  <c r="X37"/>
  <c r="T37"/>
  <c r="P37"/>
  <c r="L37"/>
  <c r="H37"/>
  <c r="D37"/>
  <c r="AE37"/>
  <c r="AA37"/>
  <c r="W37"/>
  <c r="S37"/>
  <c r="O37"/>
  <c r="K37"/>
  <c r="G37"/>
  <c r="D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D46" l="1"/>
  <c r="D40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D47" i="6"/>
  <c r="D46"/>
  <c r="D40"/>
  <c r="D47" i="2"/>
  <c r="J11" i="4"/>
  <c r="J12"/>
  <c r="D48" i="6" l="1"/>
  <c r="C41" i="2"/>
  <c r="D41" s="1"/>
  <c r="E40" i="6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D48" i="2"/>
  <c r="J8" i="4" s="1"/>
  <c r="J9"/>
  <c r="G8" l="1"/>
  <c r="H8" s="1"/>
  <c r="C41" i="6"/>
  <c r="G9" i="4" s="1"/>
  <c r="H9" s="1"/>
  <c r="D41" i="6" l="1"/>
</calcChain>
</file>

<file path=xl/sharedStrings.xml><?xml version="1.0" encoding="utf-8"?>
<sst xmlns="http://schemas.openxmlformats.org/spreadsheetml/2006/main" count="402" uniqueCount="138">
  <si>
    <t>I/O Table</t>
  </si>
  <si>
    <t>Shifting cultivation</t>
  </si>
  <si>
    <t>I/O Item</t>
  </si>
  <si>
    <t>Tradables</t>
  </si>
  <si>
    <t>Factors</t>
  </si>
  <si>
    <t>Labor (pers-day/ha)</t>
  </si>
  <si>
    <t>Land Clearing/Preparation</t>
  </si>
  <si>
    <t>Seedbed Preparation</t>
  </si>
  <si>
    <t>Planting/Replanting</t>
  </si>
  <si>
    <t>Weeding</t>
  </si>
  <si>
    <t>Spraying/Crop Care</t>
  </si>
  <si>
    <t>Crop watching from pig</t>
  </si>
  <si>
    <t>Harvesting</t>
  </si>
  <si>
    <t>Drying</t>
  </si>
  <si>
    <t xml:space="preserve">Capital </t>
  </si>
  <si>
    <t>Working Capital (Rp/ha)</t>
  </si>
  <si>
    <t>Land (ha)</t>
  </si>
  <si>
    <t>SP</t>
  </si>
  <si>
    <t>KCL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</si>
  <si>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</si>
  <si>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</si>
  <si>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</si>
  <si>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</si>
  <si>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</si>
  <si>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</si>
  <si>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</si>
  <si>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</si>
  <si>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</si>
  <si>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</si>
  <si>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</si>
  <si>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</si>
  <si>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</si>
  <si>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</si>
  <si>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</si>
  <si>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</si>
  <si>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</si>
  <si>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</si>
  <si>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</si>
  <si>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</si>
  <si>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</si>
  <si>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</si>
  <si>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</si>
  <si>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</si>
  <si>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</si>
  <si>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Labor</t>
  </si>
  <si>
    <t>Yearly Total</t>
  </si>
  <si>
    <t>year26</t>
  </si>
  <si>
    <t>year27</t>
  </si>
  <si>
    <t>year28</t>
  </si>
  <si>
    <t>year29</t>
  </si>
  <si>
    <t>year30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</si>
  <si>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</si>
  <si>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</si>
  <si>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</si>
  <si>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</si>
  <si>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</si>
  <si>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</si>
  <si>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</si>
  <si>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</si>
  <si>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NPV</t>
  </si>
  <si>
    <t>IDR/ha</t>
  </si>
  <si>
    <t>USD/ha</t>
  </si>
  <si>
    <t>Non Labor Cost (MRp/ha)</t>
  </si>
  <si>
    <t>Social</t>
  </si>
  <si>
    <t>Nilai tukar rupiah</t>
  </si>
  <si>
    <t>Rp/US$</t>
  </si>
  <si>
    <t>Sosial</t>
  </si>
  <si>
    <t>Upah buruh</t>
  </si>
  <si>
    <t>Rp/HOK</t>
  </si>
  <si>
    <t>Return to Labor</t>
  </si>
  <si>
    <t>Establishment cost (1st year only, MRp/ha)</t>
  </si>
  <si>
    <t xml:space="preserve">Private </t>
  </si>
  <si>
    <t xml:space="preserve">Social </t>
  </si>
  <si>
    <t xml:space="preserve">Harga Komoditas </t>
  </si>
  <si>
    <t>Rp/Kg</t>
  </si>
  <si>
    <t>MRp/ton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</si>
  <si>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</si>
  <si>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 xml:space="preserve">Labor Req for est. </t>
  </si>
  <si>
    <t>(1st year only, HOK/ha)</t>
  </si>
  <si>
    <t>Catatan</t>
  </si>
  <si>
    <t>Sawah Irigasi</t>
  </si>
  <si>
    <t>Unit</t>
  </si>
  <si>
    <t>Private Prices</t>
  </si>
  <si>
    <t>Social Prices</t>
  </si>
  <si>
    <t>Rp/kg</t>
  </si>
  <si>
    <t xml:space="preserve">Seed </t>
  </si>
  <si>
    <t>Total Cost</t>
  </si>
  <si>
    <t>Revenue</t>
  </si>
  <si>
    <t>Rp</t>
  </si>
  <si>
    <t>Profit (excluding cost of land)</t>
  </si>
  <si>
    <t>1.  Bibit yang digunakan Ciherang</t>
  </si>
  <si>
    <t>2. Pemupukan intensif</t>
  </si>
  <si>
    <t>3. Setahun 2 kali panen</t>
  </si>
  <si>
    <t>Herbisida</t>
  </si>
  <si>
    <t>Total Labor</t>
  </si>
  <si>
    <t>HOK</t>
  </si>
  <si>
    <t>Total Product</t>
  </si>
  <si>
    <t>Ton</t>
  </si>
  <si>
    <t xml:space="preserve">Harvesting product </t>
  </si>
  <si>
    <t>ton/HOK</t>
  </si>
  <si>
    <t>1 year</t>
  </si>
  <si>
    <t>Sub total labor</t>
  </si>
  <si>
    <t>HOK/yr</t>
  </si>
  <si>
    <t>Beras</t>
  </si>
  <si>
    <t>Labor cost</t>
  </si>
  <si>
    <t>Non labor cost</t>
  </si>
  <si>
    <t>Peralatan</t>
  </si>
  <si>
    <t>Parang</t>
  </si>
  <si>
    <t>Spayer</t>
  </si>
  <si>
    <t>Avg yield</t>
  </si>
  <si>
    <t>Pasca panen</t>
  </si>
  <si>
    <t>Giling</t>
  </si>
  <si>
    <r>
      <t>Out put</t>
    </r>
    <r>
      <rPr>
        <b/>
        <sz val="8"/>
        <rFont val="Arial"/>
        <family val="2"/>
      </rPr>
      <t xml:space="preserve">                                 </t>
    </r>
  </si>
  <si>
    <t>Fertilizer</t>
  </si>
  <si>
    <t xml:space="preserve">Urea </t>
  </si>
  <si>
    <t>Rp/unit</t>
  </si>
  <si>
    <t>Pertakon</t>
  </si>
  <si>
    <t>Rakus (Rakukn Tikus)</t>
  </si>
  <si>
    <t>Rp/btl</t>
  </si>
  <si>
    <t>Kg</t>
  </si>
  <si>
    <t>Dus</t>
  </si>
  <si>
    <t>btl</t>
  </si>
  <si>
    <t>Crop watching from rat</t>
  </si>
  <si>
    <t>Crop Care (Spraying+Fertilizing)</t>
  </si>
  <si>
    <t xml:space="preserve">Out put </t>
  </si>
  <si>
    <t>Irrigated Paddy</t>
  </si>
  <si>
    <t>PIR Koya, Kab. Jayapura, Papua</t>
  </si>
  <si>
    <t>Vertakon</t>
  </si>
  <si>
    <t>Klongret</t>
  </si>
  <si>
    <t>Cangkul</t>
  </si>
  <si>
    <t>Potong</t>
  </si>
  <si>
    <t>Kumpul+rontok</t>
  </si>
  <si>
    <t>Kumpul+Rontok</t>
  </si>
  <si>
    <t>Tranport</t>
  </si>
  <si>
    <t>kg</t>
  </si>
  <si>
    <t>Rp/Rit</t>
  </si>
  <si>
    <t>Transport</t>
  </si>
  <si>
    <t>Rit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</si>
</sst>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24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3" fillId="0" borderId="0" xfId="0" applyFont="1"/>
    <xf numFmtId="0" fontId="0" fillId="0" borderId="0" xfId="0" applyBorder="1"/>
    <xf numFmtId="0" fontId="7" fillId="0" borderId="4" xfId="0" applyFont="1" applyFill="1" applyBorder="1" applyAlignment="1">
      <alignment horizontal="left"/>
    </xf>
    <xf numFmtId="3" fontId="3" fillId="0" borderId="4" xfId="0" applyNumberFormat="1" applyFont="1" applyBorder="1"/>
    <xf numFmtId="0" fontId="3" fillId="0" borderId="4" xfId="0" applyFont="1" applyBorder="1" applyAlignment="1">
      <alignment horizontal="left" indent="1"/>
    </xf>
    <xf numFmtId="3" fontId="0" fillId="0" borderId="0" xfId="0" applyNumberFormat="1"/>
    <xf numFmtId="0" fontId="8" fillId="2" borderId="0" xfId="3" applyFont="1" applyFill="1"/>
    <xf numFmtId="0" fontId="9" fillId="2" borderId="0" xfId="3" applyFont="1" applyFill="1"/>
    <xf numFmtId="0" fontId="8" fillId="3" borderId="0" xfId="3" applyFont="1" applyFill="1"/>
    <xf numFmtId="164" fontId="8" fillId="2" borderId="0" xfId="3" applyNumberFormat="1" applyFont="1" applyFill="1"/>
    <xf numFmtId="0" fontId="10" fillId="3" borderId="0" xfId="3" applyFont="1" applyFill="1"/>
    <xf numFmtId="165" fontId="8" fillId="3" borderId="0" xfId="4" applyNumberFormat="1" applyFont="1" applyFill="1" applyAlignment="1">
      <alignment horizontal="center"/>
    </xf>
    <xf numFmtId="0" fontId="8" fillId="3" borderId="0" xfId="3" applyFont="1" applyFill="1" applyAlignment="1">
      <alignment horizontal="center"/>
    </xf>
    <xf numFmtId="0" fontId="8" fillId="3" borderId="0" xfId="3" applyFont="1" applyFill="1" applyAlignment="1">
      <alignment horizontal="left" indent="1"/>
    </xf>
    <xf numFmtId="9" fontId="8" fillId="3" borderId="0" xfId="2" applyFont="1" applyFill="1"/>
    <xf numFmtId="0" fontId="10" fillId="4" borderId="5" xfId="3" applyFont="1" applyFill="1" applyBorder="1" applyAlignment="1">
      <alignment horizontal="center"/>
    </xf>
    <xf numFmtId="0" fontId="10" fillId="3" borderId="0" xfId="3" applyFont="1" applyFill="1" applyBorder="1" applyAlignment="1">
      <alignment horizontal="center"/>
    </xf>
    <xf numFmtId="0" fontId="10" fillId="4" borderId="0" xfId="3" applyFont="1" applyFill="1"/>
    <xf numFmtId="0" fontId="8" fillId="4" borderId="0" xfId="3" applyFont="1" applyFill="1"/>
    <xf numFmtId="0" fontId="8" fillId="4" borderId="0" xfId="3" applyFont="1" applyFill="1" applyAlignment="1">
      <alignment horizontal="center"/>
    </xf>
    <xf numFmtId="0" fontId="8" fillId="5" borderId="0" xfId="3" applyFont="1" applyFill="1" applyAlignment="1">
      <alignment horizontal="left" indent="1"/>
    </xf>
    <xf numFmtId="38" fontId="8" fillId="5" borderId="0" xfId="3" applyNumberFormat="1" applyFont="1" applyFill="1" applyAlignment="1">
      <alignment horizontal="center"/>
    </xf>
    <xf numFmtId="165" fontId="8" fillId="5" borderId="0" xfId="4" applyNumberFormat="1" applyFont="1" applyFill="1" applyAlignment="1">
      <alignment horizontal="center"/>
    </xf>
    <xf numFmtId="2" fontId="11" fillId="5" borderId="0" xfId="3" applyNumberFormat="1" applyFont="1" applyFill="1" applyAlignment="1">
      <alignment horizontal="center"/>
    </xf>
    <xf numFmtId="3" fontId="11" fillId="5" borderId="0" xfId="3" applyNumberFormat="1" applyFont="1" applyFill="1"/>
    <xf numFmtId="3" fontId="8" fillId="3" borderId="0" xfId="3" applyNumberFormat="1" applyFont="1" applyFill="1"/>
    <xf numFmtId="38" fontId="10" fillId="4" borderId="5" xfId="0" applyNumberFormat="1" applyFont="1" applyFill="1" applyBorder="1"/>
    <xf numFmtId="0" fontId="8" fillId="4" borderId="5" xfId="3" applyFont="1" applyFill="1" applyBorder="1"/>
    <xf numFmtId="0" fontId="8" fillId="3" borderId="0" xfId="3" applyFont="1" applyFill="1" applyBorder="1"/>
    <xf numFmtId="38" fontId="8" fillId="5" borderId="0" xfId="0" applyNumberFormat="1" applyFont="1" applyFill="1" applyAlignment="1">
      <alignment horizontal="left" indent="1"/>
    </xf>
    <xf numFmtId="3" fontId="8" fillId="5" borderId="0" xfId="3" applyNumberFormat="1" applyFont="1" applyFill="1"/>
    <xf numFmtId="2" fontId="8" fillId="5" borderId="0" xfId="3" applyNumberFormat="1" applyFont="1" applyFill="1" applyAlignment="1">
      <alignment horizontal="right"/>
    </xf>
    <xf numFmtId="2" fontId="8" fillId="3" borderId="0" xfId="3" applyNumberFormat="1" applyFont="1" applyFill="1" applyAlignment="1">
      <alignment horizontal="right"/>
    </xf>
    <xf numFmtId="38" fontId="11" fillId="5" borderId="0" xfId="3" applyNumberFormat="1" applyFont="1" applyFill="1" applyAlignment="1">
      <alignment horizontal="right"/>
    </xf>
    <xf numFmtId="165" fontId="11" fillId="5" borderId="0" xfId="4" applyNumberFormat="1" applyFont="1" applyFill="1" applyAlignment="1">
      <alignment horizontal="center"/>
    </xf>
    <xf numFmtId="0" fontId="10" fillId="4" borderId="0" xfId="3" applyFont="1" applyFill="1" applyAlignment="1">
      <alignment horizontal="center"/>
    </xf>
    <xf numFmtId="3" fontId="8" fillId="3" borderId="0" xfId="3" applyNumberFormat="1" applyFont="1" applyFill="1" applyAlignment="1">
      <alignment horizontal="left"/>
    </xf>
    <xf numFmtId="165" fontId="8" fillId="3" borderId="0" xfId="4" applyNumberFormat="1" applyFont="1" applyFill="1"/>
    <xf numFmtId="43" fontId="8" fillId="3" borderId="0" xfId="3" applyNumberFormat="1" applyFont="1" applyFill="1"/>
    <xf numFmtId="0" fontId="11" fillId="5" borderId="0" xfId="3" applyFont="1" applyFill="1" applyAlignment="1">
      <alignment horizontal="left" indent="1"/>
    </xf>
    <xf numFmtId="43" fontId="11" fillId="5" borderId="0" xfId="4" applyNumberFormat="1" applyFont="1" applyFill="1"/>
    <xf numFmtId="0" fontId="11" fillId="5" borderId="0" xfId="3" applyFont="1" applyFill="1"/>
    <xf numFmtId="0" fontId="11" fillId="3" borderId="0" xfId="3" applyFont="1" applyFill="1"/>
    <xf numFmtId="0" fontId="14" fillId="3" borderId="0" xfId="3" applyFont="1" applyFill="1"/>
    <xf numFmtId="0" fontId="11" fillId="3" borderId="0" xfId="3" applyFont="1" applyFill="1" applyAlignment="1">
      <alignment horizontal="left" indent="1"/>
    </xf>
    <xf numFmtId="166" fontId="11" fillId="3" borderId="0" xfId="4" applyNumberFormat="1" applyFont="1" applyFill="1"/>
    <xf numFmtId="0" fontId="11" fillId="0" borderId="0" xfId="3" applyFont="1" applyFill="1" applyAlignment="1">
      <alignment horizontal="left" indent="1"/>
    </xf>
    <xf numFmtId="166" fontId="11" fillId="0" borderId="0" xfId="4" applyNumberFormat="1" applyFont="1" applyFill="1"/>
    <xf numFmtId="0" fontId="11" fillId="0" borderId="0" xfId="3" applyFont="1" applyFill="1"/>
    <xf numFmtId="0" fontId="8" fillId="0" borderId="0" xfId="3" applyFont="1" applyFill="1"/>
    <xf numFmtId="0" fontId="10" fillId="0" borderId="0" xfId="3" applyFont="1" applyFill="1"/>
    <xf numFmtId="0" fontId="8" fillId="0" borderId="0" xfId="3" applyFont="1" applyFill="1" applyAlignment="1">
      <alignment horizontal="center"/>
    </xf>
    <xf numFmtId="0" fontId="8" fillId="0" borderId="0" xfId="3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Border="1"/>
    <xf numFmtId="38" fontId="15" fillId="6" borderId="7" xfId="0" applyNumberFormat="1" applyFont="1" applyFill="1" applyBorder="1"/>
    <xf numFmtId="0" fontId="15" fillId="0" borderId="6" xfId="0" applyFont="1" applyFill="1" applyBorder="1"/>
    <xf numFmtId="0" fontId="11" fillId="0" borderId="4" xfId="0" applyFont="1" applyFill="1" applyBorder="1" applyAlignment="1">
      <alignment horizontal="center"/>
    </xf>
    <xf numFmtId="165" fontId="3" fillId="0" borderId="4" xfId="1" applyNumberFormat="1" applyFont="1" applyBorder="1"/>
    <xf numFmtId="165" fontId="3" fillId="0" borderId="4" xfId="1" applyNumberFormat="1" applyFont="1" applyBorder="1" applyAlignment="1">
      <alignment horizontal="right"/>
    </xf>
    <xf numFmtId="3" fontId="16" fillId="0" borderId="0" xfId="0" applyNumberFormat="1" applyFont="1"/>
    <xf numFmtId="0" fontId="11" fillId="0" borderId="0" xfId="0" applyFont="1" applyAlignment="1">
      <alignment horizontal="left"/>
    </xf>
    <xf numFmtId="2" fontId="0" fillId="0" borderId="0" xfId="0" applyNumberFormat="1"/>
    <xf numFmtId="0" fontId="18" fillId="0" borderId="4" xfId="0" applyFont="1" applyBorder="1"/>
    <xf numFmtId="0" fontId="19" fillId="0" borderId="4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4" xfId="0" applyFont="1" applyBorder="1"/>
    <xf numFmtId="0" fontId="16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indent="2"/>
    </xf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3" fontId="22" fillId="0" borderId="4" xfId="0" applyNumberFormat="1" applyFont="1" applyBorder="1" applyAlignment="1">
      <alignment horizontal="right"/>
    </xf>
    <xf numFmtId="0" fontId="17" fillId="0" borderId="4" xfId="0" applyFont="1" applyBorder="1"/>
    <xf numFmtId="3" fontId="3" fillId="0" borderId="4" xfId="0" applyNumberFormat="1" applyFont="1" applyFill="1" applyBorder="1" applyAlignment="1">
      <alignment horizontal="right"/>
    </xf>
    <xf numFmtId="165" fontId="3" fillId="0" borderId="0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23" fillId="7" borderId="0" xfId="4" applyNumberFormat="1" applyFont="1" applyFill="1"/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G24" sqref="G24:G25"/>
    </sheetView>
  </sheetViews>
  <sheetFormatPr defaultColWidth="12.33203125" defaultRowHeight="14.4"/>
  <cols>
    <col min="1" max="1" width="4.88671875" style="60" customWidth="1"/>
    <col min="2" max="2" width="17.5546875" style="60" customWidth="1"/>
    <col min="3" max="4" width="12.33203125" style="60" customWidth="1"/>
    <col min="5" max="5" width="6" style="60" customWidth="1"/>
    <col min="6" max="6" width="14.88671875" style="60" customWidth="1"/>
    <col min="7" max="7" width="12.33203125" style="60" customWidth="1"/>
    <col min="8" max="8" width="14" style="62" customWidth="1"/>
    <col min="9" max="9" width="4.44140625" style="62" customWidth="1"/>
    <col min="10" max="10" width="12.33203125" style="62" customWidth="1"/>
    <col min="11" max="11" width="12.33203125" style="60"/>
    <col min="12" max="12" width="14.44140625" style="60" customWidth="1"/>
    <col min="13" max="256" width="12.33203125" style="60"/>
    <col min="257" max="257" width="4.88671875" style="60" customWidth="1"/>
    <col min="258" max="258" width="17.5546875" style="60" customWidth="1"/>
    <col min="259" max="260" width="12.33203125" style="60" customWidth="1"/>
    <col min="261" max="261" width="6" style="60" customWidth="1"/>
    <col min="262" max="262" width="14.88671875" style="60" customWidth="1"/>
    <col min="263" max="263" width="12.33203125" style="60" customWidth="1"/>
    <col min="264" max="264" width="14" style="60" customWidth="1"/>
    <col min="265" max="265" width="4.44140625" style="60" customWidth="1"/>
    <col min="266" max="266" width="12.33203125" style="60" customWidth="1"/>
    <col min="267" max="267" width="12.33203125" style="60"/>
    <col min="268" max="268" width="14.44140625" style="60" customWidth="1"/>
    <col min="269" max="512" width="12.33203125" style="60"/>
    <col min="513" max="513" width="4.88671875" style="60" customWidth="1"/>
    <col min="514" max="514" width="17.5546875" style="60" customWidth="1"/>
    <col min="515" max="516" width="12.33203125" style="60" customWidth="1"/>
    <col min="517" max="517" width="6" style="60" customWidth="1"/>
    <col min="518" max="518" width="14.88671875" style="60" customWidth="1"/>
    <col min="519" max="519" width="12.33203125" style="60" customWidth="1"/>
    <col min="520" max="520" width="14" style="60" customWidth="1"/>
    <col min="521" max="521" width="4.44140625" style="60" customWidth="1"/>
    <col min="522" max="522" width="12.33203125" style="60" customWidth="1"/>
    <col min="523" max="523" width="12.33203125" style="60"/>
    <col min="524" max="524" width="14.44140625" style="60" customWidth="1"/>
    <col min="525" max="768" width="12.33203125" style="60"/>
    <col min="769" max="769" width="4.88671875" style="60" customWidth="1"/>
    <col min="770" max="770" width="17.5546875" style="60" customWidth="1"/>
    <col min="771" max="772" width="12.33203125" style="60" customWidth="1"/>
    <col min="773" max="773" width="6" style="60" customWidth="1"/>
    <col min="774" max="774" width="14.88671875" style="60" customWidth="1"/>
    <col min="775" max="775" width="12.33203125" style="60" customWidth="1"/>
    <col min="776" max="776" width="14" style="60" customWidth="1"/>
    <col min="777" max="777" width="4.44140625" style="60" customWidth="1"/>
    <col min="778" max="778" width="12.33203125" style="60" customWidth="1"/>
    <col min="779" max="779" width="12.33203125" style="60"/>
    <col min="780" max="780" width="14.44140625" style="60" customWidth="1"/>
    <col min="781" max="1024" width="12.33203125" style="60"/>
    <col min="1025" max="1025" width="4.88671875" style="60" customWidth="1"/>
    <col min="1026" max="1026" width="17.5546875" style="60" customWidth="1"/>
    <col min="1027" max="1028" width="12.33203125" style="60" customWidth="1"/>
    <col min="1029" max="1029" width="6" style="60" customWidth="1"/>
    <col min="1030" max="1030" width="14.88671875" style="60" customWidth="1"/>
    <col min="1031" max="1031" width="12.33203125" style="60" customWidth="1"/>
    <col min="1032" max="1032" width="14" style="60" customWidth="1"/>
    <col min="1033" max="1033" width="4.44140625" style="60" customWidth="1"/>
    <col min="1034" max="1034" width="12.33203125" style="60" customWidth="1"/>
    <col min="1035" max="1035" width="12.33203125" style="60"/>
    <col min="1036" max="1036" width="14.44140625" style="60" customWidth="1"/>
    <col min="1037" max="1280" width="12.33203125" style="60"/>
    <col min="1281" max="1281" width="4.88671875" style="60" customWidth="1"/>
    <col min="1282" max="1282" width="17.5546875" style="60" customWidth="1"/>
    <col min="1283" max="1284" width="12.33203125" style="60" customWidth="1"/>
    <col min="1285" max="1285" width="6" style="60" customWidth="1"/>
    <col min="1286" max="1286" width="14.88671875" style="60" customWidth="1"/>
    <col min="1287" max="1287" width="12.33203125" style="60" customWidth="1"/>
    <col min="1288" max="1288" width="14" style="60" customWidth="1"/>
    <col min="1289" max="1289" width="4.44140625" style="60" customWidth="1"/>
    <col min="1290" max="1290" width="12.33203125" style="60" customWidth="1"/>
    <col min="1291" max="1291" width="12.33203125" style="60"/>
    <col min="1292" max="1292" width="14.44140625" style="60" customWidth="1"/>
    <col min="1293" max="1536" width="12.33203125" style="60"/>
    <col min="1537" max="1537" width="4.88671875" style="60" customWidth="1"/>
    <col min="1538" max="1538" width="17.5546875" style="60" customWidth="1"/>
    <col min="1539" max="1540" width="12.33203125" style="60" customWidth="1"/>
    <col min="1541" max="1541" width="6" style="60" customWidth="1"/>
    <col min="1542" max="1542" width="14.88671875" style="60" customWidth="1"/>
    <col min="1543" max="1543" width="12.33203125" style="60" customWidth="1"/>
    <col min="1544" max="1544" width="14" style="60" customWidth="1"/>
    <col min="1545" max="1545" width="4.44140625" style="60" customWidth="1"/>
    <col min="1546" max="1546" width="12.33203125" style="60" customWidth="1"/>
    <col min="1547" max="1547" width="12.33203125" style="60"/>
    <col min="1548" max="1548" width="14.44140625" style="60" customWidth="1"/>
    <col min="1549" max="1792" width="12.33203125" style="60"/>
    <col min="1793" max="1793" width="4.88671875" style="60" customWidth="1"/>
    <col min="1794" max="1794" width="17.5546875" style="60" customWidth="1"/>
    <col min="1795" max="1796" width="12.33203125" style="60" customWidth="1"/>
    <col min="1797" max="1797" width="6" style="60" customWidth="1"/>
    <col min="1798" max="1798" width="14.88671875" style="60" customWidth="1"/>
    <col min="1799" max="1799" width="12.33203125" style="60" customWidth="1"/>
    <col min="1800" max="1800" width="14" style="60" customWidth="1"/>
    <col min="1801" max="1801" width="4.44140625" style="60" customWidth="1"/>
    <col min="1802" max="1802" width="12.33203125" style="60" customWidth="1"/>
    <col min="1803" max="1803" width="12.33203125" style="60"/>
    <col min="1804" max="1804" width="14.44140625" style="60" customWidth="1"/>
    <col min="1805" max="2048" width="12.33203125" style="60"/>
    <col min="2049" max="2049" width="4.88671875" style="60" customWidth="1"/>
    <col min="2050" max="2050" width="17.5546875" style="60" customWidth="1"/>
    <col min="2051" max="2052" width="12.33203125" style="60" customWidth="1"/>
    <col min="2053" max="2053" width="6" style="60" customWidth="1"/>
    <col min="2054" max="2054" width="14.88671875" style="60" customWidth="1"/>
    <col min="2055" max="2055" width="12.33203125" style="60" customWidth="1"/>
    <col min="2056" max="2056" width="14" style="60" customWidth="1"/>
    <col min="2057" max="2057" width="4.44140625" style="60" customWidth="1"/>
    <col min="2058" max="2058" width="12.33203125" style="60" customWidth="1"/>
    <col min="2059" max="2059" width="12.33203125" style="60"/>
    <col min="2060" max="2060" width="14.44140625" style="60" customWidth="1"/>
    <col min="2061" max="2304" width="12.33203125" style="60"/>
    <col min="2305" max="2305" width="4.88671875" style="60" customWidth="1"/>
    <col min="2306" max="2306" width="17.5546875" style="60" customWidth="1"/>
    <col min="2307" max="2308" width="12.33203125" style="60" customWidth="1"/>
    <col min="2309" max="2309" width="6" style="60" customWidth="1"/>
    <col min="2310" max="2310" width="14.88671875" style="60" customWidth="1"/>
    <col min="2311" max="2311" width="12.33203125" style="60" customWidth="1"/>
    <col min="2312" max="2312" width="14" style="60" customWidth="1"/>
    <col min="2313" max="2313" width="4.44140625" style="60" customWidth="1"/>
    <col min="2314" max="2314" width="12.33203125" style="60" customWidth="1"/>
    <col min="2315" max="2315" width="12.33203125" style="60"/>
    <col min="2316" max="2316" width="14.44140625" style="60" customWidth="1"/>
    <col min="2317" max="2560" width="12.33203125" style="60"/>
    <col min="2561" max="2561" width="4.88671875" style="60" customWidth="1"/>
    <col min="2562" max="2562" width="17.5546875" style="60" customWidth="1"/>
    <col min="2563" max="2564" width="12.33203125" style="60" customWidth="1"/>
    <col min="2565" max="2565" width="6" style="60" customWidth="1"/>
    <col min="2566" max="2566" width="14.88671875" style="60" customWidth="1"/>
    <col min="2567" max="2567" width="12.33203125" style="60" customWidth="1"/>
    <col min="2568" max="2568" width="14" style="60" customWidth="1"/>
    <col min="2569" max="2569" width="4.44140625" style="60" customWidth="1"/>
    <col min="2570" max="2570" width="12.33203125" style="60" customWidth="1"/>
    <col min="2571" max="2571" width="12.33203125" style="60"/>
    <col min="2572" max="2572" width="14.44140625" style="60" customWidth="1"/>
    <col min="2573" max="2816" width="12.33203125" style="60"/>
    <col min="2817" max="2817" width="4.88671875" style="60" customWidth="1"/>
    <col min="2818" max="2818" width="17.5546875" style="60" customWidth="1"/>
    <col min="2819" max="2820" width="12.33203125" style="60" customWidth="1"/>
    <col min="2821" max="2821" width="6" style="60" customWidth="1"/>
    <col min="2822" max="2822" width="14.88671875" style="60" customWidth="1"/>
    <col min="2823" max="2823" width="12.33203125" style="60" customWidth="1"/>
    <col min="2824" max="2824" width="14" style="60" customWidth="1"/>
    <col min="2825" max="2825" width="4.44140625" style="60" customWidth="1"/>
    <col min="2826" max="2826" width="12.33203125" style="60" customWidth="1"/>
    <col min="2827" max="2827" width="12.33203125" style="60"/>
    <col min="2828" max="2828" width="14.44140625" style="60" customWidth="1"/>
    <col min="2829" max="3072" width="12.33203125" style="60"/>
    <col min="3073" max="3073" width="4.88671875" style="60" customWidth="1"/>
    <col min="3074" max="3074" width="17.5546875" style="60" customWidth="1"/>
    <col min="3075" max="3076" width="12.33203125" style="60" customWidth="1"/>
    <col min="3077" max="3077" width="6" style="60" customWidth="1"/>
    <col min="3078" max="3078" width="14.88671875" style="60" customWidth="1"/>
    <col min="3079" max="3079" width="12.33203125" style="60" customWidth="1"/>
    <col min="3080" max="3080" width="14" style="60" customWidth="1"/>
    <col min="3081" max="3081" width="4.44140625" style="60" customWidth="1"/>
    <col min="3082" max="3082" width="12.33203125" style="60" customWidth="1"/>
    <col min="3083" max="3083" width="12.33203125" style="60"/>
    <col min="3084" max="3084" width="14.44140625" style="60" customWidth="1"/>
    <col min="3085" max="3328" width="12.33203125" style="60"/>
    <col min="3329" max="3329" width="4.88671875" style="60" customWidth="1"/>
    <col min="3330" max="3330" width="17.5546875" style="60" customWidth="1"/>
    <col min="3331" max="3332" width="12.33203125" style="60" customWidth="1"/>
    <col min="3333" max="3333" width="6" style="60" customWidth="1"/>
    <col min="3334" max="3334" width="14.88671875" style="60" customWidth="1"/>
    <col min="3335" max="3335" width="12.33203125" style="60" customWidth="1"/>
    <col min="3336" max="3336" width="14" style="60" customWidth="1"/>
    <col min="3337" max="3337" width="4.44140625" style="60" customWidth="1"/>
    <col min="3338" max="3338" width="12.33203125" style="60" customWidth="1"/>
    <col min="3339" max="3339" width="12.33203125" style="60"/>
    <col min="3340" max="3340" width="14.44140625" style="60" customWidth="1"/>
    <col min="3341" max="3584" width="12.33203125" style="60"/>
    <col min="3585" max="3585" width="4.88671875" style="60" customWidth="1"/>
    <col min="3586" max="3586" width="17.5546875" style="60" customWidth="1"/>
    <col min="3587" max="3588" width="12.33203125" style="60" customWidth="1"/>
    <col min="3589" max="3589" width="6" style="60" customWidth="1"/>
    <col min="3590" max="3590" width="14.88671875" style="60" customWidth="1"/>
    <col min="3591" max="3591" width="12.33203125" style="60" customWidth="1"/>
    <col min="3592" max="3592" width="14" style="60" customWidth="1"/>
    <col min="3593" max="3593" width="4.44140625" style="60" customWidth="1"/>
    <col min="3594" max="3594" width="12.33203125" style="60" customWidth="1"/>
    <col min="3595" max="3595" width="12.33203125" style="60"/>
    <col min="3596" max="3596" width="14.44140625" style="60" customWidth="1"/>
    <col min="3597" max="3840" width="12.33203125" style="60"/>
    <col min="3841" max="3841" width="4.88671875" style="60" customWidth="1"/>
    <col min="3842" max="3842" width="17.5546875" style="60" customWidth="1"/>
    <col min="3843" max="3844" width="12.33203125" style="60" customWidth="1"/>
    <col min="3845" max="3845" width="6" style="60" customWidth="1"/>
    <col min="3846" max="3846" width="14.88671875" style="60" customWidth="1"/>
    <col min="3847" max="3847" width="12.33203125" style="60" customWidth="1"/>
    <col min="3848" max="3848" width="14" style="60" customWidth="1"/>
    <col min="3849" max="3849" width="4.44140625" style="60" customWidth="1"/>
    <col min="3850" max="3850" width="12.33203125" style="60" customWidth="1"/>
    <col min="3851" max="3851" width="12.33203125" style="60"/>
    <col min="3852" max="3852" width="14.44140625" style="60" customWidth="1"/>
    <col min="3853" max="4096" width="12.33203125" style="60"/>
    <col min="4097" max="4097" width="4.88671875" style="60" customWidth="1"/>
    <col min="4098" max="4098" width="17.5546875" style="60" customWidth="1"/>
    <col min="4099" max="4100" width="12.33203125" style="60" customWidth="1"/>
    <col min="4101" max="4101" width="6" style="60" customWidth="1"/>
    <col min="4102" max="4102" width="14.88671875" style="60" customWidth="1"/>
    <col min="4103" max="4103" width="12.33203125" style="60" customWidth="1"/>
    <col min="4104" max="4104" width="14" style="60" customWidth="1"/>
    <col min="4105" max="4105" width="4.44140625" style="60" customWidth="1"/>
    <col min="4106" max="4106" width="12.33203125" style="60" customWidth="1"/>
    <col min="4107" max="4107" width="12.33203125" style="60"/>
    <col min="4108" max="4108" width="14.44140625" style="60" customWidth="1"/>
    <col min="4109" max="4352" width="12.33203125" style="60"/>
    <col min="4353" max="4353" width="4.88671875" style="60" customWidth="1"/>
    <col min="4354" max="4354" width="17.5546875" style="60" customWidth="1"/>
    <col min="4355" max="4356" width="12.33203125" style="60" customWidth="1"/>
    <col min="4357" max="4357" width="6" style="60" customWidth="1"/>
    <col min="4358" max="4358" width="14.88671875" style="60" customWidth="1"/>
    <col min="4359" max="4359" width="12.33203125" style="60" customWidth="1"/>
    <col min="4360" max="4360" width="14" style="60" customWidth="1"/>
    <col min="4361" max="4361" width="4.44140625" style="60" customWidth="1"/>
    <col min="4362" max="4362" width="12.33203125" style="60" customWidth="1"/>
    <col min="4363" max="4363" width="12.33203125" style="60"/>
    <col min="4364" max="4364" width="14.44140625" style="60" customWidth="1"/>
    <col min="4365" max="4608" width="12.33203125" style="60"/>
    <col min="4609" max="4609" width="4.88671875" style="60" customWidth="1"/>
    <col min="4610" max="4610" width="17.5546875" style="60" customWidth="1"/>
    <col min="4611" max="4612" width="12.33203125" style="60" customWidth="1"/>
    <col min="4613" max="4613" width="6" style="60" customWidth="1"/>
    <col min="4614" max="4614" width="14.88671875" style="60" customWidth="1"/>
    <col min="4615" max="4615" width="12.33203125" style="60" customWidth="1"/>
    <col min="4616" max="4616" width="14" style="60" customWidth="1"/>
    <col min="4617" max="4617" width="4.44140625" style="60" customWidth="1"/>
    <col min="4618" max="4618" width="12.33203125" style="60" customWidth="1"/>
    <col min="4619" max="4619" width="12.33203125" style="60"/>
    <col min="4620" max="4620" width="14.44140625" style="60" customWidth="1"/>
    <col min="4621" max="4864" width="12.33203125" style="60"/>
    <col min="4865" max="4865" width="4.88671875" style="60" customWidth="1"/>
    <col min="4866" max="4866" width="17.5546875" style="60" customWidth="1"/>
    <col min="4867" max="4868" width="12.33203125" style="60" customWidth="1"/>
    <col min="4869" max="4869" width="6" style="60" customWidth="1"/>
    <col min="4870" max="4870" width="14.88671875" style="60" customWidth="1"/>
    <col min="4871" max="4871" width="12.33203125" style="60" customWidth="1"/>
    <col min="4872" max="4872" width="14" style="60" customWidth="1"/>
    <col min="4873" max="4873" width="4.44140625" style="60" customWidth="1"/>
    <col min="4874" max="4874" width="12.33203125" style="60" customWidth="1"/>
    <col min="4875" max="4875" width="12.33203125" style="60"/>
    <col min="4876" max="4876" width="14.44140625" style="60" customWidth="1"/>
    <col min="4877" max="5120" width="12.33203125" style="60"/>
    <col min="5121" max="5121" width="4.88671875" style="60" customWidth="1"/>
    <col min="5122" max="5122" width="17.5546875" style="60" customWidth="1"/>
    <col min="5123" max="5124" width="12.33203125" style="60" customWidth="1"/>
    <col min="5125" max="5125" width="6" style="60" customWidth="1"/>
    <col min="5126" max="5126" width="14.88671875" style="60" customWidth="1"/>
    <col min="5127" max="5127" width="12.33203125" style="60" customWidth="1"/>
    <col min="5128" max="5128" width="14" style="60" customWidth="1"/>
    <col min="5129" max="5129" width="4.44140625" style="60" customWidth="1"/>
    <col min="5130" max="5130" width="12.33203125" style="60" customWidth="1"/>
    <col min="5131" max="5131" width="12.33203125" style="60"/>
    <col min="5132" max="5132" width="14.44140625" style="60" customWidth="1"/>
    <col min="5133" max="5376" width="12.33203125" style="60"/>
    <col min="5377" max="5377" width="4.88671875" style="60" customWidth="1"/>
    <col min="5378" max="5378" width="17.5546875" style="60" customWidth="1"/>
    <col min="5379" max="5380" width="12.33203125" style="60" customWidth="1"/>
    <col min="5381" max="5381" width="6" style="60" customWidth="1"/>
    <col min="5382" max="5382" width="14.88671875" style="60" customWidth="1"/>
    <col min="5383" max="5383" width="12.33203125" style="60" customWidth="1"/>
    <col min="5384" max="5384" width="14" style="60" customWidth="1"/>
    <col min="5385" max="5385" width="4.44140625" style="60" customWidth="1"/>
    <col min="5386" max="5386" width="12.33203125" style="60" customWidth="1"/>
    <col min="5387" max="5387" width="12.33203125" style="60"/>
    <col min="5388" max="5388" width="14.44140625" style="60" customWidth="1"/>
    <col min="5389" max="5632" width="12.33203125" style="60"/>
    <col min="5633" max="5633" width="4.88671875" style="60" customWidth="1"/>
    <col min="5634" max="5634" width="17.5546875" style="60" customWidth="1"/>
    <col min="5635" max="5636" width="12.33203125" style="60" customWidth="1"/>
    <col min="5637" max="5637" width="6" style="60" customWidth="1"/>
    <col min="5638" max="5638" width="14.88671875" style="60" customWidth="1"/>
    <col min="5639" max="5639" width="12.33203125" style="60" customWidth="1"/>
    <col min="5640" max="5640" width="14" style="60" customWidth="1"/>
    <col min="5641" max="5641" width="4.44140625" style="60" customWidth="1"/>
    <col min="5642" max="5642" width="12.33203125" style="60" customWidth="1"/>
    <col min="5643" max="5643" width="12.33203125" style="60"/>
    <col min="5644" max="5644" width="14.44140625" style="60" customWidth="1"/>
    <col min="5645" max="5888" width="12.33203125" style="60"/>
    <col min="5889" max="5889" width="4.88671875" style="60" customWidth="1"/>
    <col min="5890" max="5890" width="17.5546875" style="60" customWidth="1"/>
    <col min="5891" max="5892" width="12.33203125" style="60" customWidth="1"/>
    <col min="5893" max="5893" width="6" style="60" customWidth="1"/>
    <col min="5894" max="5894" width="14.88671875" style="60" customWidth="1"/>
    <col min="5895" max="5895" width="12.33203125" style="60" customWidth="1"/>
    <col min="5896" max="5896" width="14" style="60" customWidth="1"/>
    <col min="5897" max="5897" width="4.44140625" style="60" customWidth="1"/>
    <col min="5898" max="5898" width="12.33203125" style="60" customWidth="1"/>
    <col min="5899" max="5899" width="12.33203125" style="60"/>
    <col min="5900" max="5900" width="14.44140625" style="60" customWidth="1"/>
    <col min="5901" max="6144" width="12.33203125" style="60"/>
    <col min="6145" max="6145" width="4.88671875" style="60" customWidth="1"/>
    <col min="6146" max="6146" width="17.5546875" style="60" customWidth="1"/>
    <col min="6147" max="6148" width="12.33203125" style="60" customWidth="1"/>
    <col min="6149" max="6149" width="6" style="60" customWidth="1"/>
    <col min="6150" max="6150" width="14.88671875" style="60" customWidth="1"/>
    <col min="6151" max="6151" width="12.33203125" style="60" customWidth="1"/>
    <col min="6152" max="6152" width="14" style="60" customWidth="1"/>
    <col min="6153" max="6153" width="4.44140625" style="60" customWidth="1"/>
    <col min="6154" max="6154" width="12.33203125" style="60" customWidth="1"/>
    <col min="6155" max="6155" width="12.33203125" style="60"/>
    <col min="6156" max="6156" width="14.44140625" style="60" customWidth="1"/>
    <col min="6157" max="6400" width="12.33203125" style="60"/>
    <col min="6401" max="6401" width="4.88671875" style="60" customWidth="1"/>
    <col min="6402" max="6402" width="17.5546875" style="60" customWidth="1"/>
    <col min="6403" max="6404" width="12.33203125" style="60" customWidth="1"/>
    <col min="6405" max="6405" width="6" style="60" customWidth="1"/>
    <col min="6406" max="6406" width="14.88671875" style="60" customWidth="1"/>
    <col min="6407" max="6407" width="12.33203125" style="60" customWidth="1"/>
    <col min="6408" max="6408" width="14" style="60" customWidth="1"/>
    <col min="6409" max="6409" width="4.44140625" style="60" customWidth="1"/>
    <col min="6410" max="6410" width="12.33203125" style="60" customWidth="1"/>
    <col min="6411" max="6411" width="12.33203125" style="60"/>
    <col min="6412" max="6412" width="14.44140625" style="60" customWidth="1"/>
    <col min="6413" max="6656" width="12.33203125" style="60"/>
    <col min="6657" max="6657" width="4.88671875" style="60" customWidth="1"/>
    <col min="6658" max="6658" width="17.5546875" style="60" customWidth="1"/>
    <col min="6659" max="6660" width="12.33203125" style="60" customWidth="1"/>
    <col min="6661" max="6661" width="6" style="60" customWidth="1"/>
    <col min="6662" max="6662" width="14.88671875" style="60" customWidth="1"/>
    <col min="6663" max="6663" width="12.33203125" style="60" customWidth="1"/>
    <col min="6664" max="6664" width="14" style="60" customWidth="1"/>
    <col min="6665" max="6665" width="4.44140625" style="60" customWidth="1"/>
    <col min="6666" max="6666" width="12.33203125" style="60" customWidth="1"/>
    <col min="6667" max="6667" width="12.33203125" style="60"/>
    <col min="6668" max="6668" width="14.44140625" style="60" customWidth="1"/>
    <col min="6669" max="6912" width="12.33203125" style="60"/>
    <col min="6913" max="6913" width="4.88671875" style="60" customWidth="1"/>
    <col min="6914" max="6914" width="17.5546875" style="60" customWidth="1"/>
    <col min="6915" max="6916" width="12.33203125" style="60" customWidth="1"/>
    <col min="6917" max="6917" width="6" style="60" customWidth="1"/>
    <col min="6918" max="6918" width="14.88671875" style="60" customWidth="1"/>
    <col min="6919" max="6919" width="12.33203125" style="60" customWidth="1"/>
    <col min="6920" max="6920" width="14" style="60" customWidth="1"/>
    <col min="6921" max="6921" width="4.44140625" style="60" customWidth="1"/>
    <col min="6922" max="6922" width="12.33203125" style="60" customWidth="1"/>
    <col min="6923" max="6923" width="12.33203125" style="60"/>
    <col min="6924" max="6924" width="14.44140625" style="60" customWidth="1"/>
    <col min="6925" max="7168" width="12.33203125" style="60"/>
    <col min="7169" max="7169" width="4.88671875" style="60" customWidth="1"/>
    <col min="7170" max="7170" width="17.5546875" style="60" customWidth="1"/>
    <col min="7171" max="7172" width="12.33203125" style="60" customWidth="1"/>
    <col min="7173" max="7173" width="6" style="60" customWidth="1"/>
    <col min="7174" max="7174" width="14.88671875" style="60" customWidth="1"/>
    <col min="7175" max="7175" width="12.33203125" style="60" customWidth="1"/>
    <col min="7176" max="7176" width="14" style="60" customWidth="1"/>
    <col min="7177" max="7177" width="4.44140625" style="60" customWidth="1"/>
    <col min="7178" max="7178" width="12.33203125" style="60" customWidth="1"/>
    <col min="7179" max="7179" width="12.33203125" style="60"/>
    <col min="7180" max="7180" width="14.44140625" style="60" customWidth="1"/>
    <col min="7181" max="7424" width="12.33203125" style="60"/>
    <col min="7425" max="7425" width="4.88671875" style="60" customWidth="1"/>
    <col min="7426" max="7426" width="17.5546875" style="60" customWidth="1"/>
    <col min="7427" max="7428" width="12.33203125" style="60" customWidth="1"/>
    <col min="7429" max="7429" width="6" style="60" customWidth="1"/>
    <col min="7430" max="7430" width="14.88671875" style="60" customWidth="1"/>
    <col min="7431" max="7431" width="12.33203125" style="60" customWidth="1"/>
    <col min="7432" max="7432" width="14" style="60" customWidth="1"/>
    <col min="7433" max="7433" width="4.44140625" style="60" customWidth="1"/>
    <col min="7434" max="7434" width="12.33203125" style="60" customWidth="1"/>
    <col min="7435" max="7435" width="12.33203125" style="60"/>
    <col min="7436" max="7436" width="14.44140625" style="60" customWidth="1"/>
    <col min="7437" max="7680" width="12.33203125" style="60"/>
    <col min="7681" max="7681" width="4.88671875" style="60" customWidth="1"/>
    <col min="7682" max="7682" width="17.5546875" style="60" customWidth="1"/>
    <col min="7683" max="7684" width="12.33203125" style="60" customWidth="1"/>
    <col min="7685" max="7685" width="6" style="60" customWidth="1"/>
    <col min="7686" max="7686" width="14.88671875" style="60" customWidth="1"/>
    <col min="7687" max="7687" width="12.33203125" style="60" customWidth="1"/>
    <col min="7688" max="7688" width="14" style="60" customWidth="1"/>
    <col min="7689" max="7689" width="4.44140625" style="60" customWidth="1"/>
    <col min="7690" max="7690" width="12.33203125" style="60" customWidth="1"/>
    <col min="7691" max="7691" width="12.33203125" style="60"/>
    <col min="7692" max="7692" width="14.44140625" style="60" customWidth="1"/>
    <col min="7693" max="7936" width="12.33203125" style="60"/>
    <col min="7937" max="7937" width="4.88671875" style="60" customWidth="1"/>
    <col min="7938" max="7938" width="17.5546875" style="60" customWidth="1"/>
    <col min="7939" max="7940" width="12.33203125" style="60" customWidth="1"/>
    <col min="7941" max="7941" width="6" style="60" customWidth="1"/>
    <col min="7942" max="7942" width="14.88671875" style="60" customWidth="1"/>
    <col min="7943" max="7943" width="12.33203125" style="60" customWidth="1"/>
    <col min="7944" max="7944" width="14" style="60" customWidth="1"/>
    <col min="7945" max="7945" width="4.44140625" style="60" customWidth="1"/>
    <col min="7946" max="7946" width="12.33203125" style="60" customWidth="1"/>
    <col min="7947" max="7947" width="12.33203125" style="60"/>
    <col min="7948" max="7948" width="14.44140625" style="60" customWidth="1"/>
    <col min="7949" max="8192" width="12.33203125" style="60"/>
    <col min="8193" max="8193" width="4.88671875" style="60" customWidth="1"/>
    <col min="8194" max="8194" width="17.5546875" style="60" customWidth="1"/>
    <col min="8195" max="8196" width="12.33203125" style="60" customWidth="1"/>
    <col min="8197" max="8197" width="6" style="60" customWidth="1"/>
    <col min="8198" max="8198" width="14.88671875" style="60" customWidth="1"/>
    <col min="8199" max="8199" width="12.33203125" style="60" customWidth="1"/>
    <col min="8200" max="8200" width="14" style="60" customWidth="1"/>
    <col min="8201" max="8201" width="4.44140625" style="60" customWidth="1"/>
    <col min="8202" max="8202" width="12.33203125" style="60" customWidth="1"/>
    <col min="8203" max="8203" width="12.33203125" style="60"/>
    <col min="8204" max="8204" width="14.44140625" style="60" customWidth="1"/>
    <col min="8205" max="8448" width="12.33203125" style="60"/>
    <col min="8449" max="8449" width="4.88671875" style="60" customWidth="1"/>
    <col min="8450" max="8450" width="17.5546875" style="60" customWidth="1"/>
    <col min="8451" max="8452" width="12.33203125" style="60" customWidth="1"/>
    <col min="8453" max="8453" width="6" style="60" customWidth="1"/>
    <col min="8454" max="8454" width="14.88671875" style="60" customWidth="1"/>
    <col min="8455" max="8455" width="12.33203125" style="60" customWidth="1"/>
    <col min="8456" max="8456" width="14" style="60" customWidth="1"/>
    <col min="8457" max="8457" width="4.44140625" style="60" customWidth="1"/>
    <col min="8458" max="8458" width="12.33203125" style="60" customWidth="1"/>
    <col min="8459" max="8459" width="12.33203125" style="60"/>
    <col min="8460" max="8460" width="14.44140625" style="60" customWidth="1"/>
    <col min="8461" max="8704" width="12.33203125" style="60"/>
    <col min="8705" max="8705" width="4.88671875" style="60" customWidth="1"/>
    <col min="8706" max="8706" width="17.5546875" style="60" customWidth="1"/>
    <col min="8707" max="8708" width="12.33203125" style="60" customWidth="1"/>
    <col min="8709" max="8709" width="6" style="60" customWidth="1"/>
    <col min="8710" max="8710" width="14.88671875" style="60" customWidth="1"/>
    <col min="8711" max="8711" width="12.33203125" style="60" customWidth="1"/>
    <col min="8712" max="8712" width="14" style="60" customWidth="1"/>
    <col min="8713" max="8713" width="4.44140625" style="60" customWidth="1"/>
    <col min="8714" max="8714" width="12.33203125" style="60" customWidth="1"/>
    <col min="8715" max="8715" width="12.33203125" style="60"/>
    <col min="8716" max="8716" width="14.44140625" style="60" customWidth="1"/>
    <col min="8717" max="8960" width="12.33203125" style="60"/>
    <col min="8961" max="8961" width="4.88671875" style="60" customWidth="1"/>
    <col min="8962" max="8962" width="17.5546875" style="60" customWidth="1"/>
    <col min="8963" max="8964" width="12.33203125" style="60" customWidth="1"/>
    <col min="8965" max="8965" width="6" style="60" customWidth="1"/>
    <col min="8966" max="8966" width="14.88671875" style="60" customWidth="1"/>
    <col min="8967" max="8967" width="12.33203125" style="60" customWidth="1"/>
    <col min="8968" max="8968" width="14" style="60" customWidth="1"/>
    <col min="8969" max="8969" width="4.44140625" style="60" customWidth="1"/>
    <col min="8970" max="8970" width="12.33203125" style="60" customWidth="1"/>
    <col min="8971" max="8971" width="12.33203125" style="60"/>
    <col min="8972" max="8972" width="14.44140625" style="60" customWidth="1"/>
    <col min="8973" max="9216" width="12.33203125" style="60"/>
    <col min="9217" max="9217" width="4.88671875" style="60" customWidth="1"/>
    <col min="9218" max="9218" width="17.5546875" style="60" customWidth="1"/>
    <col min="9219" max="9220" width="12.33203125" style="60" customWidth="1"/>
    <col min="9221" max="9221" width="6" style="60" customWidth="1"/>
    <col min="9222" max="9222" width="14.88671875" style="60" customWidth="1"/>
    <col min="9223" max="9223" width="12.33203125" style="60" customWidth="1"/>
    <col min="9224" max="9224" width="14" style="60" customWidth="1"/>
    <col min="9225" max="9225" width="4.44140625" style="60" customWidth="1"/>
    <col min="9226" max="9226" width="12.33203125" style="60" customWidth="1"/>
    <col min="9227" max="9227" width="12.33203125" style="60"/>
    <col min="9228" max="9228" width="14.44140625" style="60" customWidth="1"/>
    <col min="9229" max="9472" width="12.33203125" style="60"/>
    <col min="9473" max="9473" width="4.88671875" style="60" customWidth="1"/>
    <col min="9474" max="9474" width="17.5546875" style="60" customWidth="1"/>
    <col min="9475" max="9476" width="12.33203125" style="60" customWidth="1"/>
    <col min="9477" max="9477" width="6" style="60" customWidth="1"/>
    <col min="9478" max="9478" width="14.88671875" style="60" customWidth="1"/>
    <col min="9479" max="9479" width="12.33203125" style="60" customWidth="1"/>
    <col min="9480" max="9480" width="14" style="60" customWidth="1"/>
    <col min="9481" max="9481" width="4.44140625" style="60" customWidth="1"/>
    <col min="9482" max="9482" width="12.33203125" style="60" customWidth="1"/>
    <col min="9483" max="9483" width="12.33203125" style="60"/>
    <col min="9484" max="9484" width="14.44140625" style="60" customWidth="1"/>
    <col min="9485" max="9728" width="12.33203125" style="60"/>
    <col min="9729" max="9729" width="4.88671875" style="60" customWidth="1"/>
    <col min="9730" max="9730" width="17.5546875" style="60" customWidth="1"/>
    <col min="9731" max="9732" width="12.33203125" style="60" customWidth="1"/>
    <col min="9733" max="9733" width="6" style="60" customWidth="1"/>
    <col min="9734" max="9734" width="14.88671875" style="60" customWidth="1"/>
    <col min="9735" max="9735" width="12.33203125" style="60" customWidth="1"/>
    <col min="9736" max="9736" width="14" style="60" customWidth="1"/>
    <col min="9737" max="9737" width="4.44140625" style="60" customWidth="1"/>
    <col min="9738" max="9738" width="12.33203125" style="60" customWidth="1"/>
    <col min="9739" max="9739" width="12.33203125" style="60"/>
    <col min="9740" max="9740" width="14.44140625" style="60" customWidth="1"/>
    <col min="9741" max="9984" width="12.33203125" style="60"/>
    <col min="9985" max="9985" width="4.88671875" style="60" customWidth="1"/>
    <col min="9986" max="9986" width="17.5546875" style="60" customWidth="1"/>
    <col min="9987" max="9988" width="12.33203125" style="60" customWidth="1"/>
    <col min="9989" max="9989" width="6" style="60" customWidth="1"/>
    <col min="9990" max="9990" width="14.88671875" style="60" customWidth="1"/>
    <col min="9991" max="9991" width="12.33203125" style="60" customWidth="1"/>
    <col min="9992" max="9992" width="14" style="60" customWidth="1"/>
    <col min="9993" max="9993" width="4.44140625" style="60" customWidth="1"/>
    <col min="9994" max="9994" width="12.33203125" style="60" customWidth="1"/>
    <col min="9995" max="9995" width="12.33203125" style="60"/>
    <col min="9996" max="9996" width="14.44140625" style="60" customWidth="1"/>
    <col min="9997" max="10240" width="12.33203125" style="60"/>
    <col min="10241" max="10241" width="4.88671875" style="60" customWidth="1"/>
    <col min="10242" max="10242" width="17.5546875" style="60" customWidth="1"/>
    <col min="10243" max="10244" width="12.33203125" style="60" customWidth="1"/>
    <col min="10245" max="10245" width="6" style="60" customWidth="1"/>
    <col min="10246" max="10246" width="14.88671875" style="60" customWidth="1"/>
    <col min="10247" max="10247" width="12.33203125" style="60" customWidth="1"/>
    <col min="10248" max="10248" width="14" style="60" customWidth="1"/>
    <col min="10249" max="10249" width="4.44140625" style="60" customWidth="1"/>
    <col min="10250" max="10250" width="12.33203125" style="60" customWidth="1"/>
    <col min="10251" max="10251" width="12.33203125" style="60"/>
    <col min="10252" max="10252" width="14.44140625" style="60" customWidth="1"/>
    <col min="10253" max="10496" width="12.33203125" style="60"/>
    <col min="10497" max="10497" width="4.88671875" style="60" customWidth="1"/>
    <col min="10498" max="10498" width="17.5546875" style="60" customWidth="1"/>
    <col min="10499" max="10500" width="12.33203125" style="60" customWidth="1"/>
    <col min="10501" max="10501" width="6" style="60" customWidth="1"/>
    <col min="10502" max="10502" width="14.88671875" style="60" customWidth="1"/>
    <col min="10503" max="10503" width="12.33203125" style="60" customWidth="1"/>
    <col min="10504" max="10504" width="14" style="60" customWidth="1"/>
    <col min="10505" max="10505" width="4.44140625" style="60" customWidth="1"/>
    <col min="10506" max="10506" width="12.33203125" style="60" customWidth="1"/>
    <col min="10507" max="10507" width="12.33203125" style="60"/>
    <col min="10508" max="10508" width="14.44140625" style="60" customWidth="1"/>
    <col min="10509" max="10752" width="12.33203125" style="60"/>
    <col min="10753" max="10753" width="4.88671875" style="60" customWidth="1"/>
    <col min="10754" max="10754" width="17.5546875" style="60" customWidth="1"/>
    <col min="10755" max="10756" width="12.33203125" style="60" customWidth="1"/>
    <col min="10757" max="10757" width="6" style="60" customWidth="1"/>
    <col min="10758" max="10758" width="14.88671875" style="60" customWidth="1"/>
    <col min="10759" max="10759" width="12.33203125" style="60" customWidth="1"/>
    <col min="10760" max="10760" width="14" style="60" customWidth="1"/>
    <col min="10761" max="10761" width="4.44140625" style="60" customWidth="1"/>
    <col min="10762" max="10762" width="12.33203125" style="60" customWidth="1"/>
    <col min="10763" max="10763" width="12.33203125" style="60"/>
    <col min="10764" max="10764" width="14.44140625" style="60" customWidth="1"/>
    <col min="10765" max="11008" width="12.33203125" style="60"/>
    <col min="11009" max="11009" width="4.88671875" style="60" customWidth="1"/>
    <col min="11010" max="11010" width="17.5546875" style="60" customWidth="1"/>
    <col min="11011" max="11012" width="12.33203125" style="60" customWidth="1"/>
    <col min="11013" max="11013" width="6" style="60" customWidth="1"/>
    <col min="11014" max="11014" width="14.88671875" style="60" customWidth="1"/>
    <col min="11015" max="11015" width="12.33203125" style="60" customWidth="1"/>
    <col min="11016" max="11016" width="14" style="60" customWidth="1"/>
    <col min="11017" max="11017" width="4.44140625" style="60" customWidth="1"/>
    <col min="11018" max="11018" width="12.33203125" style="60" customWidth="1"/>
    <col min="11019" max="11019" width="12.33203125" style="60"/>
    <col min="11020" max="11020" width="14.44140625" style="60" customWidth="1"/>
    <col min="11021" max="11264" width="12.33203125" style="60"/>
    <col min="11265" max="11265" width="4.88671875" style="60" customWidth="1"/>
    <col min="11266" max="11266" width="17.5546875" style="60" customWidth="1"/>
    <col min="11267" max="11268" width="12.33203125" style="60" customWidth="1"/>
    <col min="11269" max="11269" width="6" style="60" customWidth="1"/>
    <col min="11270" max="11270" width="14.88671875" style="60" customWidth="1"/>
    <col min="11271" max="11271" width="12.33203125" style="60" customWidth="1"/>
    <col min="11272" max="11272" width="14" style="60" customWidth="1"/>
    <col min="11273" max="11273" width="4.44140625" style="60" customWidth="1"/>
    <col min="11274" max="11274" width="12.33203125" style="60" customWidth="1"/>
    <col min="11275" max="11275" width="12.33203125" style="60"/>
    <col min="11276" max="11276" width="14.44140625" style="60" customWidth="1"/>
    <col min="11277" max="11520" width="12.33203125" style="60"/>
    <col min="11521" max="11521" width="4.88671875" style="60" customWidth="1"/>
    <col min="11522" max="11522" width="17.5546875" style="60" customWidth="1"/>
    <col min="11523" max="11524" width="12.33203125" style="60" customWidth="1"/>
    <col min="11525" max="11525" width="6" style="60" customWidth="1"/>
    <col min="11526" max="11526" width="14.88671875" style="60" customWidth="1"/>
    <col min="11527" max="11527" width="12.33203125" style="60" customWidth="1"/>
    <col min="11528" max="11528" width="14" style="60" customWidth="1"/>
    <col min="11529" max="11529" width="4.44140625" style="60" customWidth="1"/>
    <col min="11530" max="11530" width="12.33203125" style="60" customWidth="1"/>
    <col min="11531" max="11531" width="12.33203125" style="60"/>
    <col min="11532" max="11532" width="14.44140625" style="60" customWidth="1"/>
    <col min="11533" max="11776" width="12.33203125" style="60"/>
    <col min="11777" max="11777" width="4.88671875" style="60" customWidth="1"/>
    <col min="11778" max="11778" width="17.5546875" style="60" customWidth="1"/>
    <col min="11779" max="11780" width="12.33203125" style="60" customWidth="1"/>
    <col min="11781" max="11781" width="6" style="60" customWidth="1"/>
    <col min="11782" max="11782" width="14.88671875" style="60" customWidth="1"/>
    <col min="11783" max="11783" width="12.33203125" style="60" customWidth="1"/>
    <col min="11784" max="11784" width="14" style="60" customWidth="1"/>
    <col min="11785" max="11785" width="4.44140625" style="60" customWidth="1"/>
    <col min="11786" max="11786" width="12.33203125" style="60" customWidth="1"/>
    <col min="11787" max="11787" width="12.33203125" style="60"/>
    <col min="11788" max="11788" width="14.44140625" style="60" customWidth="1"/>
    <col min="11789" max="12032" width="12.33203125" style="60"/>
    <col min="12033" max="12033" width="4.88671875" style="60" customWidth="1"/>
    <col min="12034" max="12034" width="17.5546875" style="60" customWidth="1"/>
    <col min="12035" max="12036" width="12.33203125" style="60" customWidth="1"/>
    <col min="12037" max="12037" width="6" style="60" customWidth="1"/>
    <col min="12038" max="12038" width="14.88671875" style="60" customWidth="1"/>
    <col min="12039" max="12039" width="12.33203125" style="60" customWidth="1"/>
    <col min="12040" max="12040" width="14" style="60" customWidth="1"/>
    <col min="12041" max="12041" width="4.44140625" style="60" customWidth="1"/>
    <col min="12042" max="12042" width="12.33203125" style="60" customWidth="1"/>
    <col min="12043" max="12043" width="12.33203125" style="60"/>
    <col min="12044" max="12044" width="14.44140625" style="60" customWidth="1"/>
    <col min="12045" max="12288" width="12.33203125" style="60"/>
    <col min="12289" max="12289" width="4.88671875" style="60" customWidth="1"/>
    <col min="12290" max="12290" width="17.5546875" style="60" customWidth="1"/>
    <col min="12291" max="12292" width="12.33203125" style="60" customWidth="1"/>
    <col min="12293" max="12293" width="6" style="60" customWidth="1"/>
    <col min="12294" max="12294" width="14.88671875" style="60" customWidth="1"/>
    <col min="12295" max="12295" width="12.33203125" style="60" customWidth="1"/>
    <col min="12296" max="12296" width="14" style="60" customWidth="1"/>
    <col min="12297" max="12297" width="4.44140625" style="60" customWidth="1"/>
    <col min="12298" max="12298" width="12.33203125" style="60" customWidth="1"/>
    <col min="12299" max="12299" width="12.33203125" style="60"/>
    <col min="12300" max="12300" width="14.44140625" style="60" customWidth="1"/>
    <col min="12301" max="12544" width="12.33203125" style="60"/>
    <col min="12545" max="12545" width="4.88671875" style="60" customWidth="1"/>
    <col min="12546" max="12546" width="17.5546875" style="60" customWidth="1"/>
    <col min="12547" max="12548" width="12.33203125" style="60" customWidth="1"/>
    <col min="12549" max="12549" width="6" style="60" customWidth="1"/>
    <col min="12550" max="12550" width="14.88671875" style="60" customWidth="1"/>
    <col min="12551" max="12551" width="12.33203125" style="60" customWidth="1"/>
    <col min="12552" max="12552" width="14" style="60" customWidth="1"/>
    <col min="12553" max="12553" width="4.44140625" style="60" customWidth="1"/>
    <col min="12554" max="12554" width="12.33203125" style="60" customWidth="1"/>
    <col min="12555" max="12555" width="12.33203125" style="60"/>
    <col min="12556" max="12556" width="14.44140625" style="60" customWidth="1"/>
    <col min="12557" max="12800" width="12.33203125" style="60"/>
    <col min="12801" max="12801" width="4.88671875" style="60" customWidth="1"/>
    <col min="12802" max="12802" width="17.5546875" style="60" customWidth="1"/>
    <col min="12803" max="12804" width="12.33203125" style="60" customWidth="1"/>
    <col min="12805" max="12805" width="6" style="60" customWidth="1"/>
    <col min="12806" max="12806" width="14.88671875" style="60" customWidth="1"/>
    <col min="12807" max="12807" width="12.33203125" style="60" customWidth="1"/>
    <col min="12808" max="12808" width="14" style="60" customWidth="1"/>
    <col min="12809" max="12809" width="4.44140625" style="60" customWidth="1"/>
    <col min="12810" max="12810" width="12.33203125" style="60" customWidth="1"/>
    <col min="12811" max="12811" width="12.33203125" style="60"/>
    <col min="12812" max="12812" width="14.44140625" style="60" customWidth="1"/>
    <col min="12813" max="13056" width="12.33203125" style="60"/>
    <col min="13057" max="13057" width="4.88671875" style="60" customWidth="1"/>
    <col min="13058" max="13058" width="17.5546875" style="60" customWidth="1"/>
    <col min="13059" max="13060" width="12.33203125" style="60" customWidth="1"/>
    <col min="13061" max="13061" width="6" style="60" customWidth="1"/>
    <col min="13062" max="13062" width="14.88671875" style="60" customWidth="1"/>
    <col min="13063" max="13063" width="12.33203125" style="60" customWidth="1"/>
    <col min="13064" max="13064" width="14" style="60" customWidth="1"/>
    <col min="13065" max="13065" width="4.44140625" style="60" customWidth="1"/>
    <col min="13066" max="13066" width="12.33203125" style="60" customWidth="1"/>
    <col min="13067" max="13067" width="12.33203125" style="60"/>
    <col min="13068" max="13068" width="14.44140625" style="60" customWidth="1"/>
    <col min="13069" max="13312" width="12.33203125" style="60"/>
    <col min="13313" max="13313" width="4.88671875" style="60" customWidth="1"/>
    <col min="13314" max="13314" width="17.5546875" style="60" customWidth="1"/>
    <col min="13315" max="13316" width="12.33203125" style="60" customWidth="1"/>
    <col min="13317" max="13317" width="6" style="60" customWidth="1"/>
    <col min="13318" max="13318" width="14.88671875" style="60" customWidth="1"/>
    <col min="13319" max="13319" width="12.33203125" style="60" customWidth="1"/>
    <col min="13320" max="13320" width="14" style="60" customWidth="1"/>
    <col min="13321" max="13321" width="4.44140625" style="60" customWidth="1"/>
    <col min="13322" max="13322" width="12.33203125" style="60" customWidth="1"/>
    <col min="13323" max="13323" width="12.33203125" style="60"/>
    <col min="13324" max="13324" width="14.44140625" style="60" customWidth="1"/>
    <col min="13325" max="13568" width="12.33203125" style="60"/>
    <col min="13569" max="13569" width="4.88671875" style="60" customWidth="1"/>
    <col min="13570" max="13570" width="17.5546875" style="60" customWidth="1"/>
    <col min="13571" max="13572" width="12.33203125" style="60" customWidth="1"/>
    <col min="13573" max="13573" width="6" style="60" customWidth="1"/>
    <col min="13574" max="13574" width="14.88671875" style="60" customWidth="1"/>
    <col min="13575" max="13575" width="12.33203125" style="60" customWidth="1"/>
    <col min="13576" max="13576" width="14" style="60" customWidth="1"/>
    <col min="13577" max="13577" width="4.44140625" style="60" customWidth="1"/>
    <col min="13578" max="13578" width="12.33203125" style="60" customWidth="1"/>
    <col min="13579" max="13579" width="12.33203125" style="60"/>
    <col min="13580" max="13580" width="14.44140625" style="60" customWidth="1"/>
    <col min="13581" max="13824" width="12.33203125" style="60"/>
    <col min="13825" max="13825" width="4.88671875" style="60" customWidth="1"/>
    <col min="13826" max="13826" width="17.5546875" style="60" customWidth="1"/>
    <col min="13827" max="13828" width="12.33203125" style="60" customWidth="1"/>
    <col min="13829" max="13829" width="6" style="60" customWidth="1"/>
    <col min="13830" max="13830" width="14.88671875" style="60" customWidth="1"/>
    <col min="13831" max="13831" width="12.33203125" style="60" customWidth="1"/>
    <col min="13832" max="13832" width="14" style="60" customWidth="1"/>
    <col min="13833" max="13833" width="4.44140625" style="60" customWidth="1"/>
    <col min="13834" max="13834" width="12.33203125" style="60" customWidth="1"/>
    <col min="13835" max="13835" width="12.33203125" style="60"/>
    <col min="13836" max="13836" width="14.44140625" style="60" customWidth="1"/>
    <col min="13837" max="14080" width="12.33203125" style="60"/>
    <col min="14081" max="14081" width="4.88671875" style="60" customWidth="1"/>
    <col min="14082" max="14082" width="17.5546875" style="60" customWidth="1"/>
    <col min="14083" max="14084" width="12.33203125" style="60" customWidth="1"/>
    <col min="14085" max="14085" width="6" style="60" customWidth="1"/>
    <col min="14086" max="14086" width="14.88671875" style="60" customWidth="1"/>
    <col min="14087" max="14087" width="12.33203125" style="60" customWidth="1"/>
    <col min="14088" max="14088" width="14" style="60" customWidth="1"/>
    <col min="14089" max="14089" width="4.44140625" style="60" customWidth="1"/>
    <col min="14090" max="14090" width="12.33203125" style="60" customWidth="1"/>
    <col min="14091" max="14091" width="12.33203125" style="60"/>
    <col min="14092" max="14092" width="14.44140625" style="60" customWidth="1"/>
    <col min="14093" max="14336" width="12.33203125" style="60"/>
    <col min="14337" max="14337" width="4.88671875" style="60" customWidth="1"/>
    <col min="14338" max="14338" width="17.5546875" style="60" customWidth="1"/>
    <col min="14339" max="14340" width="12.33203125" style="60" customWidth="1"/>
    <col min="14341" max="14341" width="6" style="60" customWidth="1"/>
    <col min="14342" max="14342" width="14.88671875" style="60" customWidth="1"/>
    <col min="14343" max="14343" width="12.33203125" style="60" customWidth="1"/>
    <col min="14344" max="14344" width="14" style="60" customWidth="1"/>
    <col min="14345" max="14345" width="4.44140625" style="60" customWidth="1"/>
    <col min="14346" max="14346" width="12.33203125" style="60" customWidth="1"/>
    <col min="14347" max="14347" width="12.33203125" style="60"/>
    <col min="14348" max="14348" width="14.44140625" style="60" customWidth="1"/>
    <col min="14349" max="14592" width="12.33203125" style="60"/>
    <col min="14593" max="14593" width="4.88671875" style="60" customWidth="1"/>
    <col min="14594" max="14594" width="17.5546875" style="60" customWidth="1"/>
    <col min="14595" max="14596" width="12.33203125" style="60" customWidth="1"/>
    <col min="14597" max="14597" width="6" style="60" customWidth="1"/>
    <col min="14598" max="14598" width="14.88671875" style="60" customWidth="1"/>
    <col min="14599" max="14599" width="12.33203125" style="60" customWidth="1"/>
    <col min="14600" max="14600" width="14" style="60" customWidth="1"/>
    <col min="14601" max="14601" width="4.44140625" style="60" customWidth="1"/>
    <col min="14602" max="14602" width="12.33203125" style="60" customWidth="1"/>
    <col min="14603" max="14603" width="12.33203125" style="60"/>
    <col min="14604" max="14604" width="14.44140625" style="60" customWidth="1"/>
    <col min="14605" max="14848" width="12.33203125" style="60"/>
    <col min="14849" max="14849" width="4.88671875" style="60" customWidth="1"/>
    <col min="14850" max="14850" width="17.5546875" style="60" customWidth="1"/>
    <col min="14851" max="14852" width="12.33203125" style="60" customWidth="1"/>
    <col min="14853" max="14853" width="6" style="60" customWidth="1"/>
    <col min="14854" max="14854" width="14.88671875" style="60" customWidth="1"/>
    <col min="14855" max="14855" width="12.33203125" style="60" customWidth="1"/>
    <col min="14856" max="14856" width="14" style="60" customWidth="1"/>
    <col min="14857" max="14857" width="4.44140625" style="60" customWidth="1"/>
    <col min="14858" max="14858" width="12.33203125" style="60" customWidth="1"/>
    <col min="14859" max="14859" width="12.33203125" style="60"/>
    <col min="14860" max="14860" width="14.44140625" style="60" customWidth="1"/>
    <col min="14861" max="15104" width="12.33203125" style="60"/>
    <col min="15105" max="15105" width="4.88671875" style="60" customWidth="1"/>
    <col min="15106" max="15106" width="17.5546875" style="60" customWidth="1"/>
    <col min="15107" max="15108" width="12.33203125" style="60" customWidth="1"/>
    <col min="15109" max="15109" width="6" style="60" customWidth="1"/>
    <col min="15110" max="15110" width="14.88671875" style="60" customWidth="1"/>
    <col min="15111" max="15111" width="12.33203125" style="60" customWidth="1"/>
    <col min="15112" max="15112" width="14" style="60" customWidth="1"/>
    <col min="15113" max="15113" width="4.44140625" style="60" customWidth="1"/>
    <col min="15114" max="15114" width="12.33203125" style="60" customWidth="1"/>
    <col min="15115" max="15115" width="12.33203125" style="60"/>
    <col min="15116" max="15116" width="14.44140625" style="60" customWidth="1"/>
    <col min="15117" max="15360" width="12.33203125" style="60"/>
    <col min="15361" max="15361" width="4.88671875" style="60" customWidth="1"/>
    <col min="15362" max="15362" width="17.5546875" style="60" customWidth="1"/>
    <col min="15363" max="15364" width="12.33203125" style="60" customWidth="1"/>
    <col min="15365" max="15365" width="6" style="60" customWidth="1"/>
    <col min="15366" max="15366" width="14.88671875" style="60" customWidth="1"/>
    <col min="15367" max="15367" width="12.33203125" style="60" customWidth="1"/>
    <col min="15368" max="15368" width="14" style="60" customWidth="1"/>
    <col min="15369" max="15369" width="4.44140625" style="60" customWidth="1"/>
    <col min="15370" max="15370" width="12.33203125" style="60" customWidth="1"/>
    <col min="15371" max="15371" width="12.33203125" style="60"/>
    <col min="15372" max="15372" width="14.44140625" style="60" customWidth="1"/>
    <col min="15373" max="15616" width="12.33203125" style="60"/>
    <col min="15617" max="15617" width="4.88671875" style="60" customWidth="1"/>
    <col min="15618" max="15618" width="17.5546875" style="60" customWidth="1"/>
    <col min="15619" max="15620" width="12.33203125" style="60" customWidth="1"/>
    <col min="15621" max="15621" width="6" style="60" customWidth="1"/>
    <col min="15622" max="15622" width="14.88671875" style="60" customWidth="1"/>
    <col min="15623" max="15623" width="12.33203125" style="60" customWidth="1"/>
    <col min="15624" max="15624" width="14" style="60" customWidth="1"/>
    <col min="15625" max="15625" width="4.44140625" style="60" customWidth="1"/>
    <col min="15626" max="15626" width="12.33203125" style="60" customWidth="1"/>
    <col min="15627" max="15627" width="12.33203125" style="60"/>
    <col min="15628" max="15628" width="14.44140625" style="60" customWidth="1"/>
    <col min="15629" max="15872" width="12.33203125" style="60"/>
    <col min="15873" max="15873" width="4.88671875" style="60" customWidth="1"/>
    <col min="15874" max="15874" width="17.5546875" style="60" customWidth="1"/>
    <col min="15875" max="15876" width="12.33203125" style="60" customWidth="1"/>
    <col min="15877" max="15877" width="6" style="60" customWidth="1"/>
    <col min="15878" max="15878" width="14.88671875" style="60" customWidth="1"/>
    <col min="15879" max="15879" width="12.33203125" style="60" customWidth="1"/>
    <col min="15880" max="15880" width="14" style="60" customWidth="1"/>
    <col min="15881" max="15881" width="4.44140625" style="60" customWidth="1"/>
    <col min="15882" max="15882" width="12.33203125" style="60" customWidth="1"/>
    <col min="15883" max="15883" width="12.33203125" style="60"/>
    <col min="15884" max="15884" width="14.44140625" style="60" customWidth="1"/>
    <col min="15885" max="16128" width="12.33203125" style="60"/>
    <col min="16129" max="16129" width="4.88671875" style="60" customWidth="1"/>
    <col min="16130" max="16130" width="17.5546875" style="60" customWidth="1"/>
    <col min="16131" max="16132" width="12.33203125" style="60" customWidth="1"/>
    <col min="16133" max="16133" width="6" style="60" customWidth="1"/>
    <col min="16134" max="16134" width="14.88671875" style="60" customWidth="1"/>
    <col min="16135" max="16135" width="12.33203125" style="60" customWidth="1"/>
    <col min="16136" max="16136" width="14" style="60" customWidth="1"/>
    <col min="16137" max="16137" width="4.44140625" style="60" customWidth="1"/>
    <col min="16138" max="16138" width="12.33203125" style="60" customWidth="1"/>
    <col min="16139" max="16139" width="12.33203125" style="60"/>
    <col min="16140" max="16140" width="14.44140625" style="60" customWidth="1"/>
    <col min="16141" max="16384" width="12.33203125" style="60"/>
  </cols>
  <sheetData>
    <row r="1" spans="1:12" s="19" customFormat="1" ht="18">
      <c r="A1" s="17"/>
      <c r="B1" s="18" t="s">
        <v>80</v>
      </c>
      <c r="C1" s="17"/>
      <c r="D1" s="17"/>
      <c r="E1" s="17"/>
      <c r="F1" s="17"/>
      <c r="G1" s="17"/>
      <c r="H1" s="17"/>
      <c r="J1" s="17"/>
      <c r="K1" s="17"/>
      <c r="L1" s="17"/>
    </row>
    <row r="2" spans="1:12" s="19" customFormat="1">
      <c r="A2" s="17"/>
      <c r="B2" s="17" t="s">
        <v>51</v>
      </c>
      <c r="C2" s="17"/>
      <c r="D2" s="17"/>
      <c r="E2" s="17"/>
      <c r="F2" s="17"/>
      <c r="G2" s="17"/>
      <c r="H2" s="17"/>
      <c r="J2" s="17"/>
      <c r="K2" s="17"/>
      <c r="L2" s="17"/>
    </row>
    <row r="3" spans="1:12" s="19" customFormat="1">
      <c r="A3" s="17"/>
      <c r="B3" s="17" t="s">
        <v>52</v>
      </c>
      <c r="C3" s="17" t="s">
        <v>126</v>
      </c>
      <c r="D3" s="17"/>
      <c r="E3" s="17"/>
      <c r="F3" s="17"/>
      <c r="G3" s="17"/>
      <c r="H3" s="17"/>
      <c r="J3" s="17"/>
      <c r="K3" s="17"/>
      <c r="L3" s="17"/>
    </row>
    <row r="4" spans="1:12" s="19" customFormat="1">
      <c r="A4" s="17"/>
      <c r="B4" s="17" t="s">
        <v>53</v>
      </c>
      <c r="C4" s="20">
        <v>1</v>
      </c>
      <c r="D4" s="17" t="s">
        <v>54</v>
      </c>
      <c r="E4" s="17"/>
      <c r="F4" s="17"/>
      <c r="G4" s="17"/>
      <c r="H4" s="17"/>
      <c r="J4" s="17"/>
      <c r="K4" s="17"/>
      <c r="L4" s="17"/>
    </row>
    <row r="5" spans="1:12" s="19" customFormat="1"/>
    <row r="6" spans="1:12" s="19" customFormat="1">
      <c r="B6" s="21" t="s">
        <v>55</v>
      </c>
      <c r="F6" s="21" t="s">
        <v>56</v>
      </c>
      <c r="H6" s="22"/>
      <c r="I6" s="22"/>
      <c r="J6" s="23"/>
    </row>
    <row r="7" spans="1:12" s="19" customFormat="1">
      <c r="B7" s="24" t="s">
        <v>57</v>
      </c>
      <c r="C7" s="19" t="s">
        <v>58</v>
      </c>
      <c r="D7" s="25">
        <v>7.0999999999999994E-2</v>
      </c>
      <c r="F7" s="26" t="s">
        <v>59</v>
      </c>
      <c r="G7" s="26" t="s">
        <v>60</v>
      </c>
      <c r="H7" s="26" t="s">
        <v>61</v>
      </c>
      <c r="I7" s="27"/>
      <c r="J7" s="28" t="s">
        <v>62</v>
      </c>
      <c r="K7" s="29"/>
      <c r="L7" s="30"/>
    </row>
    <row r="8" spans="1:12" s="19" customFormat="1">
      <c r="B8" s="24" t="s">
        <v>63</v>
      </c>
      <c r="C8" s="19" t="s">
        <v>58</v>
      </c>
      <c r="D8" s="25">
        <v>2.1000000000000001E-2</v>
      </c>
      <c r="F8" s="31" t="s">
        <v>57</v>
      </c>
      <c r="G8" s="32">
        <f>'P-Budget'!C41</f>
        <v>217648108.03130025</v>
      </c>
      <c r="H8" s="33">
        <f>G8/D9</f>
        <v>21055.248914704483</v>
      </c>
      <c r="I8" s="22"/>
      <c r="J8" s="34">
        <f>'P-Budget'!D48/1000000</f>
        <v>311.97000000000003</v>
      </c>
      <c r="K8" s="35"/>
      <c r="L8" s="33"/>
    </row>
    <row r="9" spans="1:12" s="19" customFormat="1">
      <c r="B9" s="21" t="s">
        <v>64</v>
      </c>
      <c r="C9" s="19" t="s">
        <v>65</v>
      </c>
      <c r="D9" s="36">
        <v>10337</v>
      </c>
      <c r="F9" s="31" t="s">
        <v>66</v>
      </c>
      <c r="G9" s="32">
        <f>'S-budget'!C41</f>
        <v>391373693.30237514</v>
      </c>
      <c r="H9" s="33">
        <f>G9/D9</f>
        <v>37861.438841286166</v>
      </c>
      <c r="I9" s="22"/>
      <c r="J9" s="34">
        <f>'S-budget'!D52/1000000</f>
        <v>0</v>
      </c>
      <c r="K9" s="35"/>
      <c r="L9" s="33"/>
    </row>
    <row r="10" spans="1:12" s="19" customFormat="1">
      <c r="B10" s="21" t="s">
        <v>67</v>
      </c>
      <c r="C10" s="19" t="s">
        <v>68</v>
      </c>
      <c r="F10" s="37" t="s">
        <v>69</v>
      </c>
      <c r="G10" s="26" t="s">
        <v>60</v>
      </c>
      <c r="H10" s="38"/>
      <c r="I10" s="39"/>
      <c r="J10" s="28" t="s">
        <v>70</v>
      </c>
      <c r="K10" s="29"/>
      <c r="L10" s="29"/>
    </row>
    <row r="11" spans="1:12" s="19" customFormat="1">
      <c r="B11" s="24" t="s">
        <v>57</v>
      </c>
      <c r="D11" s="36">
        <v>100000</v>
      </c>
      <c r="F11" s="40" t="s">
        <v>71</v>
      </c>
      <c r="G11" s="41">
        <v>179089</v>
      </c>
      <c r="H11" s="42">
        <f>G11/$D$9</f>
        <v>17.325045951436586</v>
      </c>
      <c r="I11" s="43"/>
      <c r="J11" s="34">
        <f>'P-Budget'!D31/1000000</f>
        <v>0</v>
      </c>
      <c r="K11" s="44"/>
      <c r="L11" s="45"/>
    </row>
    <row r="12" spans="1:12" s="19" customFormat="1">
      <c r="B12" s="24" t="s">
        <v>63</v>
      </c>
      <c r="D12" s="36">
        <v>100000</v>
      </c>
      <c r="F12" s="40" t="s">
        <v>72</v>
      </c>
      <c r="G12" s="41">
        <v>210725</v>
      </c>
      <c r="H12" s="42">
        <f>G12/$D$9</f>
        <v>20.385508367998451</v>
      </c>
      <c r="I12" s="43"/>
      <c r="J12" s="34">
        <f>'S-budget'!D31/1000000</f>
        <v>0</v>
      </c>
      <c r="K12" s="44"/>
      <c r="L12" s="45"/>
    </row>
    <row r="13" spans="1:12" s="19" customFormat="1"/>
    <row r="14" spans="1:12" s="19" customFormat="1">
      <c r="B14" s="28" t="s">
        <v>73</v>
      </c>
      <c r="C14" s="46" t="s">
        <v>74</v>
      </c>
      <c r="D14" s="46" t="s">
        <v>75</v>
      </c>
      <c r="F14" s="29" t="s">
        <v>76</v>
      </c>
      <c r="G14" s="29"/>
      <c r="H14" s="30"/>
      <c r="I14" s="23"/>
      <c r="J14" s="21" t="s">
        <v>77</v>
      </c>
      <c r="L14" s="47">
        <f>'I-O'!C40</f>
        <v>96</v>
      </c>
    </row>
    <row r="15" spans="1:12" s="19" customFormat="1">
      <c r="B15" s="19" t="s">
        <v>103</v>
      </c>
      <c r="C15" s="48">
        <v>5500</v>
      </c>
      <c r="D15" s="49">
        <f>(C15/1000000)*1000</f>
        <v>5.5</v>
      </c>
      <c r="F15" s="50" t="s">
        <v>103</v>
      </c>
      <c r="G15" s="51">
        <f>'I-O'!C43</f>
        <v>0</v>
      </c>
      <c r="H15" s="52"/>
      <c r="I15" s="53"/>
      <c r="J15" s="54" t="s">
        <v>78</v>
      </c>
    </row>
    <row r="16" spans="1:12" s="19" customFormat="1">
      <c r="F16" s="55"/>
      <c r="G16" s="56"/>
      <c r="H16" s="53"/>
      <c r="I16" s="53"/>
      <c r="J16" s="23"/>
    </row>
    <row r="17" spans="2:10" s="19" customFormat="1">
      <c r="F17" s="57"/>
      <c r="G17" s="58"/>
      <c r="H17" s="59"/>
      <c r="I17" s="59"/>
      <c r="J17" s="23"/>
    </row>
    <row r="18" spans="2:10">
      <c r="B18" s="61" t="s">
        <v>79</v>
      </c>
    </row>
    <row r="19" spans="2:10">
      <c r="B19" s="60" t="s">
        <v>90</v>
      </c>
    </row>
    <row r="20" spans="2:10">
      <c r="B20" s="60" t="s">
        <v>91</v>
      </c>
    </row>
    <row r="21" spans="2:10">
      <c r="B21" s="63" t="s">
        <v>92</v>
      </c>
    </row>
    <row r="24" spans="2:10" ht="15">
      <c r="G24" s="101">
        <v>1597655.4902318683</v>
      </c>
    </row>
    <row r="25" spans="2:10" ht="15">
      <c r="G25" s="101">
        <v>1987241.5971068088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topLeftCell="A16" workbookViewId="0">
      <selection activeCell="E38" sqref="E38"/>
    </sheetView>
  </sheetViews>
  <sheetFormatPr defaultRowHeight="14.4"/>
  <cols>
    <col min="1" max="1" width="4.44140625" customWidth="1"/>
    <col min="2" max="2" width="24.6640625" customWidth="1"/>
    <col min="3" max="3" width="12" customWidth="1"/>
    <col min="4" max="4" width="13" customWidth="1"/>
    <col min="5" max="7" width="12" customWidth="1"/>
  </cols>
  <sheetData>
    <row r="1" spans="2:7" ht="17.399999999999999">
      <c r="B1" s="1" t="s">
        <v>0</v>
      </c>
      <c r="C1" s="1"/>
      <c r="D1" s="1"/>
      <c r="E1" s="1"/>
      <c r="F1" s="1"/>
      <c r="G1" s="1"/>
    </row>
    <row r="2" spans="2:7" ht="18">
      <c r="B2" s="2" t="s">
        <v>1</v>
      </c>
      <c r="C2" s="2"/>
      <c r="D2" s="2"/>
      <c r="E2" s="2"/>
      <c r="F2" s="2"/>
      <c r="G2" s="2"/>
    </row>
    <row r="3" spans="2:7">
      <c r="B3" s="94" t="s">
        <v>2</v>
      </c>
      <c r="C3" s="96" t="s">
        <v>81</v>
      </c>
      <c r="D3" s="96" t="s">
        <v>82</v>
      </c>
      <c r="E3" s="96" t="s">
        <v>83</v>
      </c>
      <c r="F3" s="64"/>
      <c r="G3" s="64"/>
    </row>
    <row r="4" spans="2:7">
      <c r="B4" s="95"/>
      <c r="C4" s="96"/>
      <c r="D4" s="96"/>
      <c r="E4" s="96"/>
      <c r="F4" s="64"/>
      <c r="G4" s="64"/>
    </row>
    <row r="5" spans="2:7">
      <c r="B5" s="80" t="s">
        <v>3</v>
      </c>
      <c r="C5" s="5"/>
      <c r="D5" s="5"/>
      <c r="E5" s="5"/>
      <c r="F5" s="65"/>
      <c r="G5" s="65"/>
    </row>
    <row r="6" spans="2:7">
      <c r="B6" s="15" t="s">
        <v>113</v>
      </c>
      <c r="C6" s="85"/>
      <c r="D6" s="75"/>
      <c r="E6" s="75"/>
      <c r="F6" s="65"/>
      <c r="G6" s="65"/>
    </row>
    <row r="7" spans="2:7">
      <c r="B7" s="86" t="s">
        <v>114</v>
      </c>
      <c r="C7" s="85" t="s">
        <v>84</v>
      </c>
      <c r="D7" s="75">
        <f>80000/50</f>
        <v>1600</v>
      </c>
      <c r="E7" s="75">
        <f>D7</f>
        <v>1600</v>
      </c>
      <c r="F7" s="65"/>
      <c r="G7" s="65"/>
    </row>
    <row r="8" spans="2:7">
      <c r="B8" s="86" t="s">
        <v>17</v>
      </c>
      <c r="C8" s="85" t="s">
        <v>84</v>
      </c>
      <c r="D8" s="75">
        <f>110000/50</f>
        <v>2200</v>
      </c>
      <c r="E8" s="75">
        <f t="shared" ref="E8:E9" si="0">D8</f>
        <v>2200</v>
      </c>
      <c r="F8" s="65"/>
      <c r="G8" s="65"/>
    </row>
    <row r="9" spans="2:7">
      <c r="B9" s="86" t="s">
        <v>18</v>
      </c>
      <c r="C9" s="85" t="s">
        <v>84</v>
      </c>
      <c r="D9" s="75">
        <f>115000/50</f>
        <v>2300</v>
      </c>
      <c r="E9" s="75">
        <f t="shared" si="0"/>
        <v>2300</v>
      </c>
      <c r="F9" s="65"/>
      <c r="G9" s="65"/>
    </row>
    <row r="10" spans="2:7">
      <c r="B10" s="15" t="s">
        <v>93</v>
      </c>
      <c r="C10" s="85"/>
      <c r="D10" s="76"/>
      <c r="E10" s="76"/>
      <c r="F10" s="66"/>
      <c r="G10" s="66"/>
    </row>
    <row r="11" spans="2:7">
      <c r="B11" s="86" t="s">
        <v>128</v>
      </c>
      <c r="C11" s="85" t="s">
        <v>118</v>
      </c>
      <c r="D11" s="76">
        <v>175000</v>
      </c>
      <c r="E11" s="76">
        <f>D11</f>
        <v>175000</v>
      </c>
      <c r="F11" s="66"/>
      <c r="G11" s="66"/>
    </row>
    <row r="12" spans="2:7">
      <c r="B12" s="86" t="s">
        <v>127</v>
      </c>
      <c r="C12" s="85" t="s">
        <v>118</v>
      </c>
      <c r="D12" s="76">
        <v>73000</v>
      </c>
      <c r="E12" s="76">
        <f t="shared" ref="E12:E13" si="1">D12</f>
        <v>73000</v>
      </c>
      <c r="F12" s="66"/>
      <c r="G12" s="66"/>
    </row>
    <row r="13" spans="2:7">
      <c r="B13" s="86" t="s">
        <v>117</v>
      </c>
      <c r="C13" s="85" t="s">
        <v>118</v>
      </c>
      <c r="D13" s="76">
        <v>0</v>
      </c>
      <c r="E13" s="76">
        <f t="shared" si="1"/>
        <v>0</v>
      </c>
      <c r="F13" s="66"/>
      <c r="G13" s="66"/>
    </row>
    <row r="14" spans="2:7">
      <c r="B14" s="15" t="s">
        <v>85</v>
      </c>
      <c r="C14" s="85" t="s">
        <v>84</v>
      </c>
      <c r="D14" s="76">
        <v>0</v>
      </c>
      <c r="E14" s="76">
        <v>0</v>
      </c>
      <c r="F14" s="66"/>
      <c r="G14" s="66"/>
    </row>
    <row r="15" spans="2:7">
      <c r="B15" s="81" t="s">
        <v>106</v>
      </c>
      <c r="C15" s="69"/>
      <c r="D15" s="76"/>
      <c r="E15" s="76"/>
      <c r="F15" s="66"/>
      <c r="G15" s="66"/>
    </row>
    <row r="16" spans="2:7">
      <c r="B16" s="15" t="s">
        <v>107</v>
      </c>
      <c r="C16" s="85" t="s">
        <v>115</v>
      </c>
      <c r="D16" s="76">
        <v>100000</v>
      </c>
      <c r="E16" s="76">
        <f>D16</f>
        <v>100000</v>
      </c>
      <c r="F16" s="66"/>
      <c r="G16" s="66"/>
    </row>
    <row r="17" spans="2:7">
      <c r="B17" s="15" t="s">
        <v>108</v>
      </c>
      <c r="C17" s="85" t="s">
        <v>115</v>
      </c>
      <c r="D17" s="76">
        <v>450000</v>
      </c>
      <c r="E17" s="76">
        <v>450000</v>
      </c>
      <c r="F17" s="66"/>
      <c r="G17" s="66"/>
    </row>
    <row r="18" spans="2:7">
      <c r="B18" s="15" t="s">
        <v>129</v>
      </c>
      <c r="C18" s="85" t="s">
        <v>115</v>
      </c>
      <c r="D18" s="76">
        <v>200000</v>
      </c>
      <c r="E18" s="76">
        <f>D18</f>
        <v>200000</v>
      </c>
      <c r="F18" s="66"/>
      <c r="G18" s="66"/>
    </row>
    <row r="19" spans="2:7">
      <c r="B19" s="80" t="s">
        <v>4</v>
      </c>
      <c r="C19" s="8"/>
      <c r="D19" s="5"/>
      <c r="E19" s="5"/>
      <c r="F19" s="65"/>
      <c r="G19" s="65"/>
    </row>
    <row r="20" spans="2:7">
      <c r="B20" s="82" t="s">
        <v>5</v>
      </c>
      <c r="C20" s="9"/>
      <c r="D20" s="9"/>
      <c r="E20" s="9"/>
      <c r="F20" s="67"/>
      <c r="G20" s="67"/>
    </row>
    <row r="21" spans="2:7">
      <c r="B21" s="15" t="s">
        <v>6</v>
      </c>
      <c r="C21" s="85" t="s">
        <v>68</v>
      </c>
      <c r="D21" s="70">
        <f>Summary!$D$11</f>
        <v>100000</v>
      </c>
      <c r="E21" s="70">
        <f>Summary!$D$12</f>
        <v>100000</v>
      </c>
      <c r="F21" s="66"/>
      <c r="G21" s="66"/>
    </row>
    <row r="22" spans="2:7">
      <c r="B22" s="15" t="s">
        <v>7</v>
      </c>
      <c r="C22" s="85" t="s">
        <v>68</v>
      </c>
      <c r="D22" s="70">
        <f>Summary!$D$11</f>
        <v>100000</v>
      </c>
      <c r="E22" s="70">
        <f>Summary!$D$12</f>
        <v>100000</v>
      </c>
      <c r="F22" s="66"/>
      <c r="G22" s="66"/>
    </row>
    <row r="23" spans="2:7">
      <c r="B23" s="15" t="s">
        <v>8</v>
      </c>
      <c r="C23" s="85" t="s">
        <v>68</v>
      </c>
      <c r="D23" s="70">
        <f>Summary!$D$11</f>
        <v>100000</v>
      </c>
      <c r="E23" s="70">
        <f>Summary!$D$12</f>
        <v>100000</v>
      </c>
      <c r="F23" s="66"/>
      <c r="G23" s="66"/>
    </row>
    <row r="24" spans="2:7">
      <c r="B24" s="15" t="s">
        <v>9</v>
      </c>
      <c r="C24" s="85" t="s">
        <v>68</v>
      </c>
      <c r="D24" s="70">
        <f>Summary!$D$11</f>
        <v>100000</v>
      </c>
      <c r="E24" s="70">
        <f>Summary!$D$12</f>
        <v>100000</v>
      </c>
      <c r="F24" s="66"/>
      <c r="G24" s="66"/>
    </row>
    <row r="25" spans="2:7">
      <c r="B25" s="15" t="s">
        <v>10</v>
      </c>
      <c r="C25" s="85" t="s">
        <v>68</v>
      </c>
      <c r="D25" s="70">
        <f>Summary!$D$11</f>
        <v>100000</v>
      </c>
      <c r="E25" s="70">
        <f>Summary!$D$12</f>
        <v>100000</v>
      </c>
      <c r="F25" s="66"/>
      <c r="G25" s="66"/>
    </row>
    <row r="26" spans="2:7">
      <c r="B26" s="15" t="s">
        <v>11</v>
      </c>
      <c r="C26" s="85" t="s">
        <v>68</v>
      </c>
      <c r="D26" s="70">
        <f>Summary!$D$11</f>
        <v>100000</v>
      </c>
      <c r="E26" s="70">
        <f>Summary!$D$12</f>
        <v>100000</v>
      </c>
      <c r="F26" s="66"/>
      <c r="G26" s="66"/>
    </row>
    <row r="27" spans="2:7">
      <c r="B27" s="15" t="s">
        <v>12</v>
      </c>
      <c r="C27" s="85" t="s">
        <v>68</v>
      </c>
      <c r="D27" s="70">
        <f>Summary!$D$11</f>
        <v>100000</v>
      </c>
      <c r="E27" s="70">
        <f>Summary!$D$12</f>
        <v>100000</v>
      </c>
      <c r="F27" s="66"/>
      <c r="G27" s="66"/>
    </row>
    <row r="28" spans="2:7">
      <c r="B28" s="81" t="s">
        <v>110</v>
      </c>
      <c r="C28" s="7"/>
      <c r="D28" s="70"/>
      <c r="E28" s="70"/>
      <c r="F28" s="66"/>
      <c r="G28" s="66"/>
    </row>
    <row r="29" spans="2:7">
      <c r="B29" s="15" t="s">
        <v>130</v>
      </c>
      <c r="C29" s="85" t="s">
        <v>68</v>
      </c>
      <c r="D29" s="70">
        <f>Summary!$D$11</f>
        <v>100000</v>
      </c>
      <c r="E29" s="70">
        <f>Summary!$D$12</f>
        <v>100000</v>
      </c>
      <c r="F29" s="66"/>
      <c r="G29" s="66"/>
    </row>
    <row r="30" spans="2:7">
      <c r="B30" s="15" t="s">
        <v>132</v>
      </c>
      <c r="C30" s="85" t="s">
        <v>68</v>
      </c>
      <c r="D30" s="70">
        <f>Summary!$D$11</f>
        <v>100000</v>
      </c>
      <c r="E30" s="70">
        <f>Summary!$D$12</f>
        <v>100000</v>
      </c>
      <c r="F30" s="66"/>
      <c r="G30" s="66"/>
    </row>
    <row r="31" spans="2:7">
      <c r="B31" s="15" t="s">
        <v>111</v>
      </c>
      <c r="C31" s="85" t="s">
        <v>68</v>
      </c>
      <c r="D31" s="90">
        <v>0</v>
      </c>
      <c r="E31" s="90">
        <v>0</v>
      </c>
      <c r="F31" s="66"/>
    </row>
    <row r="32" spans="2:7">
      <c r="B32" s="15" t="s">
        <v>13</v>
      </c>
      <c r="C32" s="85" t="s">
        <v>68</v>
      </c>
      <c r="D32" s="90">
        <f>Summary!$D$11</f>
        <v>100000</v>
      </c>
      <c r="E32" s="90">
        <f>Summary!$D$12</f>
        <v>100000</v>
      </c>
      <c r="F32" s="66"/>
      <c r="G32" s="66"/>
    </row>
    <row r="33" spans="2:7">
      <c r="B33" s="15" t="s">
        <v>133</v>
      </c>
      <c r="C33" s="85" t="s">
        <v>135</v>
      </c>
      <c r="D33" s="90">
        <v>100000</v>
      </c>
      <c r="E33" s="90">
        <f>D33</f>
        <v>100000</v>
      </c>
      <c r="F33" s="66"/>
      <c r="G33" s="66"/>
    </row>
    <row r="34" spans="2:7">
      <c r="B34" s="83" t="s">
        <v>14</v>
      </c>
      <c r="C34" s="10"/>
      <c r="D34" s="10"/>
      <c r="E34" s="10"/>
      <c r="F34" s="68"/>
      <c r="G34" s="68"/>
    </row>
    <row r="35" spans="2:7">
      <c r="B35" s="15" t="s">
        <v>15</v>
      </c>
      <c r="C35" s="7"/>
      <c r="D35" s="7"/>
      <c r="E35" s="7"/>
      <c r="F35" s="66"/>
      <c r="G35" s="66"/>
    </row>
    <row r="36" spans="2:7">
      <c r="B36" s="15" t="s">
        <v>16</v>
      </c>
      <c r="C36" s="7"/>
      <c r="D36" s="7"/>
      <c r="E36" s="7"/>
      <c r="F36" s="66"/>
      <c r="G36" s="66"/>
    </row>
    <row r="37" spans="2:7">
      <c r="B37" s="6"/>
      <c r="C37" s="84"/>
      <c r="D37" s="6"/>
      <c r="E37" s="6"/>
      <c r="F37" s="12"/>
    </row>
    <row r="38" spans="2:7">
      <c r="B38" s="80" t="s">
        <v>112</v>
      </c>
      <c r="C38" s="85" t="s">
        <v>84</v>
      </c>
      <c r="D38" s="8">
        <v>7500</v>
      </c>
      <c r="E38" s="8">
        <v>7500</v>
      </c>
      <c r="F38" s="65"/>
      <c r="G38" s="66"/>
    </row>
  </sheetData>
  <mergeCells count="4">
    <mergeCell ref="B3:B4"/>
    <mergeCell ref="C3:C4"/>
    <mergeCell ref="D3:D4"/>
    <mergeCell ref="E3:E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0"/>
  <sheetViews>
    <sheetView topLeftCell="A16" workbookViewId="0">
      <selection activeCell="C30" sqref="C30"/>
    </sheetView>
  </sheetViews>
  <sheetFormatPr defaultRowHeight="14.4"/>
  <cols>
    <col min="1" max="1" width="27.33203125" customWidth="1"/>
    <col min="2" max="2" width="7.109375" customWidth="1"/>
    <col min="254" max="254" width="27.33203125" customWidth="1"/>
    <col min="510" max="510" width="27.33203125" customWidth="1"/>
    <col min="766" max="766" width="27.33203125" customWidth="1"/>
    <col min="1022" max="1022" width="27.33203125" customWidth="1"/>
    <col min="1278" max="1278" width="27.33203125" customWidth="1"/>
    <col min="1534" max="1534" width="27.33203125" customWidth="1"/>
    <col min="1790" max="1790" width="27.33203125" customWidth="1"/>
    <col min="2046" max="2046" width="27.33203125" customWidth="1"/>
    <col min="2302" max="2302" width="27.33203125" customWidth="1"/>
    <col min="2558" max="2558" width="27.33203125" customWidth="1"/>
    <col min="2814" max="2814" width="27.33203125" customWidth="1"/>
    <col min="3070" max="3070" width="27.33203125" customWidth="1"/>
    <col min="3326" max="3326" width="27.33203125" customWidth="1"/>
    <col min="3582" max="3582" width="27.33203125" customWidth="1"/>
    <col min="3838" max="3838" width="27.33203125" customWidth="1"/>
    <col min="4094" max="4094" width="27.33203125" customWidth="1"/>
    <col min="4350" max="4350" width="27.33203125" customWidth="1"/>
    <col min="4606" max="4606" width="27.33203125" customWidth="1"/>
    <col min="4862" max="4862" width="27.33203125" customWidth="1"/>
    <col min="5118" max="5118" width="27.33203125" customWidth="1"/>
    <col min="5374" max="5374" width="27.33203125" customWidth="1"/>
    <col min="5630" max="5630" width="27.33203125" customWidth="1"/>
    <col min="5886" max="5886" width="27.33203125" customWidth="1"/>
    <col min="6142" max="6142" width="27.33203125" customWidth="1"/>
    <col min="6398" max="6398" width="27.33203125" customWidth="1"/>
    <col min="6654" max="6654" width="27.33203125" customWidth="1"/>
    <col min="6910" max="6910" width="27.33203125" customWidth="1"/>
    <col min="7166" max="7166" width="27.33203125" customWidth="1"/>
    <col min="7422" max="7422" width="27.33203125" customWidth="1"/>
    <col min="7678" max="7678" width="27.33203125" customWidth="1"/>
    <col min="7934" max="7934" width="27.33203125" customWidth="1"/>
    <col min="8190" max="8190" width="27.33203125" customWidth="1"/>
    <col min="8446" max="8446" width="27.33203125" customWidth="1"/>
    <col min="8702" max="8702" width="27.33203125" customWidth="1"/>
    <col min="8958" max="8958" width="27.33203125" customWidth="1"/>
    <col min="9214" max="9214" width="27.33203125" customWidth="1"/>
    <col min="9470" max="9470" width="27.33203125" customWidth="1"/>
    <col min="9726" max="9726" width="27.33203125" customWidth="1"/>
    <col min="9982" max="9982" width="27.33203125" customWidth="1"/>
    <col min="10238" max="10238" width="27.33203125" customWidth="1"/>
    <col min="10494" max="10494" width="27.33203125" customWidth="1"/>
    <col min="10750" max="10750" width="27.33203125" customWidth="1"/>
    <col min="11006" max="11006" width="27.33203125" customWidth="1"/>
    <col min="11262" max="11262" width="27.33203125" customWidth="1"/>
    <col min="11518" max="11518" width="27.33203125" customWidth="1"/>
    <col min="11774" max="11774" width="27.33203125" customWidth="1"/>
    <col min="12030" max="12030" width="27.33203125" customWidth="1"/>
    <col min="12286" max="12286" width="27.33203125" customWidth="1"/>
    <col min="12542" max="12542" width="27.33203125" customWidth="1"/>
    <col min="12798" max="12798" width="27.33203125" customWidth="1"/>
    <col min="13054" max="13054" width="27.33203125" customWidth="1"/>
    <col min="13310" max="13310" width="27.33203125" customWidth="1"/>
    <col min="13566" max="13566" width="27.33203125" customWidth="1"/>
    <col min="13822" max="13822" width="27.33203125" customWidth="1"/>
    <col min="14078" max="14078" width="27.33203125" customWidth="1"/>
    <col min="14334" max="14334" width="27.33203125" customWidth="1"/>
    <col min="14590" max="14590" width="27.33203125" customWidth="1"/>
    <col min="14846" max="14846" width="27.33203125" customWidth="1"/>
    <col min="15102" max="15102" width="27.33203125" customWidth="1"/>
    <col min="15358" max="15358" width="27.33203125" customWidth="1"/>
    <col min="15614" max="15614" width="27.33203125" customWidth="1"/>
    <col min="15870" max="15870" width="27.33203125" customWidth="1"/>
    <col min="16126" max="16126" width="27.33203125" customWidth="1"/>
  </cols>
  <sheetData>
    <row r="1" spans="1:32" ht="17.399999999999999">
      <c r="A1" s="1" t="s">
        <v>0</v>
      </c>
      <c r="B1" s="1"/>
    </row>
    <row r="2" spans="1:32" ht="18">
      <c r="A2" s="2" t="s">
        <v>1</v>
      </c>
      <c r="B2" s="2"/>
    </row>
    <row r="3" spans="1:32" ht="14.1" customHeight="1">
      <c r="A3" s="94" t="s">
        <v>2</v>
      </c>
      <c r="B3" s="3"/>
      <c r="C3" s="97" t="s">
        <v>19</v>
      </c>
      <c r="D3" s="97" t="s">
        <v>20</v>
      </c>
      <c r="E3" s="97" t="s">
        <v>21</v>
      </c>
      <c r="F3" s="97" t="s">
        <v>22</v>
      </c>
      <c r="G3" s="97" t="s">
        <v>23</v>
      </c>
      <c r="H3" s="97" t="s">
        <v>24</v>
      </c>
      <c r="I3" s="97" t="s">
        <v>25</v>
      </c>
      <c r="J3" s="97" t="s">
        <v>26</v>
      </c>
      <c r="K3" s="97" t="s">
        <v>27</v>
      </c>
      <c r="L3" s="97" t="s">
        <v>28</v>
      </c>
      <c r="M3" s="97" t="s">
        <v>29</v>
      </c>
      <c r="N3" s="97" t="s">
        <v>30</v>
      </c>
      <c r="O3" s="97" t="s">
        <v>31</v>
      </c>
      <c r="P3" s="97" t="s">
        <v>32</v>
      </c>
      <c r="Q3" s="97" t="s">
        <v>33</v>
      </c>
      <c r="R3" s="97" t="s">
        <v>34</v>
      </c>
      <c r="S3" s="97" t="s">
        <v>35</v>
      </c>
      <c r="T3" s="97" t="s">
        <v>36</v>
      </c>
      <c r="U3" s="97" t="s">
        <v>37</v>
      </c>
      <c r="V3" s="97" t="s">
        <v>38</v>
      </c>
      <c r="W3" s="97" t="s">
        <v>39</v>
      </c>
      <c r="X3" s="97" t="s">
        <v>40</v>
      </c>
      <c r="Y3" s="97" t="s">
        <v>41</v>
      </c>
      <c r="Z3" s="97" t="s">
        <v>42</v>
      </c>
      <c r="AA3" s="97" t="s">
        <v>43</v>
      </c>
      <c r="AB3" s="97" t="s">
        <v>46</v>
      </c>
      <c r="AC3" s="97" t="s">
        <v>47</v>
      </c>
      <c r="AD3" s="97" t="s">
        <v>48</v>
      </c>
      <c r="AE3" s="97" t="s">
        <v>49</v>
      </c>
      <c r="AF3" s="97" t="s">
        <v>50</v>
      </c>
    </row>
    <row r="4" spans="1:32" ht="14.1" customHeight="1">
      <c r="A4" s="95"/>
      <c r="B4" s="4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</row>
    <row r="5" spans="1:32" ht="14.1" customHeight="1">
      <c r="A5" s="80" t="s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14.1" customHeight="1">
      <c r="A6" s="15" t="s">
        <v>113</v>
      </c>
      <c r="B6" s="8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s="86" t="s">
        <v>114</v>
      </c>
      <c r="B7" s="85" t="s">
        <v>119</v>
      </c>
      <c r="C7" s="85">
        <f>400*2</f>
        <v>800</v>
      </c>
      <c r="D7" s="85">
        <f t="shared" ref="D7:AF7" si="0">400*2</f>
        <v>800</v>
      </c>
      <c r="E7" s="85">
        <f t="shared" si="0"/>
        <v>800</v>
      </c>
      <c r="F7" s="85">
        <f t="shared" si="0"/>
        <v>800</v>
      </c>
      <c r="G7" s="85">
        <f t="shared" si="0"/>
        <v>800</v>
      </c>
      <c r="H7" s="85">
        <f t="shared" si="0"/>
        <v>800</v>
      </c>
      <c r="I7" s="85">
        <f t="shared" si="0"/>
        <v>800</v>
      </c>
      <c r="J7" s="85">
        <f t="shared" si="0"/>
        <v>800</v>
      </c>
      <c r="K7" s="85">
        <f t="shared" si="0"/>
        <v>800</v>
      </c>
      <c r="L7" s="85">
        <f t="shared" si="0"/>
        <v>800</v>
      </c>
      <c r="M7" s="85">
        <f t="shared" si="0"/>
        <v>800</v>
      </c>
      <c r="N7" s="85">
        <f t="shared" si="0"/>
        <v>800</v>
      </c>
      <c r="O7" s="85">
        <f t="shared" si="0"/>
        <v>800</v>
      </c>
      <c r="P7" s="85">
        <f t="shared" si="0"/>
        <v>800</v>
      </c>
      <c r="Q7" s="85">
        <f t="shared" si="0"/>
        <v>800</v>
      </c>
      <c r="R7" s="85">
        <f t="shared" si="0"/>
        <v>800</v>
      </c>
      <c r="S7" s="85">
        <f t="shared" si="0"/>
        <v>800</v>
      </c>
      <c r="T7" s="85">
        <f t="shared" si="0"/>
        <v>800</v>
      </c>
      <c r="U7" s="85">
        <f t="shared" si="0"/>
        <v>800</v>
      </c>
      <c r="V7" s="85">
        <f t="shared" si="0"/>
        <v>800</v>
      </c>
      <c r="W7" s="85">
        <f t="shared" si="0"/>
        <v>800</v>
      </c>
      <c r="X7" s="85">
        <f t="shared" si="0"/>
        <v>800</v>
      </c>
      <c r="Y7" s="85">
        <f t="shared" si="0"/>
        <v>800</v>
      </c>
      <c r="Z7" s="85">
        <f t="shared" si="0"/>
        <v>800</v>
      </c>
      <c r="AA7" s="85">
        <f t="shared" si="0"/>
        <v>800</v>
      </c>
      <c r="AB7" s="85">
        <f t="shared" si="0"/>
        <v>800</v>
      </c>
      <c r="AC7" s="85">
        <f t="shared" si="0"/>
        <v>800</v>
      </c>
      <c r="AD7" s="85">
        <f t="shared" si="0"/>
        <v>800</v>
      </c>
      <c r="AE7" s="85">
        <f t="shared" si="0"/>
        <v>800</v>
      </c>
      <c r="AF7" s="85">
        <f t="shared" si="0"/>
        <v>800</v>
      </c>
    </row>
    <row r="8" spans="1:32">
      <c r="A8" s="86" t="s">
        <v>17</v>
      </c>
      <c r="B8" s="85" t="s">
        <v>119</v>
      </c>
      <c r="C8" s="85">
        <f>100*2</f>
        <v>200</v>
      </c>
      <c r="D8" s="85">
        <f t="shared" ref="D8:AF8" si="1">100*2</f>
        <v>200</v>
      </c>
      <c r="E8" s="85">
        <f t="shared" si="1"/>
        <v>200</v>
      </c>
      <c r="F8" s="85">
        <f t="shared" si="1"/>
        <v>200</v>
      </c>
      <c r="G8" s="85">
        <f t="shared" si="1"/>
        <v>200</v>
      </c>
      <c r="H8" s="85">
        <f t="shared" si="1"/>
        <v>200</v>
      </c>
      <c r="I8" s="85">
        <f t="shared" si="1"/>
        <v>200</v>
      </c>
      <c r="J8" s="85">
        <f t="shared" si="1"/>
        <v>200</v>
      </c>
      <c r="K8" s="85">
        <f t="shared" si="1"/>
        <v>200</v>
      </c>
      <c r="L8" s="85">
        <f t="shared" si="1"/>
        <v>200</v>
      </c>
      <c r="M8" s="85">
        <f t="shared" si="1"/>
        <v>200</v>
      </c>
      <c r="N8" s="85">
        <f t="shared" si="1"/>
        <v>200</v>
      </c>
      <c r="O8" s="85">
        <f t="shared" si="1"/>
        <v>200</v>
      </c>
      <c r="P8" s="85">
        <f t="shared" si="1"/>
        <v>200</v>
      </c>
      <c r="Q8" s="85">
        <f t="shared" si="1"/>
        <v>200</v>
      </c>
      <c r="R8" s="85">
        <f t="shared" si="1"/>
        <v>200</v>
      </c>
      <c r="S8" s="85">
        <f t="shared" si="1"/>
        <v>200</v>
      </c>
      <c r="T8" s="85">
        <f t="shared" si="1"/>
        <v>200</v>
      </c>
      <c r="U8" s="85">
        <f t="shared" si="1"/>
        <v>200</v>
      </c>
      <c r="V8" s="85">
        <f t="shared" si="1"/>
        <v>200</v>
      </c>
      <c r="W8" s="85">
        <f t="shared" si="1"/>
        <v>200</v>
      </c>
      <c r="X8" s="85">
        <f t="shared" si="1"/>
        <v>200</v>
      </c>
      <c r="Y8" s="85">
        <f t="shared" si="1"/>
        <v>200</v>
      </c>
      <c r="Z8" s="85">
        <f t="shared" si="1"/>
        <v>200</v>
      </c>
      <c r="AA8" s="85">
        <f t="shared" si="1"/>
        <v>200</v>
      </c>
      <c r="AB8" s="85">
        <f t="shared" si="1"/>
        <v>200</v>
      </c>
      <c r="AC8" s="85">
        <f t="shared" si="1"/>
        <v>200</v>
      </c>
      <c r="AD8" s="85">
        <f t="shared" si="1"/>
        <v>200</v>
      </c>
      <c r="AE8" s="85">
        <f t="shared" si="1"/>
        <v>200</v>
      </c>
      <c r="AF8" s="85">
        <f t="shared" si="1"/>
        <v>200</v>
      </c>
    </row>
    <row r="9" spans="1:32">
      <c r="A9" s="86" t="s">
        <v>18</v>
      </c>
      <c r="B9" s="85" t="s">
        <v>119</v>
      </c>
      <c r="C9" s="85">
        <f>50*2</f>
        <v>100</v>
      </c>
      <c r="D9" s="85">
        <f t="shared" ref="D9:AF9" si="2">50*2</f>
        <v>100</v>
      </c>
      <c r="E9" s="85">
        <f t="shared" si="2"/>
        <v>100</v>
      </c>
      <c r="F9" s="85">
        <f t="shared" si="2"/>
        <v>100</v>
      </c>
      <c r="G9" s="85">
        <f t="shared" si="2"/>
        <v>100</v>
      </c>
      <c r="H9" s="85">
        <f t="shared" si="2"/>
        <v>100</v>
      </c>
      <c r="I9" s="85">
        <f t="shared" si="2"/>
        <v>100</v>
      </c>
      <c r="J9" s="85">
        <f t="shared" si="2"/>
        <v>100</v>
      </c>
      <c r="K9" s="85">
        <f t="shared" si="2"/>
        <v>100</v>
      </c>
      <c r="L9" s="85">
        <f t="shared" si="2"/>
        <v>100</v>
      </c>
      <c r="M9" s="85">
        <f t="shared" si="2"/>
        <v>100</v>
      </c>
      <c r="N9" s="85">
        <f t="shared" si="2"/>
        <v>100</v>
      </c>
      <c r="O9" s="85">
        <f t="shared" si="2"/>
        <v>100</v>
      </c>
      <c r="P9" s="85">
        <f t="shared" si="2"/>
        <v>100</v>
      </c>
      <c r="Q9" s="85">
        <f t="shared" si="2"/>
        <v>100</v>
      </c>
      <c r="R9" s="85">
        <f t="shared" si="2"/>
        <v>100</v>
      </c>
      <c r="S9" s="85">
        <f t="shared" si="2"/>
        <v>100</v>
      </c>
      <c r="T9" s="85">
        <f t="shared" si="2"/>
        <v>100</v>
      </c>
      <c r="U9" s="85">
        <f t="shared" si="2"/>
        <v>100</v>
      </c>
      <c r="V9" s="85">
        <f t="shared" si="2"/>
        <v>100</v>
      </c>
      <c r="W9" s="85">
        <f t="shared" si="2"/>
        <v>100</v>
      </c>
      <c r="X9" s="85">
        <f t="shared" si="2"/>
        <v>100</v>
      </c>
      <c r="Y9" s="85">
        <f t="shared" si="2"/>
        <v>100</v>
      </c>
      <c r="Z9" s="85">
        <f t="shared" si="2"/>
        <v>100</v>
      </c>
      <c r="AA9" s="85">
        <f t="shared" si="2"/>
        <v>100</v>
      </c>
      <c r="AB9" s="85">
        <f t="shared" si="2"/>
        <v>100</v>
      </c>
      <c r="AC9" s="85">
        <f t="shared" si="2"/>
        <v>100</v>
      </c>
      <c r="AD9" s="85">
        <f t="shared" si="2"/>
        <v>100</v>
      </c>
      <c r="AE9" s="85">
        <f t="shared" si="2"/>
        <v>100</v>
      </c>
      <c r="AF9" s="85">
        <f t="shared" si="2"/>
        <v>100</v>
      </c>
    </row>
    <row r="10" spans="1:32">
      <c r="A10" s="15" t="s">
        <v>93</v>
      </c>
      <c r="B10" s="8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>
      <c r="A11" s="86" t="s">
        <v>128</v>
      </c>
      <c r="B11" s="85" t="s">
        <v>121</v>
      </c>
      <c r="C11" s="85">
        <f>4*2</f>
        <v>8</v>
      </c>
      <c r="D11" s="85">
        <f t="shared" ref="D11:AF12" si="3">4*2</f>
        <v>8</v>
      </c>
      <c r="E11" s="85">
        <f t="shared" si="3"/>
        <v>8</v>
      </c>
      <c r="F11" s="85">
        <f t="shared" si="3"/>
        <v>8</v>
      </c>
      <c r="G11" s="85">
        <f t="shared" si="3"/>
        <v>8</v>
      </c>
      <c r="H11" s="85">
        <f t="shared" si="3"/>
        <v>8</v>
      </c>
      <c r="I11" s="85">
        <f t="shared" si="3"/>
        <v>8</v>
      </c>
      <c r="J11" s="85">
        <f t="shared" si="3"/>
        <v>8</v>
      </c>
      <c r="K11" s="85">
        <f t="shared" si="3"/>
        <v>8</v>
      </c>
      <c r="L11" s="85">
        <f t="shared" si="3"/>
        <v>8</v>
      </c>
      <c r="M11" s="85">
        <f t="shared" si="3"/>
        <v>8</v>
      </c>
      <c r="N11" s="85">
        <f t="shared" si="3"/>
        <v>8</v>
      </c>
      <c r="O11" s="85">
        <f t="shared" si="3"/>
        <v>8</v>
      </c>
      <c r="P11" s="85">
        <f t="shared" si="3"/>
        <v>8</v>
      </c>
      <c r="Q11" s="85">
        <f t="shared" si="3"/>
        <v>8</v>
      </c>
      <c r="R11" s="85">
        <f t="shared" si="3"/>
        <v>8</v>
      </c>
      <c r="S11" s="85">
        <f t="shared" si="3"/>
        <v>8</v>
      </c>
      <c r="T11" s="85">
        <f t="shared" si="3"/>
        <v>8</v>
      </c>
      <c r="U11" s="85">
        <f t="shared" si="3"/>
        <v>8</v>
      </c>
      <c r="V11" s="85">
        <f t="shared" si="3"/>
        <v>8</v>
      </c>
      <c r="W11" s="85">
        <f t="shared" si="3"/>
        <v>8</v>
      </c>
      <c r="X11" s="85">
        <f t="shared" si="3"/>
        <v>8</v>
      </c>
      <c r="Y11" s="85">
        <f t="shared" si="3"/>
        <v>8</v>
      </c>
      <c r="Z11" s="85">
        <f t="shared" si="3"/>
        <v>8</v>
      </c>
      <c r="AA11" s="85">
        <f t="shared" si="3"/>
        <v>8</v>
      </c>
      <c r="AB11" s="85">
        <f t="shared" si="3"/>
        <v>8</v>
      </c>
      <c r="AC11" s="85">
        <f t="shared" si="3"/>
        <v>8</v>
      </c>
      <c r="AD11" s="85">
        <f t="shared" si="3"/>
        <v>8</v>
      </c>
      <c r="AE11" s="85">
        <f t="shared" si="3"/>
        <v>8</v>
      </c>
      <c r="AF11" s="85">
        <f t="shared" si="3"/>
        <v>8</v>
      </c>
    </row>
    <row r="12" spans="1:32">
      <c r="A12" s="86" t="s">
        <v>116</v>
      </c>
      <c r="B12" s="85" t="s">
        <v>121</v>
      </c>
      <c r="C12" s="85">
        <f>4*2</f>
        <v>8</v>
      </c>
      <c r="D12" s="85">
        <f t="shared" si="3"/>
        <v>8</v>
      </c>
      <c r="E12" s="85">
        <f t="shared" si="3"/>
        <v>8</v>
      </c>
      <c r="F12" s="85">
        <f t="shared" si="3"/>
        <v>8</v>
      </c>
      <c r="G12" s="85">
        <f t="shared" si="3"/>
        <v>8</v>
      </c>
      <c r="H12" s="85">
        <f t="shared" si="3"/>
        <v>8</v>
      </c>
      <c r="I12" s="85">
        <f t="shared" si="3"/>
        <v>8</v>
      </c>
      <c r="J12" s="85">
        <f t="shared" si="3"/>
        <v>8</v>
      </c>
      <c r="K12" s="85">
        <f t="shared" si="3"/>
        <v>8</v>
      </c>
      <c r="L12" s="85">
        <f t="shared" si="3"/>
        <v>8</v>
      </c>
      <c r="M12" s="85">
        <f t="shared" si="3"/>
        <v>8</v>
      </c>
      <c r="N12" s="85">
        <f t="shared" si="3"/>
        <v>8</v>
      </c>
      <c r="O12" s="85">
        <f t="shared" si="3"/>
        <v>8</v>
      </c>
      <c r="P12" s="85">
        <f t="shared" si="3"/>
        <v>8</v>
      </c>
      <c r="Q12" s="85">
        <f t="shared" si="3"/>
        <v>8</v>
      </c>
      <c r="R12" s="85">
        <f t="shared" si="3"/>
        <v>8</v>
      </c>
      <c r="S12" s="85">
        <f t="shared" si="3"/>
        <v>8</v>
      </c>
      <c r="T12" s="85">
        <f t="shared" si="3"/>
        <v>8</v>
      </c>
      <c r="U12" s="85">
        <f t="shared" si="3"/>
        <v>8</v>
      </c>
      <c r="V12" s="85">
        <f t="shared" si="3"/>
        <v>8</v>
      </c>
      <c r="W12" s="85">
        <f t="shared" si="3"/>
        <v>8</v>
      </c>
      <c r="X12" s="85">
        <f t="shared" si="3"/>
        <v>8</v>
      </c>
      <c r="Y12" s="85">
        <f t="shared" si="3"/>
        <v>8</v>
      </c>
      <c r="Z12" s="85">
        <f t="shared" si="3"/>
        <v>8</v>
      </c>
      <c r="AA12" s="85">
        <f t="shared" si="3"/>
        <v>8</v>
      </c>
      <c r="AB12" s="85">
        <f t="shared" si="3"/>
        <v>8</v>
      </c>
      <c r="AC12" s="85">
        <f t="shared" si="3"/>
        <v>8</v>
      </c>
      <c r="AD12" s="85">
        <f t="shared" si="3"/>
        <v>8</v>
      </c>
      <c r="AE12" s="85">
        <f t="shared" si="3"/>
        <v>8</v>
      </c>
      <c r="AF12" s="85">
        <f t="shared" si="3"/>
        <v>8</v>
      </c>
    </row>
    <row r="13" spans="1:32">
      <c r="A13" s="86" t="s">
        <v>117</v>
      </c>
      <c r="B13" s="85" t="s">
        <v>120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0</v>
      </c>
      <c r="R13" s="85">
        <v>0</v>
      </c>
      <c r="S13" s="85">
        <v>0</v>
      </c>
      <c r="T13" s="85"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5">
        <v>0</v>
      </c>
      <c r="AB13" s="85">
        <v>0</v>
      </c>
      <c r="AC13" s="85">
        <v>0</v>
      </c>
      <c r="AD13" s="85">
        <v>0</v>
      </c>
      <c r="AE13" s="85">
        <v>0</v>
      </c>
      <c r="AF13" s="85">
        <v>0</v>
      </c>
    </row>
    <row r="14" spans="1:32">
      <c r="A14" s="15" t="s">
        <v>85</v>
      </c>
      <c r="B14" s="85" t="s">
        <v>119</v>
      </c>
      <c r="C14" s="85">
        <v>60</v>
      </c>
      <c r="D14" s="85">
        <v>60</v>
      </c>
      <c r="E14" s="85">
        <v>60</v>
      </c>
      <c r="F14" s="85">
        <v>60</v>
      </c>
      <c r="G14" s="85">
        <v>60</v>
      </c>
      <c r="H14" s="85">
        <v>60</v>
      </c>
      <c r="I14" s="85">
        <v>60</v>
      </c>
      <c r="J14" s="85">
        <v>60</v>
      </c>
      <c r="K14" s="85">
        <v>60</v>
      </c>
      <c r="L14" s="85">
        <v>60</v>
      </c>
      <c r="M14" s="85">
        <v>60</v>
      </c>
      <c r="N14" s="85">
        <v>60</v>
      </c>
      <c r="O14" s="85">
        <v>60</v>
      </c>
      <c r="P14" s="85">
        <v>60</v>
      </c>
      <c r="Q14" s="85">
        <v>60</v>
      </c>
      <c r="R14" s="85">
        <v>60</v>
      </c>
      <c r="S14" s="85">
        <v>60</v>
      </c>
      <c r="T14" s="85">
        <v>60</v>
      </c>
      <c r="U14" s="85">
        <v>60</v>
      </c>
      <c r="V14" s="85">
        <v>60</v>
      </c>
      <c r="W14" s="85">
        <v>60</v>
      </c>
      <c r="X14" s="85">
        <v>60</v>
      </c>
      <c r="Y14" s="85">
        <v>60</v>
      </c>
      <c r="Z14" s="85">
        <v>60</v>
      </c>
      <c r="AA14" s="85">
        <v>60</v>
      </c>
      <c r="AB14" s="85">
        <v>60</v>
      </c>
      <c r="AC14" s="85">
        <v>60</v>
      </c>
      <c r="AD14" s="85">
        <v>60</v>
      </c>
      <c r="AE14" s="85">
        <v>60</v>
      </c>
      <c r="AF14" s="85">
        <v>60</v>
      </c>
    </row>
    <row r="15" spans="1:32">
      <c r="A15" s="81" t="s">
        <v>106</v>
      </c>
      <c r="B15" s="69"/>
      <c r="C15" s="8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>
      <c r="A16" s="15" t="s">
        <v>107</v>
      </c>
      <c r="B16" s="85" t="s">
        <v>81</v>
      </c>
      <c r="C16" s="88">
        <v>1</v>
      </c>
      <c r="D16" s="88"/>
      <c r="E16" s="88">
        <v>1</v>
      </c>
      <c r="F16" s="88"/>
      <c r="G16" s="88">
        <v>1</v>
      </c>
      <c r="H16" s="88"/>
      <c r="I16" s="88">
        <v>1</v>
      </c>
      <c r="J16" s="88"/>
      <c r="K16" s="88">
        <v>1</v>
      </c>
      <c r="L16" s="88"/>
      <c r="M16" s="88">
        <v>1</v>
      </c>
      <c r="N16" s="88"/>
      <c r="O16" s="88">
        <v>1</v>
      </c>
      <c r="P16" s="88"/>
      <c r="Q16" s="88">
        <v>1</v>
      </c>
      <c r="R16" s="88"/>
      <c r="S16" s="88">
        <v>1</v>
      </c>
      <c r="T16" s="88"/>
      <c r="U16" s="88">
        <v>1</v>
      </c>
      <c r="V16" s="88"/>
      <c r="W16" s="88">
        <v>1</v>
      </c>
      <c r="X16" s="88"/>
      <c r="Y16" s="88">
        <v>1</v>
      </c>
      <c r="Z16" s="88"/>
      <c r="AA16" s="88">
        <v>1</v>
      </c>
      <c r="AB16" s="88"/>
      <c r="AC16" s="88">
        <v>1</v>
      </c>
      <c r="AD16" s="88"/>
      <c r="AE16" s="88">
        <v>1</v>
      </c>
      <c r="AF16" s="88"/>
    </row>
    <row r="17" spans="1:32">
      <c r="A17" s="15" t="s">
        <v>108</v>
      </c>
      <c r="B17" s="85" t="s">
        <v>81</v>
      </c>
      <c r="C17" s="85">
        <v>1</v>
      </c>
      <c r="D17" s="85"/>
      <c r="E17" s="85"/>
      <c r="F17" s="85"/>
      <c r="G17" s="85">
        <v>1</v>
      </c>
      <c r="H17" s="85"/>
      <c r="I17" s="85"/>
      <c r="J17" s="85"/>
      <c r="K17" s="85"/>
      <c r="L17" s="85">
        <v>1</v>
      </c>
      <c r="M17" s="85"/>
      <c r="N17" s="85"/>
      <c r="O17" s="85"/>
      <c r="P17" s="85"/>
      <c r="Q17" s="85">
        <v>1</v>
      </c>
      <c r="R17" s="85"/>
      <c r="S17" s="85"/>
      <c r="T17" s="85"/>
      <c r="U17" s="85"/>
      <c r="V17" s="85">
        <v>1</v>
      </c>
      <c r="W17" s="85"/>
      <c r="X17" s="85"/>
      <c r="Y17" s="85"/>
      <c r="Z17" s="85"/>
      <c r="AA17" s="85">
        <v>1</v>
      </c>
      <c r="AB17" s="85"/>
      <c r="AC17" s="85"/>
      <c r="AD17" s="85"/>
      <c r="AE17" s="85"/>
      <c r="AF17" s="85">
        <v>1</v>
      </c>
    </row>
    <row r="18" spans="1:32">
      <c r="A18" s="15" t="s">
        <v>129</v>
      </c>
      <c r="B18" s="85" t="s">
        <v>81</v>
      </c>
      <c r="C18" s="88">
        <v>1</v>
      </c>
      <c r="D18" s="88"/>
      <c r="E18" s="88">
        <v>1</v>
      </c>
      <c r="F18" s="88"/>
      <c r="G18" s="88">
        <v>1</v>
      </c>
      <c r="H18" s="88"/>
      <c r="I18" s="88">
        <v>1</v>
      </c>
      <c r="J18" s="88"/>
      <c r="K18" s="88">
        <v>1</v>
      </c>
      <c r="L18" s="88"/>
      <c r="M18" s="88">
        <v>1</v>
      </c>
      <c r="N18" s="88"/>
      <c r="O18" s="88">
        <v>1</v>
      </c>
      <c r="P18" s="88"/>
      <c r="Q18" s="88">
        <v>1</v>
      </c>
      <c r="R18" s="88"/>
      <c r="S18" s="88">
        <v>1</v>
      </c>
      <c r="T18" s="88"/>
      <c r="U18" s="88">
        <v>1</v>
      </c>
      <c r="V18" s="88"/>
      <c r="W18" s="88">
        <v>1</v>
      </c>
      <c r="X18" s="88"/>
      <c r="Y18" s="88">
        <v>1</v>
      </c>
      <c r="Z18" s="88"/>
      <c r="AA18" s="88">
        <v>1</v>
      </c>
      <c r="AB18" s="88"/>
      <c r="AC18" s="88">
        <v>1</v>
      </c>
      <c r="AD18" s="88"/>
      <c r="AE18" s="88">
        <v>1</v>
      </c>
      <c r="AF18" s="88"/>
    </row>
    <row r="19" spans="1:32">
      <c r="A19" s="80" t="s">
        <v>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>
      <c r="A20" s="82" t="s">
        <v>5</v>
      </c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>
      <c r="A21" s="15" t="s">
        <v>6</v>
      </c>
      <c r="B21" s="85" t="s">
        <v>95</v>
      </c>
      <c r="C21" s="89">
        <f>(1000000/100000)*2</f>
        <v>20</v>
      </c>
      <c r="D21" s="89">
        <f t="shared" ref="D21:AF21" si="4">(1000000/100000)*2</f>
        <v>20</v>
      </c>
      <c r="E21" s="89">
        <f t="shared" si="4"/>
        <v>20</v>
      </c>
      <c r="F21" s="89">
        <f t="shared" si="4"/>
        <v>20</v>
      </c>
      <c r="G21" s="89">
        <f t="shared" si="4"/>
        <v>20</v>
      </c>
      <c r="H21" s="89">
        <f t="shared" si="4"/>
        <v>20</v>
      </c>
      <c r="I21" s="89">
        <f t="shared" si="4"/>
        <v>20</v>
      </c>
      <c r="J21" s="89">
        <f t="shared" si="4"/>
        <v>20</v>
      </c>
      <c r="K21" s="89">
        <f t="shared" si="4"/>
        <v>20</v>
      </c>
      <c r="L21" s="89">
        <f t="shared" si="4"/>
        <v>20</v>
      </c>
      <c r="M21" s="89">
        <f t="shared" si="4"/>
        <v>20</v>
      </c>
      <c r="N21" s="89">
        <f t="shared" si="4"/>
        <v>20</v>
      </c>
      <c r="O21" s="89">
        <f t="shared" si="4"/>
        <v>20</v>
      </c>
      <c r="P21" s="89">
        <f t="shared" si="4"/>
        <v>20</v>
      </c>
      <c r="Q21" s="89">
        <f t="shared" si="4"/>
        <v>20</v>
      </c>
      <c r="R21" s="89">
        <f t="shared" si="4"/>
        <v>20</v>
      </c>
      <c r="S21" s="89">
        <f t="shared" si="4"/>
        <v>20</v>
      </c>
      <c r="T21" s="89">
        <f t="shared" si="4"/>
        <v>20</v>
      </c>
      <c r="U21" s="89">
        <f t="shared" si="4"/>
        <v>20</v>
      </c>
      <c r="V21" s="89">
        <f t="shared" si="4"/>
        <v>20</v>
      </c>
      <c r="W21" s="89">
        <f t="shared" si="4"/>
        <v>20</v>
      </c>
      <c r="X21" s="89">
        <f t="shared" si="4"/>
        <v>20</v>
      </c>
      <c r="Y21" s="89">
        <f t="shared" si="4"/>
        <v>20</v>
      </c>
      <c r="Z21" s="89">
        <f t="shared" si="4"/>
        <v>20</v>
      </c>
      <c r="AA21" s="89">
        <f t="shared" si="4"/>
        <v>20</v>
      </c>
      <c r="AB21" s="89">
        <f t="shared" si="4"/>
        <v>20</v>
      </c>
      <c r="AC21" s="89">
        <f t="shared" si="4"/>
        <v>20</v>
      </c>
      <c r="AD21" s="89">
        <f t="shared" si="4"/>
        <v>20</v>
      </c>
      <c r="AE21" s="89">
        <f t="shared" si="4"/>
        <v>20</v>
      </c>
      <c r="AF21" s="89">
        <f t="shared" si="4"/>
        <v>20</v>
      </c>
    </row>
    <row r="22" spans="1:32">
      <c r="A22" s="15" t="s">
        <v>7</v>
      </c>
      <c r="B22" s="85" t="s">
        <v>95</v>
      </c>
      <c r="C22" s="85">
        <f>2*2</f>
        <v>4</v>
      </c>
      <c r="D22" s="85">
        <f t="shared" ref="D22:AF22" si="5">2*2</f>
        <v>4</v>
      </c>
      <c r="E22" s="85">
        <f t="shared" si="5"/>
        <v>4</v>
      </c>
      <c r="F22" s="85">
        <f t="shared" si="5"/>
        <v>4</v>
      </c>
      <c r="G22" s="85">
        <f t="shared" si="5"/>
        <v>4</v>
      </c>
      <c r="H22" s="85">
        <f t="shared" si="5"/>
        <v>4</v>
      </c>
      <c r="I22" s="85">
        <f t="shared" si="5"/>
        <v>4</v>
      </c>
      <c r="J22" s="85">
        <f t="shared" si="5"/>
        <v>4</v>
      </c>
      <c r="K22" s="85">
        <f t="shared" si="5"/>
        <v>4</v>
      </c>
      <c r="L22" s="85">
        <f t="shared" si="5"/>
        <v>4</v>
      </c>
      <c r="M22" s="85">
        <f t="shared" si="5"/>
        <v>4</v>
      </c>
      <c r="N22" s="85">
        <f t="shared" si="5"/>
        <v>4</v>
      </c>
      <c r="O22" s="85">
        <f t="shared" si="5"/>
        <v>4</v>
      </c>
      <c r="P22" s="85">
        <f t="shared" si="5"/>
        <v>4</v>
      </c>
      <c r="Q22" s="85">
        <f t="shared" si="5"/>
        <v>4</v>
      </c>
      <c r="R22" s="85">
        <f t="shared" si="5"/>
        <v>4</v>
      </c>
      <c r="S22" s="85">
        <f t="shared" si="5"/>
        <v>4</v>
      </c>
      <c r="T22" s="85">
        <f t="shared" si="5"/>
        <v>4</v>
      </c>
      <c r="U22" s="85">
        <f t="shared" si="5"/>
        <v>4</v>
      </c>
      <c r="V22" s="85">
        <f t="shared" si="5"/>
        <v>4</v>
      </c>
      <c r="W22" s="85">
        <f t="shared" si="5"/>
        <v>4</v>
      </c>
      <c r="X22" s="85">
        <f t="shared" si="5"/>
        <v>4</v>
      </c>
      <c r="Y22" s="85">
        <f t="shared" si="5"/>
        <v>4</v>
      </c>
      <c r="Z22" s="85">
        <f t="shared" si="5"/>
        <v>4</v>
      </c>
      <c r="AA22" s="85">
        <f t="shared" si="5"/>
        <v>4</v>
      </c>
      <c r="AB22" s="85">
        <f t="shared" si="5"/>
        <v>4</v>
      </c>
      <c r="AC22" s="85">
        <f t="shared" si="5"/>
        <v>4</v>
      </c>
      <c r="AD22" s="85">
        <f t="shared" si="5"/>
        <v>4</v>
      </c>
      <c r="AE22" s="85">
        <f t="shared" si="5"/>
        <v>4</v>
      </c>
      <c r="AF22" s="85">
        <f t="shared" si="5"/>
        <v>4</v>
      </c>
    </row>
    <row r="23" spans="1:32">
      <c r="A23" s="15" t="s">
        <v>8</v>
      </c>
      <c r="B23" s="85" t="s">
        <v>95</v>
      </c>
      <c r="C23" s="89">
        <f>(1500000/100000)*2</f>
        <v>30</v>
      </c>
      <c r="D23" s="89">
        <f t="shared" ref="D23:AF23" si="6">(1500000/100000)*2</f>
        <v>30</v>
      </c>
      <c r="E23" s="89">
        <f t="shared" si="6"/>
        <v>30</v>
      </c>
      <c r="F23" s="89">
        <f t="shared" si="6"/>
        <v>30</v>
      </c>
      <c r="G23" s="89">
        <f t="shared" si="6"/>
        <v>30</v>
      </c>
      <c r="H23" s="89">
        <f t="shared" si="6"/>
        <v>30</v>
      </c>
      <c r="I23" s="89">
        <f t="shared" si="6"/>
        <v>30</v>
      </c>
      <c r="J23" s="89">
        <f t="shared" si="6"/>
        <v>30</v>
      </c>
      <c r="K23" s="89">
        <f t="shared" si="6"/>
        <v>30</v>
      </c>
      <c r="L23" s="89">
        <f t="shared" si="6"/>
        <v>30</v>
      </c>
      <c r="M23" s="89">
        <f t="shared" si="6"/>
        <v>30</v>
      </c>
      <c r="N23" s="89">
        <f t="shared" si="6"/>
        <v>30</v>
      </c>
      <c r="O23" s="89">
        <f t="shared" si="6"/>
        <v>30</v>
      </c>
      <c r="P23" s="89">
        <f t="shared" si="6"/>
        <v>30</v>
      </c>
      <c r="Q23" s="89">
        <f t="shared" si="6"/>
        <v>30</v>
      </c>
      <c r="R23" s="89">
        <f t="shared" si="6"/>
        <v>30</v>
      </c>
      <c r="S23" s="89">
        <f t="shared" si="6"/>
        <v>30</v>
      </c>
      <c r="T23" s="89">
        <f t="shared" si="6"/>
        <v>30</v>
      </c>
      <c r="U23" s="89">
        <f t="shared" si="6"/>
        <v>30</v>
      </c>
      <c r="V23" s="89">
        <f t="shared" si="6"/>
        <v>30</v>
      </c>
      <c r="W23" s="89">
        <f t="shared" si="6"/>
        <v>30</v>
      </c>
      <c r="X23" s="89">
        <f t="shared" si="6"/>
        <v>30</v>
      </c>
      <c r="Y23" s="89">
        <f t="shared" si="6"/>
        <v>30</v>
      </c>
      <c r="Z23" s="89">
        <f t="shared" si="6"/>
        <v>30</v>
      </c>
      <c r="AA23" s="89">
        <f t="shared" si="6"/>
        <v>30</v>
      </c>
      <c r="AB23" s="89">
        <f t="shared" si="6"/>
        <v>30</v>
      </c>
      <c r="AC23" s="89">
        <f t="shared" si="6"/>
        <v>30</v>
      </c>
      <c r="AD23" s="89">
        <f t="shared" si="6"/>
        <v>30</v>
      </c>
      <c r="AE23" s="89">
        <f t="shared" si="6"/>
        <v>30</v>
      </c>
      <c r="AF23" s="89">
        <f t="shared" si="6"/>
        <v>30</v>
      </c>
    </row>
    <row r="24" spans="1:32">
      <c r="A24" s="15" t="s">
        <v>9</v>
      </c>
      <c r="B24" s="85" t="s">
        <v>95</v>
      </c>
      <c r="C24" s="85">
        <f>(4*2*2)</f>
        <v>16</v>
      </c>
      <c r="D24" s="85">
        <f t="shared" ref="D24:AF24" si="7">(4*2*2)</f>
        <v>16</v>
      </c>
      <c r="E24" s="85">
        <f t="shared" si="7"/>
        <v>16</v>
      </c>
      <c r="F24" s="85">
        <f t="shared" si="7"/>
        <v>16</v>
      </c>
      <c r="G24" s="85">
        <f t="shared" si="7"/>
        <v>16</v>
      </c>
      <c r="H24" s="85">
        <f t="shared" si="7"/>
        <v>16</v>
      </c>
      <c r="I24" s="85">
        <f t="shared" si="7"/>
        <v>16</v>
      </c>
      <c r="J24" s="85">
        <f t="shared" si="7"/>
        <v>16</v>
      </c>
      <c r="K24" s="85">
        <f t="shared" si="7"/>
        <v>16</v>
      </c>
      <c r="L24" s="85">
        <f t="shared" si="7"/>
        <v>16</v>
      </c>
      <c r="M24" s="85">
        <f t="shared" si="7"/>
        <v>16</v>
      </c>
      <c r="N24" s="85">
        <f t="shared" si="7"/>
        <v>16</v>
      </c>
      <c r="O24" s="85">
        <f t="shared" si="7"/>
        <v>16</v>
      </c>
      <c r="P24" s="85">
        <f t="shared" si="7"/>
        <v>16</v>
      </c>
      <c r="Q24" s="85">
        <f t="shared" si="7"/>
        <v>16</v>
      </c>
      <c r="R24" s="85">
        <f t="shared" si="7"/>
        <v>16</v>
      </c>
      <c r="S24" s="85">
        <f t="shared" si="7"/>
        <v>16</v>
      </c>
      <c r="T24" s="85">
        <f t="shared" si="7"/>
        <v>16</v>
      </c>
      <c r="U24" s="85">
        <f t="shared" si="7"/>
        <v>16</v>
      </c>
      <c r="V24" s="85">
        <f t="shared" si="7"/>
        <v>16</v>
      </c>
      <c r="W24" s="85">
        <f t="shared" si="7"/>
        <v>16</v>
      </c>
      <c r="X24" s="85">
        <f t="shared" si="7"/>
        <v>16</v>
      </c>
      <c r="Y24" s="85">
        <f t="shared" si="7"/>
        <v>16</v>
      </c>
      <c r="Z24" s="85">
        <f t="shared" si="7"/>
        <v>16</v>
      </c>
      <c r="AA24" s="85">
        <f t="shared" si="7"/>
        <v>16</v>
      </c>
      <c r="AB24" s="85">
        <f t="shared" si="7"/>
        <v>16</v>
      </c>
      <c r="AC24" s="85">
        <f t="shared" si="7"/>
        <v>16</v>
      </c>
      <c r="AD24" s="85">
        <f t="shared" si="7"/>
        <v>16</v>
      </c>
      <c r="AE24" s="85">
        <f t="shared" si="7"/>
        <v>16</v>
      </c>
      <c r="AF24" s="85">
        <f t="shared" si="7"/>
        <v>16</v>
      </c>
    </row>
    <row r="25" spans="1:32">
      <c r="A25" s="15" t="s">
        <v>123</v>
      </c>
      <c r="B25" s="85" t="s">
        <v>95</v>
      </c>
      <c r="C25" s="85">
        <f>(4*2*2)+(2*2*2)</f>
        <v>24</v>
      </c>
      <c r="D25" s="85">
        <f t="shared" ref="D25:AF25" si="8">(4*2*2)+(2*2*2)</f>
        <v>24</v>
      </c>
      <c r="E25" s="85">
        <f t="shared" si="8"/>
        <v>24</v>
      </c>
      <c r="F25" s="85">
        <f t="shared" si="8"/>
        <v>24</v>
      </c>
      <c r="G25" s="85">
        <f t="shared" si="8"/>
        <v>24</v>
      </c>
      <c r="H25" s="85">
        <f t="shared" si="8"/>
        <v>24</v>
      </c>
      <c r="I25" s="85">
        <f t="shared" si="8"/>
        <v>24</v>
      </c>
      <c r="J25" s="85">
        <f t="shared" si="8"/>
        <v>24</v>
      </c>
      <c r="K25" s="85">
        <f t="shared" si="8"/>
        <v>24</v>
      </c>
      <c r="L25" s="85">
        <f t="shared" si="8"/>
        <v>24</v>
      </c>
      <c r="M25" s="85">
        <f t="shared" si="8"/>
        <v>24</v>
      </c>
      <c r="N25" s="85">
        <f t="shared" si="8"/>
        <v>24</v>
      </c>
      <c r="O25" s="85">
        <f t="shared" si="8"/>
        <v>24</v>
      </c>
      <c r="P25" s="85">
        <f t="shared" si="8"/>
        <v>24</v>
      </c>
      <c r="Q25" s="85">
        <f t="shared" si="8"/>
        <v>24</v>
      </c>
      <c r="R25" s="85">
        <f t="shared" si="8"/>
        <v>24</v>
      </c>
      <c r="S25" s="85">
        <f t="shared" si="8"/>
        <v>24</v>
      </c>
      <c r="T25" s="85">
        <f t="shared" si="8"/>
        <v>24</v>
      </c>
      <c r="U25" s="85">
        <f t="shared" si="8"/>
        <v>24</v>
      </c>
      <c r="V25" s="85">
        <f t="shared" si="8"/>
        <v>24</v>
      </c>
      <c r="W25" s="85">
        <f t="shared" si="8"/>
        <v>24</v>
      </c>
      <c r="X25" s="85">
        <f t="shared" si="8"/>
        <v>24</v>
      </c>
      <c r="Y25" s="85">
        <f t="shared" si="8"/>
        <v>24</v>
      </c>
      <c r="Z25" s="85">
        <f t="shared" si="8"/>
        <v>24</v>
      </c>
      <c r="AA25" s="85">
        <f t="shared" si="8"/>
        <v>24</v>
      </c>
      <c r="AB25" s="85">
        <f t="shared" si="8"/>
        <v>24</v>
      </c>
      <c r="AC25" s="85">
        <f t="shared" si="8"/>
        <v>24</v>
      </c>
      <c r="AD25" s="85">
        <f t="shared" si="8"/>
        <v>24</v>
      </c>
      <c r="AE25" s="85">
        <f t="shared" si="8"/>
        <v>24</v>
      </c>
      <c r="AF25" s="85">
        <f t="shared" si="8"/>
        <v>24</v>
      </c>
    </row>
    <row r="26" spans="1:32">
      <c r="A26" s="15" t="s">
        <v>122</v>
      </c>
      <c r="B26" s="85" t="s">
        <v>95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0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</row>
    <row r="27" spans="1:32">
      <c r="A27" s="15" t="s">
        <v>12</v>
      </c>
      <c r="B27" s="85" t="s">
        <v>95</v>
      </c>
      <c r="C27" s="85">
        <f>(2+(2*15))*2</f>
        <v>64</v>
      </c>
      <c r="D27" s="85">
        <f t="shared" ref="D27:AF27" si="9">(2+(2*15))*2</f>
        <v>64</v>
      </c>
      <c r="E27" s="85">
        <f t="shared" si="9"/>
        <v>64</v>
      </c>
      <c r="F27" s="85">
        <f t="shared" si="9"/>
        <v>64</v>
      </c>
      <c r="G27" s="85">
        <f t="shared" si="9"/>
        <v>64</v>
      </c>
      <c r="H27" s="85">
        <f t="shared" si="9"/>
        <v>64</v>
      </c>
      <c r="I27" s="85">
        <f t="shared" si="9"/>
        <v>64</v>
      </c>
      <c r="J27" s="85">
        <f t="shared" si="9"/>
        <v>64</v>
      </c>
      <c r="K27" s="85">
        <f t="shared" si="9"/>
        <v>64</v>
      </c>
      <c r="L27" s="85">
        <f t="shared" si="9"/>
        <v>64</v>
      </c>
      <c r="M27" s="85">
        <f t="shared" si="9"/>
        <v>64</v>
      </c>
      <c r="N27" s="85">
        <f t="shared" si="9"/>
        <v>64</v>
      </c>
      <c r="O27" s="85">
        <f t="shared" si="9"/>
        <v>64</v>
      </c>
      <c r="P27" s="85">
        <f t="shared" si="9"/>
        <v>64</v>
      </c>
      <c r="Q27" s="85">
        <f t="shared" si="9"/>
        <v>64</v>
      </c>
      <c r="R27" s="85">
        <f t="shared" si="9"/>
        <v>64</v>
      </c>
      <c r="S27" s="85">
        <f t="shared" si="9"/>
        <v>64</v>
      </c>
      <c r="T27" s="85">
        <f t="shared" si="9"/>
        <v>64</v>
      </c>
      <c r="U27" s="85">
        <f t="shared" si="9"/>
        <v>64</v>
      </c>
      <c r="V27" s="85">
        <f t="shared" si="9"/>
        <v>64</v>
      </c>
      <c r="W27" s="85">
        <f t="shared" si="9"/>
        <v>64</v>
      </c>
      <c r="X27" s="85">
        <f t="shared" si="9"/>
        <v>64</v>
      </c>
      <c r="Y27" s="85">
        <f t="shared" si="9"/>
        <v>64</v>
      </c>
      <c r="Z27" s="85">
        <f t="shared" si="9"/>
        <v>64</v>
      </c>
      <c r="AA27" s="85">
        <f t="shared" si="9"/>
        <v>64</v>
      </c>
      <c r="AB27" s="85">
        <f t="shared" si="9"/>
        <v>64</v>
      </c>
      <c r="AC27" s="85">
        <f t="shared" si="9"/>
        <v>64</v>
      </c>
      <c r="AD27" s="85">
        <f t="shared" si="9"/>
        <v>64</v>
      </c>
      <c r="AE27" s="85">
        <f t="shared" si="9"/>
        <v>64</v>
      </c>
      <c r="AF27" s="85">
        <f t="shared" si="9"/>
        <v>64</v>
      </c>
    </row>
    <row r="28" spans="1:32">
      <c r="A28" s="81" t="s">
        <v>110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>
      <c r="A29" s="15" t="s">
        <v>130</v>
      </c>
      <c r="B29" s="85" t="s">
        <v>95</v>
      </c>
      <c r="C29" s="87">
        <f>2*2</f>
        <v>4</v>
      </c>
      <c r="D29" s="87">
        <f t="shared" ref="D29:AF29" si="10">2*2</f>
        <v>4</v>
      </c>
      <c r="E29" s="87">
        <f t="shared" si="10"/>
        <v>4</v>
      </c>
      <c r="F29" s="87">
        <f t="shared" si="10"/>
        <v>4</v>
      </c>
      <c r="G29" s="87">
        <f t="shared" si="10"/>
        <v>4</v>
      </c>
      <c r="H29" s="87">
        <f t="shared" si="10"/>
        <v>4</v>
      </c>
      <c r="I29" s="87">
        <f t="shared" si="10"/>
        <v>4</v>
      </c>
      <c r="J29" s="87">
        <f t="shared" si="10"/>
        <v>4</v>
      </c>
      <c r="K29" s="87">
        <f t="shared" si="10"/>
        <v>4</v>
      </c>
      <c r="L29" s="87">
        <f t="shared" si="10"/>
        <v>4</v>
      </c>
      <c r="M29" s="87">
        <f t="shared" si="10"/>
        <v>4</v>
      </c>
      <c r="N29" s="87">
        <f t="shared" si="10"/>
        <v>4</v>
      </c>
      <c r="O29" s="87">
        <f t="shared" si="10"/>
        <v>4</v>
      </c>
      <c r="P29" s="87">
        <f t="shared" si="10"/>
        <v>4</v>
      </c>
      <c r="Q29" s="87">
        <f t="shared" si="10"/>
        <v>4</v>
      </c>
      <c r="R29" s="87">
        <f t="shared" si="10"/>
        <v>4</v>
      </c>
      <c r="S29" s="87">
        <f t="shared" si="10"/>
        <v>4</v>
      </c>
      <c r="T29" s="87">
        <f t="shared" si="10"/>
        <v>4</v>
      </c>
      <c r="U29" s="87">
        <f t="shared" si="10"/>
        <v>4</v>
      </c>
      <c r="V29" s="87">
        <f t="shared" si="10"/>
        <v>4</v>
      </c>
      <c r="W29" s="87">
        <f t="shared" si="10"/>
        <v>4</v>
      </c>
      <c r="X29" s="87">
        <f t="shared" si="10"/>
        <v>4</v>
      </c>
      <c r="Y29" s="87">
        <f t="shared" si="10"/>
        <v>4</v>
      </c>
      <c r="Z29" s="87">
        <f t="shared" si="10"/>
        <v>4</v>
      </c>
      <c r="AA29" s="87">
        <f t="shared" si="10"/>
        <v>4</v>
      </c>
      <c r="AB29" s="87">
        <f t="shared" si="10"/>
        <v>4</v>
      </c>
      <c r="AC29" s="87">
        <f t="shared" si="10"/>
        <v>4</v>
      </c>
      <c r="AD29" s="87">
        <f t="shared" si="10"/>
        <v>4</v>
      </c>
      <c r="AE29" s="87">
        <f t="shared" si="10"/>
        <v>4</v>
      </c>
      <c r="AF29" s="87">
        <f t="shared" si="10"/>
        <v>4</v>
      </c>
    </row>
    <row r="30" spans="1:32">
      <c r="A30" s="15" t="s">
        <v>131</v>
      </c>
      <c r="B30" s="85" t="s">
        <v>95</v>
      </c>
      <c r="C30" s="8">
        <f>(2*15)*2</f>
        <v>60</v>
      </c>
      <c r="D30" s="8">
        <f t="shared" ref="D30:AF30" si="11">(2*15)*2</f>
        <v>60</v>
      </c>
      <c r="E30" s="8">
        <f t="shared" si="11"/>
        <v>60</v>
      </c>
      <c r="F30" s="8">
        <f t="shared" si="11"/>
        <v>60</v>
      </c>
      <c r="G30" s="8">
        <f t="shared" si="11"/>
        <v>60</v>
      </c>
      <c r="H30" s="8">
        <f t="shared" si="11"/>
        <v>60</v>
      </c>
      <c r="I30" s="8">
        <f t="shared" si="11"/>
        <v>60</v>
      </c>
      <c r="J30" s="8">
        <f t="shared" si="11"/>
        <v>60</v>
      </c>
      <c r="K30" s="8">
        <f t="shared" si="11"/>
        <v>60</v>
      </c>
      <c r="L30" s="8">
        <f t="shared" si="11"/>
        <v>60</v>
      </c>
      <c r="M30" s="8">
        <f t="shared" si="11"/>
        <v>60</v>
      </c>
      <c r="N30" s="8">
        <f t="shared" si="11"/>
        <v>60</v>
      </c>
      <c r="O30" s="8">
        <f t="shared" si="11"/>
        <v>60</v>
      </c>
      <c r="P30" s="8">
        <f t="shared" si="11"/>
        <v>60</v>
      </c>
      <c r="Q30" s="8">
        <f t="shared" si="11"/>
        <v>60</v>
      </c>
      <c r="R30" s="8">
        <f t="shared" si="11"/>
        <v>60</v>
      </c>
      <c r="S30" s="8">
        <f t="shared" si="11"/>
        <v>60</v>
      </c>
      <c r="T30" s="8">
        <f t="shared" si="11"/>
        <v>60</v>
      </c>
      <c r="U30" s="8">
        <f t="shared" si="11"/>
        <v>60</v>
      </c>
      <c r="V30" s="8">
        <f t="shared" si="11"/>
        <v>60</v>
      </c>
      <c r="W30" s="8">
        <f t="shared" si="11"/>
        <v>60</v>
      </c>
      <c r="X30" s="8">
        <f t="shared" si="11"/>
        <v>60</v>
      </c>
      <c r="Y30" s="8">
        <f t="shared" si="11"/>
        <v>60</v>
      </c>
      <c r="Z30" s="8">
        <f t="shared" si="11"/>
        <v>60</v>
      </c>
      <c r="AA30" s="8">
        <f t="shared" si="11"/>
        <v>60</v>
      </c>
      <c r="AB30" s="8">
        <f t="shared" si="11"/>
        <v>60</v>
      </c>
      <c r="AC30" s="8">
        <f t="shared" si="11"/>
        <v>60</v>
      </c>
      <c r="AD30" s="8">
        <f t="shared" si="11"/>
        <v>60</v>
      </c>
      <c r="AE30" s="8">
        <f t="shared" si="11"/>
        <v>60</v>
      </c>
      <c r="AF30" s="8">
        <f t="shared" si="11"/>
        <v>60</v>
      </c>
    </row>
    <row r="31" spans="1:32">
      <c r="A31" s="15" t="s">
        <v>111</v>
      </c>
      <c r="B31" s="85" t="s">
        <v>134</v>
      </c>
      <c r="C31" s="8">
        <f>(C38/10)*2</f>
        <v>1200</v>
      </c>
      <c r="D31" s="8">
        <f t="shared" ref="D31:AF31" si="12">(D38/10)*2</f>
        <v>1200</v>
      </c>
      <c r="E31" s="8">
        <f t="shared" si="12"/>
        <v>1200</v>
      </c>
      <c r="F31" s="8">
        <f t="shared" si="12"/>
        <v>1200</v>
      </c>
      <c r="G31" s="8">
        <f t="shared" si="12"/>
        <v>1200</v>
      </c>
      <c r="H31" s="8">
        <f t="shared" si="12"/>
        <v>1200</v>
      </c>
      <c r="I31" s="8">
        <f t="shared" si="12"/>
        <v>1200</v>
      </c>
      <c r="J31" s="8">
        <f t="shared" si="12"/>
        <v>1200</v>
      </c>
      <c r="K31" s="8">
        <f t="shared" si="12"/>
        <v>1200</v>
      </c>
      <c r="L31" s="8">
        <f t="shared" si="12"/>
        <v>1200</v>
      </c>
      <c r="M31" s="8">
        <f t="shared" si="12"/>
        <v>1200</v>
      </c>
      <c r="N31" s="8">
        <f t="shared" si="12"/>
        <v>1200</v>
      </c>
      <c r="O31" s="8">
        <f t="shared" si="12"/>
        <v>1200</v>
      </c>
      <c r="P31" s="8">
        <f t="shared" si="12"/>
        <v>1200</v>
      </c>
      <c r="Q31" s="8">
        <f t="shared" si="12"/>
        <v>1200</v>
      </c>
      <c r="R31" s="8">
        <f t="shared" si="12"/>
        <v>1200</v>
      </c>
      <c r="S31" s="8">
        <f t="shared" si="12"/>
        <v>1200</v>
      </c>
      <c r="T31" s="8">
        <f t="shared" si="12"/>
        <v>1200</v>
      </c>
      <c r="U31" s="8">
        <f t="shared" si="12"/>
        <v>1200</v>
      </c>
      <c r="V31" s="8">
        <f t="shared" si="12"/>
        <v>1200</v>
      </c>
      <c r="W31" s="8">
        <f t="shared" si="12"/>
        <v>1200</v>
      </c>
      <c r="X31" s="8">
        <f t="shared" si="12"/>
        <v>1200</v>
      </c>
      <c r="Y31" s="8">
        <f t="shared" si="12"/>
        <v>1200</v>
      </c>
      <c r="Z31" s="8">
        <f t="shared" si="12"/>
        <v>1200</v>
      </c>
      <c r="AA31" s="8">
        <f t="shared" si="12"/>
        <v>1200</v>
      </c>
      <c r="AB31" s="8">
        <f t="shared" si="12"/>
        <v>1200</v>
      </c>
      <c r="AC31" s="8">
        <f t="shared" si="12"/>
        <v>1200</v>
      </c>
      <c r="AD31" s="8">
        <f t="shared" si="12"/>
        <v>1200</v>
      </c>
      <c r="AE31" s="8">
        <f t="shared" si="12"/>
        <v>1200</v>
      </c>
      <c r="AF31" s="8">
        <f t="shared" si="12"/>
        <v>1200</v>
      </c>
    </row>
    <row r="32" spans="1:32">
      <c r="A32" s="15" t="s">
        <v>13</v>
      </c>
      <c r="B32" s="85" t="s">
        <v>95</v>
      </c>
      <c r="C32" s="8">
        <f>1*2</f>
        <v>2</v>
      </c>
      <c r="D32" s="8">
        <f t="shared" ref="D32:AF32" si="13">1*2</f>
        <v>2</v>
      </c>
      <c r="E32" s="8">
        <f t="shared" si="13"/>
        <v>2</v>
      </c>
      <c r="F32" s="8">
        <f t="shared" si="13"/>
        <v>2</v>
      </c>
      <c r="G32" s="8">
        <f t="shared" si="13"/>
        <v>2</v>
      </c>
      <c r="H32" s="8">
        <f t="shared" si="13"/>
        <v>2</v>
      </c>
      <c r="I32" s="8">
        <f t="shared" si="13"/>
        <v>2</v>
      </c>
      <c r="J32" s="8">
        <f t="shared" si="13"/>
        <v>2</v>
      </c>
      <c r="K32" s="8">
        <f t="shared" si="13"/>
        <v>2</v>
      </c>
      <c r="L32" s="8">
        <f t="shared" si="13"/>
        <v>2</v>
      </c>
      <c r="M32" s="8">
        <f t="shared" si="13"/>
        <v>2</v>
      </c>
      <c r="N32" s="8">
        <f t="shared" si="13"/>
        <v>2</v>
      </c>
      <c r="O32" s="8">
        <f t="shared" si="13"/>
        <v>2</v>
      </c>
      <c r="P32" s="8">
        <f t="shared" si="13"/>
        <v>2</v>
      </c>
      <c r="Q32" s="8">
        <f t="shared" si="13"/>
        <v>2</v>
      </c>
      <c r="R32" s="8">
        <f>1*2</f>
        <v>2</v>
      </c>
      <c r="S32" s="8">
        <f t="shared" si="13"/>
        <v>2</v>
      </c>
      <c r="T32" s="8">
        <f t="shared" si="13"/>
        <v>2</v>
      </c>
      <c r="U32" s="8">
        <f t="shared" si="13"/>
        <v>2</v>
      </c>
      <c r="V32" s="8">
        <f t="shared" si="13"/>
        <v>2</v>
      </c>
      <c r="W32" s="8">
        <f t="shared" si="13"/>
        <v>2</v>
      </c>
      <c r="X32" s="8">
        <f t="shared" si="13"/>
        <v>2</v>
      </c>
      <c r="Y32" s="8">
        <f t="shared" si="13"/>
        <v>2</v>
      </c>
      <c r="Z32" s="8">
        <f t="shared" si="13"/>
        <v>2</v>
      </c>
      <c r="AA32" s="8">
        <f t="shared" si="13"/>
        <v>2</v>
      </c>
      <c r="AB32" s="8">
        <f t="shared" si="13"/>
        <v>2</v>
      </c>
      <c r="AC32" s="8">
        <f t="shared" si="13"/>
        <v>2</v>
      </c>
      <c r="AD32" s="8">
        <f t="shared" si="13"/>
        <v>2</v>
      </c>
      <c r="AE32" s="8">
        <f t="shared" si="13"/>
        <v>2</v>
      </c>
      <c r="AF32" s="8">
        <f t="shared" si="13"/>
        <v>2</v>
      </c>
    </row>
    <row r="33" spans="1:32">
      <c r="A33" s="15" t="s">
        <v>136</v>
      </c>
      <c r="B33" s="85" t="s">
        <v>137</v>
      </c>
      <c r="C33" s="8">
        <f>2*2</f>
        <v>4</v>
      </c>
      <c r="D33" s="8">
        <f t="shared" ref="D33:AF33" si="14">2*2</f>
        <v>4</v>
      </c>
      <c r="E33" s="8">
        <f t="shared" si="14"/>
        <v>4</v>
      </c>
      <c r="F33" s="8">
        <f t="shared" si="14"/>
        <v>4</v>
      </c>
      <c r="G33" s="8">
        <f t="shared" si="14"/>
        <v>4</v>
      </c>
      <c r="H33" s="8">
        <f t="shared" si="14"/>
        <v>4</v>
      </c>
      <c r="I33" s="8">
        <f t="shared" si="14"/>
        <v>4</v>
      </c>
      <c r="J33" s="8">
        <f t="shared" si="14"/>
        <v>4</v>
      </c>
      <c r="K33" s="8">
        <f t="shared" si="14"/>
        <v>4</v>
      </c>
      <c r="L33" s="8">
        <f t="shared" si="14"/>
        <v>4</v>
      </c>
      <c r="M33" s="8">
        <f t="shared" si="14"/>
        <v>4</v>
      </c>
      <c r="N33" s="8">
        <f t="shared" si="14"/>
        <v>4</v>
      </c>
      <c r="O33" s="8">
        <f t="shared" si="14"/>
        <v>4</v>
      </c>
      <c r="P33" s="8">
        <f t="shared" si="14"/>
        <v>4</v>
      </c>
      <c r="Q33" s="8">
        <f t="shared" si="14"/>
        <v>4</v>
      </c>
      <c r="R33" s="8">
        <f t="shared" si="14"/>
        <v>4</v>
      </c>
      <c r="S33" s="8">
        <f t="shared" si="14"/>
        <v>4</v>
      </c>
      <c r="T33" s="8">
        <f t="shared" si="14"/>
        <v>4</v>
      </c>
      <c r="U33" s="8">
        <f t="shared" si="14"/>
        <v>4</v>
      </c>
      <c r="V33" s="8">
        <f t="shared" si="14"/>
        <v>4</v>
      </c>
      <c r="W33" s="8">
        <f t="shared" si="14"/>
        <v>4</v>
      </c>
      <c r="X33" s="8">
        <f t="shared" si="14"/>
        <v>4</v>
      </c>
      <c r="Y33" s="8">
        <f t="shared" si="14"/>
        <v>4</v>
      </c>
      <c r="Z33" s="8">
        <f t="shared" si="14"/>
        <v>4</v>
      </c>
      <c r="AA33" s="8">
        <f t="shared" si="14"/>
        <v>4</v>
      </c>
      <c r="AB33" s="8">
        <f t="shared" si="14"/>
        <v>4</v>
      </c>
      <c r="AC33" s="8">
        <f t="shared" si="14"/>
        <v>4</v>
      </c>
      <c r="AD33" s="8">
        <f t="shared" si="14"/>
        <v>4</v>
      </c>
      <c r="AE33" s="8">
        <f t="shared" si="14"/>
        <v>4</v>
      </c>
      <c r="AF33" s="8">
        <f t="shared" si="14"/>
        <v>4</v>
      </c>
    </row>
    <row r="34" spans="1:32">
      <c r="A34" s="83" t="s">
        <v>14</v>
      </c>
      <c r="B34" s="10"/>
      <c r="C34" s="8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>
      <c r="A35" s="15" t="s">
        <v>15</v>
      </c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>
      <c r="A36" s="15" t="s">
        <v>16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>
      <c r="A37" s="6"/>
      <c r="B37" s="8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>
      <c r="A38" s="80" t="s">
        <v>112</v>
      </c>
      <c r="B38" s="85" t="s">
        <v>119</v>
      </c>
      <c r="C38" s="8">
        <f>3000*2</f>
        <v>6000</v>
      </c>
      <c r="D38" s="8">
        <f t="shared" ref="D38:AF38" si="15">3000*2</f>
        <v>6000</v>
      </c>
      <c r="E38" s="8">
        <f t="shared" si="15"/>
        <v>6000</v>
      </c>
      <c r="F38" s="8">
        <f t="shared" si="15"/>
        <v>6000</v>
      </c>
      <c r="G38" s="8">
        <f t="shared" si="15"/>
        <v>6000</v>
      </c>
      <c r="H38" s="8">
        <f t="shared" si="15"/>
        <v>6000</v>
      </c>
      <c r="I38" s="8">
        <f t="shared" si="15"/>
        <v>6000</v>
      </c>
      <c r="J38" s="8">
        <f t="shared" si="15"/>
        <v>6000</v>
      </c>
      <c r="K38" s="8">
        <f t="shared" si="15"/>
        <v>6000</v>
      </c>
      <c r="L38" s="8">
        <f t="shared" si="15"/>
        <v>6000</v>
      </c>
      <c r="M38" s="8">
        <f t="shared" si="15"/>
        <v>6000</v>
      </c>
      <c r="N38" s="8">
        <f t="shared" si="15"/>
        <v>6000</v>
      </c>
      <c r="O38" s="8">
        <f t="shared" si="15"/>
        <v>6000</v>
      </c>
      <c r="P38" s="8">
        <f t="shared" si="15"/>
        <v>6000</v>
      </c>
      <c r="Q38" s="8">
        <f t="shared" si="15"/>
        <v>6000</v>
      </c>
      <c r="R38" s="8">
        <f t="shared" si="15"/>
        <v>6000</v>
      </c>
      <c r="S38" s="8">
        <f t="shared" si="15"/>
        <v>6000</v>
      </c>
      <c r="T38" s="8">
        <f t="shared" si="15"/>
        <v>6000</v>
      </c>
      <c r="U38" s="8">
        <f t="shared" si="15"/>
        <v>6000</v>
      </c>
      <c r="V38" s="8">
        <f t="shared" si="15"/>
        <v>6000</v>
      </c>
      <c r="W38" s="8">
        <f t="shared" si="15"/>
        <v>6000</v>
      </c>
      <c r="X38" s="8">
        <f t="shared" si="15"/>
        <v>6000</v>
      </c>
      <c r="Y38" s="8">
        <f t="shared" si="15"/>
        <v>6000</v>
      </c>
      <c r="Z38" s="8">
        <f t="shared" si="15"/>
        <v>6000</v>
      </c>
      <c r="AA38" s="8">
        <f t="shared" si="15"/>
        <v>6000</v>
      </c>
      <c r="AB38" s="8">
        <f t="shared" si="15"/>
        <v>6000</v>
      </c>
      <c r="AC38" s="8">
        <f t="shared" si="15"/>
        <v>6000</v>
      </c>
      <c r="AD38" s="8">
        <f t="shared" si="15"/>
        <v>6000</v>
      </c>
      <c r="AE38" s="8">
        <f t="shared" si="15"/>
        <v>6000</v>
      </c>
      <c r="AF38" s="8">
        <f t="shared" si="15"/>
        <v>6000</v>
      </c>
    </row>
    <row r="39" spans="1:32">
      <c r="C39" s="11"/>
      <c r="D39" s="11"/>
    </row>
    <row r="40" spans="1:32">
      <c r="A40" t="s">
        <v>101</v>
      </c>
      <c r="B40" t="s">
        <v>102</v>
      </c>
      <c r="C40">
        <f t="shared" ref="C40:AF40" si="16">SUM(C17:C25)+C28</f>
        <v>96</v>
      </c>
      <c r="D40">
        <f t="shared" si="16"/>
        <v>94</v>
      </c>
      <c r="E40">
        <f t="shared" si="16"/>
        <v>95</v>
      </c>
      <c r="F40">
        <f t="shared" si="16"/>
        <v>94</v>
      </c>
      <c r="G40">
        <f t="shared" si="16"/>
        <v>96</v>
      </c>
      <c r="H40">
        <f t="shared" si="16"/>
        <v>94</v>
      </c>
      <c r="I40">
        <f t="shared" si="16"/>
        <v>95</v>
      </c>
      <c r="J40">
        <f t="shared" si="16"/>
        <v>94</v>
      </c>
      <c r="K40">
        <f t="shared" si="16"/>
        <v>95</v>
      </c>
      <c r="L40">
        <f t="shared" si="16"/>
        <v>95</v>
      </c>
      <c r="M40">
        <f t="shared" si="16"/>
        <v>95</v>
      </c>
      <c r="N40">
        <f t="shared" si="16"/>
        <v>94</v>
      </c>
      <c r="O40">
        <f t="shared" si="16"/>
        <v>95</v>
      </c>
      <c r="P40">
        <f t="shared" si="16"/>
        <v>94</v>
      </c>
      <c r="Q40">
        <f t="shared" si="16"/>
        <v>96</v>
      </c>
      <c r="R40">
        <f t="shared" si="16"/>
        <v>94</v>
      </c>
      <c r="S40">
        <f t="shared" si="16"/>
        <v>95</v>
      </c>
      <c r="T40">
        <f t="shared" si="16"/>
        <v>94</v>
      </c>
      <c r="U40">
        <f t="shared" si="16"/>
        <v>95</v>
      </c>
      <c r="V40">
        <f t="shared" si="16"/>
        <v>95</v>
      </c>
      <c r="W40">
        <f t="shared" si="16"/>
        <v>95</v>
      </c>
      <c r="X40">
        <f t="shared" si="16"/>
        <v>94</v>
      </c>
      <c r="Y40">
        <f t="shared" si="16"/>
        <v>95</v>
      </c>
      <c r="Z40">
        <f t="shared" si="16"/>
        <v>94</v>
      </c>
      <c r="AA40">
        <f t="shared" si="16"/>
        <v>96</v>
      </c>
      <c r="AB40">
        <f t="shared" si="16"/>
        <v>94</v>
      </c>
      <c r="AC40">
        <f t="shared" si="16"/>
        <v>95</v>
      </c>
      <c r="AD40">
        <f t="shared" si="16"/>
        <v>94</v>
      </c>
      <c r="AE40">
        <f t="shared" si="16"/>
        <v>95</v>
      </c>
      <c r="AF40">
        <f t="shared" si="16"/>
        <v>95</v>
      </c>
    </row>
    <row r="41" spans="1:32">
      <c r="A41" t="s">
        <v>94</v>
      </c>
      <c r="B41" t="s">
        <v>95</v>
      </c>
      <c r="C41">
        <f>SUM(C40:AF40)</f>
        <v>2842</v>
      </c>
    </row>
    <row r="42" spans="1:32">
      <c r="A42" t="s">
        <v>96</v>
      </c>
      <c r="B42" t="s">
        <v>97</v>
      </c>
      <c r="C42">
        <f>SUM(C35:AF35)/1000</f>
        <v>0</v>
      </c>
    </row>
    <row r="43" spans="1:32">
      <c r="A43" s="59" t="s">
        <v>98</v>
      </c>
      <c r="B43" s="78" t="s">
        <v>99</v>
      </c>
      <c r="C43" s="79">
        <f>C42/C41</f>
        <v>0</v>
      </c>
    </row>
    <row r="45" spans="1:32">
      <c r="A45" t="s">
        <v>100</v>
      </c>
      <c r="C45">
        <f>SUM(C19:C24)</f>
        <v>70</v>
      </c>
    </row>
    <row r="46" spans="1:32">
      <c r="A46" t="s">
        <v>109</v>
      </c>
      <c r="C46" t="e">
        <f>AVERAGE(C35:AF35)/1000</f>
        <v>#DIV/0!</v>
      </c>
    </row>
    <row r="50" spans="3:3">
      <c r="C50">
        <f>(100/3)*100</f>
        <v>3333.3333333333335</v>
      </c>
    </row>
  </sheetData>
  <mergeCells count="31"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F3:AF4"/>
    <mergeCell ref="AA3:AA4"/>
    <mergeCell ref="AB3:AB4"/>
    <mergeCell ref="AC3:AC4"/>
    <mergeCell ref="AD3:AD4"/>
    <mergeCell ref="AE3:A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H48"/>
  <sheetViews>
    <sheetView topLeftCell="A23" workbookViewId="0">
      <selection activeCell="C41" sqref="C41"/>
    </sheetView>
  </sheetViews>
  <sheetFormatPr defaultRowHeight="14.4"/>
  <cols>
    <col min="1" max="1" width="3.33203125" customWidth="1"/>
    <col min="2" max="2" width="27.88671875" customWidth="1"/>
    <col min="3" max="3" width="13.44140625" bestFit="1" customWidth="1"/>
    <col min="4" max="4" width="12.6640625" bestFit="1" customWidth="1"/>
    <col min="5" max="33" width="9.109375" bestFit="1" customWidth="1"/>
    <col min="34" max="34" width="12.6640625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>
      <c r="B1" s="1" t="s">
        <v>0</v>
      </c>
      <c r="C1" s="1"/>
    </row>
    <row r="2" spans="2:33" ht="18">
      <c r="B2" s="2" t="s">
        <v>125</v>
      </c>
      <c r="C2" s="2"/>
    </row>
    <row r="3" spans="2:33">
      <c r="B3" s="96" t="s">
        <v>2</v>
      </c>
      <c r="C3" s="94"/>
      <c r="D3" s="99" t="s">
        <v>19</v>
      </c>
      <c r="E3" s="99" t="s">
        <v>20</v>
      </c>
      <c r="F3" s="99" t="s">
        <v>21</v>
      </c>
      <c r="G3" s="99" t="s">
        <v>22</v>
      </c>
      <c r="H3" s="99" t="s">
        <v>23</v>
      </c>
      <c r="I3" s="99" t="s">
        <v>24</v>
      </c>
      <c r="J3" s="99" t="s">
        <v>25</v>
      </c>
      <c r="K3" s="99" t="s">
        <v>26</v>
      </c>
      <c r="L3" s="99" t="s">
        <v>27</v>
      </c>
      <c r="M3" s="99" t="s">
        <v>28</v>
      </c>
      <c r="N3" s="99" t="s">
        <v>29</v>
      </c>
      <c r="O3" s="99" t="s">
        <v>30</v>
      </c>
      <c r="P3" s="99" t="s">
        <v>31</v>
      </c>
      <c r="Q3" s="99" t="s">
        <v>32</v>
      </c>
      <c r="R3" s="99" t="s">
        <v>33</v>
      </c>
      <c r="S3" s="99" t="s">
        <v>34</v>
      </c>
      <c r="T3" s="99" t="s">
        <v>35</v>
      </c>
      <c r="U3" s="99" t="s">
        <v>36</v>
      </c>
      <c r="V3" s="99" t="s">
        <v>37</v>
      </c>
      <c r="W3" s="99" t="s">
        <v>38</v>
      </c>
      <c r="X3" s="99" t="s">
        <v>39</v>
      </c>
      <c r="Y3" s="99" t="s">
        <v>40</v>
      </c>
      <c r="Z3" s="99" t="s">
        <v>41</v>
      </c>
      <c r="AA3" s="99" t="s">
        <v>42</v>
      </c>
      <c r="AB3" s="99" t="s">
        <v>43</v>
      </c>
      <c r="AC3" s="99" t="s">
        <v>46</v>
      </c>
      <c r="AD3" s="99" t="s">
        <v>47</v>
      </c>
      <c r="AE3" s="99" t="s">
        <v>48</v>
      </c>
      <c r="AF3" s="99" t="s">
        <v>49</v>
      </c>
      <c r="AG3" s="99" t="s">
        <v>50</v>
      </c>
    </row>
    <row r="4" spans="2:33">
      <c r="B4" s="96"/>
      <c r="C4" s="100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</row>
    <row r="5" spans="2:33">
      <c r="B5" s="80" t="s">
        <v>3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2:33">
      <c r="B6" s="15" t="s">
        <v>113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2:33">
      <c r="B7" s="86" t="s">
        <v>114</v>
      </c>
      <c r="C7" s="85" t="s">
        <v>88</v>
      </c>
      <c r="D7" s="14">
        <f>'I-O'!C7*Price!$D$7</f>
        <v>1280000</v>
      </c>
      <c r="E7" s="14">
        <f>'I-O'!D7*Price!$D$7</f>
        <v>1280000</v>
      </c>
      <c r="F7" s="14">
        <f>'I-O'!E7*Price!$D$7</f>
        <v>1280000</v>
      </c>
      <c r="G7" s="14">
        <f>'I-O'!F7*Price!$D$7</f>
        <v>1280000</v>
      </c>
      <c r="H7" s="14">
        <f>'I-O'!G7*Price!$D$7</f>
        <v>1280000</v>
      </c>
      <c r="I7" s="14">
        <f>'I-O'!H7*Price!$D$7</f>
        <v>1280000</v>
      </c>
      <c r="J7" s="14">
        <f>'I-O'!I7*Price!$D$7</f>
        <v>1280000</v>
      </c>
      <c r="K7" s="14">
        <f>'I-O'!J7*Price!$D$7</f>
        <v>1280000</v>
      </c>
      <c r="L7" s="14">
        <f>'I-O'!K7*Price!$D$7</f>
        <v>1280000</v>
      </c>
      <c r="M7" s="14">
        <f>'I-O'!L7*Price!$D$7</f>
        <v>1280000</v>
      </c>
      <c r="N7" s="14">
        <f>'I-O'!M7*Price!$D$7</f>
        <v>1280000</v>
      </c>
      <c r="O7" s="14">
        <f>'I-O'!N7*Price!$D$7</f>
        <v>1280000</v>
      </c>
      <c r="P7" s="14">
        <f>'I-O'!O7*Price!$D$7</f>
        <v>1280000</v>
      </c>
      <c r="Q7" s="14">
        <f>'I-O'!P7*Price!$D$7</f>
        <v>1280000</v>
      </c>
      <c r="R7" s="14">
        <f>'I-O'!Q7*Price!$D$7</f>
        <v>1280000</v>
      </c>
      <c r="S7" s="14">
        <f>'I-O'!R7*Price!$D$7</f>
        <v>1280000</v>
      </c>
      <c r="T7" s="14">
        <f>'I-O'!S7*Price!$D$7</f>
        <v>1280000</v>
      </c>
      <c r="U7" s="14">
        <f>'I-O'!T7*Price!$D$7</f>
        <v>1280000</v>
      </c>
      <c r="V7" s="14">
        <f>'I-O'!U7*Price!$D$7</f>
        <v>1280000</v>
      </c>
      <c r="W7" s="14">
        <f>'I-O'!V7*Price!$D$7</f>
        <v>1280000</v>
      </c>
      <c r="X7" s="14">
        <f>'I-O'!W7*Price!$D$7</f>
        <v>1280000</v>
      </c>
      <c r="Y7" s="14">
        <f>'I-O'!X7*Price!$D$7</f>
        <v>1280000</v>
      </c>
      <c r="Z7" s="14">
        <f>'I-O'!Y7*Price!$D$7</f>
        <v>1280000</v>
      </c>
      <c r="AA7" s="14">
        <f>'I-O'!Z7*Price!$D$7</f>
        <v>1280000</v>
      </c>
      <c r="AB7" s="14">
        <f>'I-O'!AA7*Price!$D$7</f>
        <v>1280000</v>
      </c>
      <c r="AC7" s="14">
        <f>'I-O'!AB7*Price!$D$7</f>
        <v>1280000</v>
      </c>
      <c r="AD7" s="14">
        <f>'I-O'!AC7*Price!$D$7</f>
        <v>1280000</v>
      </c>
      <c r="AE7" s="14">
        <f>'I-O'!AD7*Price!$D$7</f>
        <v>1280000</v>
      </c>
      <c r="AF7" s="14">
        <f>'I-O'!AE7*Price!$D$7</f>
        <v>1280000</v>
      </c>
      <c r="AG7" s="14">
        <f>'I-O'!AF7*Price!$D$7</f>
        <v>1280000</v>
      </c>
    </row>
    <row r="8" spans="2:33">
      <c r="B8" s="86" t="s">
        <v>17</v>
      </c>
      <c r="C8" s="85" t="s">
        <v>88</v>
      </c>
      <c r="D8" s="14">
        <f>'I-O'!C8*Price!$D$8</f>
        <v>440000</v>
      </c>
      <c r="E8" s="14">
        <f>'I-O'!D8*Price!$D$8</f>
        <v>440000</v>
      </c>
      <c r="F8" s="14">
        <f>'I-O'!E8*Price!$D$8</f>
        <v>440000</v>
      </c>
      <c r="G8" s="14">
        <f>'I-O'!F8*Price!$D$8</f>
        <v>440000</v>
      </c>
      <c r="H8" s="14">
        <f>'I-O'!G8*Price!$D$8</f>
        <v>440000</v>
      </c>
      <c r="I8" s="14">
        <f>'I-O'!H8*Price!$D$8</f>
        <v>440000</v>
      </c>
      <c r="J8" s="14">
        <f>'I-O'!I8*Price!$D$8</f>
        <v>440000</v>
      </c>
      <c r="K8" s="14">
        <f>'I-O'!J8*Price!$D$8</f>
        <v>440000</v>
      </c>
      <c r="L8" s="14">
        <f>'I-O'!K8*Price!$D$8</f>
        <v>440000</v>
      </c>
      <c r="M8" s="14">
        <f>'I-O'!L8*Price!$D$8</f>
        <v>440000</v>
      </c>
      <c r="N8" s="14">
        <f>'I-O'!M8*Price!$D$8</f>
        <v>440000</v>
      </c>
      <c r="O8" s="14">
        <f>'I-O'!N8*Price!$D$8</f>
        <v>440000</v>
      </c>
      <c r="P8" s="14">
        <f>'I-O'!O8*Price!$D$8</f>
        <v>440000</v>
      </c>
      <c r="Q8" s="14">
        <f>'I-O'!P8*Price!$D$8</f>
        <v>440000</v>
      </c>
      <c r="R8" s="14">
        <f>'I-O'!Q8*Price!$D$8</f>
        <v>440000</v>
      </c>
      <c r="S8" s="14">
        <f>'I-O'!R8*Price!$D$8</f>
        <v>440000</v>
      </c>
      <c r="T8" s="14">
        <f>'I-O'!S8*Price!$D$8</f>
        <v>440000</v>
      </c>
      <c r="U8" s="14">
        <f>'I-O'!T8*Price!$D$8</f>
        <v>440000</v>
      </c>
      <c r="V8" s="14">
        <f>'I-O'!U8*Price!$D$8</f>
        <v>440000</v>
      </c>
      <c r="W8" s="14">
        <f>'I-O'!V8*Price!$D$8</f>
        <v>440000</v>
      </c>
      <c r="X8" s="14">
        <f>'I-O'!W8*Price!$D$8</f>
        <v>440000</v>
      </c>
      <c r="Y8" s="14">
        <f>'I-O'!X8*Price!$D$8</f>
        <v>440000</v>
      </c>
      <c r="Z8" s="14">
        <f>'I-O'!Y8*Price!$D$8</f>
        <v>440000</v>
      </c>
      <c r="AA8" s="14">
        <f>'I-O'!Z8*Price!$D$8</f>
        <v>440000</v>
      </c>
      <c r="AB8" s="14">
        <f>'I-O'!AA8*Price!$D$8</f>
        <v>440000</v>
      </c>
      <c r="AC8" s="14">
        <f>'I-O'!AB8*Price!$D$8</f>
        <v>440000</v>
      </c>
      <c r="AD8" s="14">
        <f>'I-O'!AC8*Price!$D$8</f>
        <v>440000</v>
      </c>
      <c r="AE8" s="14">
        <f>'I-O'!AD8*Price!$D$8</f>
        <v>440000</v>
      </c>
      <c r="AF8" s="14">
        <f>'I-O'!AE8*Price!$D$8</f>
        <v>440000</v>
      </c>
      <c r="AG8" s="14">
        <f>'I-O'!AF8*Price!$D$8</f>
        <v>440000</v>
      </c>
    </row>
    <row r="9" spans="2:33">
      <c r="B9" s="86" t="s">
        <v>18</v>
      </c>
      <c r="C9" s="85" t="s">
        <v>88</v>
      </c>
      <c r="D9" s="14">
        <f>'I-O'!C9*Price!$D$9</f>
        <v>230000</v>
      </c>
      <c r="E9" s="14">
        <f>'I-O'!D9*Price!$D$9</f>
        <v>230000</v>
      </c>
      <c r="F9" s="14">
        <f>'I-O'!E9*Price!$D$9</f>
        <v>230000</v>
      </c>
      <c r="G9" s="14">
        <f>'I-O'!F9*Price!$D$9</f>
        <v>230000</v>
      </c>
      <c r="H9" s="14">
        <f>'I-O'!G9*Price!$D$9</f>
        <v>230000</v>
      </c>
      <c r="I9" s="14">
        <f>'I-O'!H9*Price!$D$9</f>
        <v>230000</v>
      </c>
      <c r="J9" s="14">
        <f>'I-O'!I9*Price!$D$9</f>
        <v>230000</v>
      </c>
      <c r="K9" s="14">
        <f>'I-O'!J9*Price!$D$9</f>
        <v>230000</v>
      </c>
      <c r="L9" s="14">
        <f>'I-O'!K9*Price!$D$9</f>
        <v>230000</v>
      </c>
      <c r="M9" s="14">
        <f>'I-O'!L9*Price!$D$9</f>
        <v>230000</v>
      </c>
      <c r="N9" s="14">
        <f>'I-O'!M9*Price!$D$9</f>
        <v>230000</v>
      </c>
      <c r="O9" s="14">
        <f>'I-O'!N9*Price!$D$9</f>
        <v>230000</v>
      </c>
      <c r="P9" s="14">
        <f>'I-O'!O9*Price!$D$9</f>
        <v>230000</v>
      </c>
      <c r="Q9" s="14">
        <f>'I-O'!P9*Price!$D$9</f>
        <v>230000</v>
      </c>
      <c r="R9" s="14">
        <f>'I-O'!Q9*Price!$D$9</f>
        <v>230000</v>
      </c>
      <c r="S9" s="14">
        <f>'I-O'!R9*Price!$D$9</f>
        <v>230000</v>
      </c>
      <c r="T9" s="14">
        <f>'I-O'!S9*Price!$D$9</f>
        <v>230000</v>
      </c>
      <c r="U9" s="14">
        <f>'I-O'!T9*Price!$D$9</f>
        <v>230000</v>
      </c>
      <c r="V9" s="14">
        <f>'I-O'!U9*Price!$D$9</f>
        <v>230000</v>
      </c>
      <c r="W9" s="14">
        <f>'I-O'!V9*Price!$D$9</f>
        <v>230000</v>
      </c>
      <c r="X9" s="14">
        <f>'I-O'!W9*Price!$D$9</f>
        <v>230000</v>
      </c>
      <c r="Y9" s="14">
        <f>'I-O'!X9*Price!$D$9</f>
        <v>230000</v>
      </c>
      <c r="Z9" s="14">
        <f>'I-O'!Y9*Price!$D$9</f>
        <v>230000</v>
      </c>
      <c r="AA9" s="14">
        <f>'I-O'!Z9*Price!$D$9</f>
        <v>230000</v>
      </c>
      <c r="AB9" s="14">
        <f>'I-O'!AA9*Price!$D$9</f>
        <v>230000</v>
      </c>
      <c r="AC9" s="14">
        <f>'I-O'!AB9*Price!$D$9</f>
        <v>230000</v>
      </c>
      <c r="AD9" s="14">
        <f>'I-O'!AC9*Price!$D$9</f>
        <v>230000</v>
      </c>
      <c r="AE9" s="14">
        <f>'I-O'!AD9*Price!$D$9</f>
        <v>230000</v>
      </c>
      <c r="AF9" s="14">
        <f>'I-O'!AE9*Price!$D$9</f>
        <v>230000</v>
      </c>
      <c r="AG9" s="14">
        <f>'I-O'!AF9*Price!$D$9</f>
        <v>230000</v>
      </c>
    </row>
    <row r="10" spans="2:33">
      <c r="B10" s="15" t="s">
        <v>93</v>
      </c>
      <c r="C10" s="8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2:33">
      <c r="B11" s="86" t="s">
        <v>128</v>
      </c>
      <c r="C11" s="85" t="s">
        <v>88</v>
      </c>
      <c r="D11" s="14">
        <f>'I-O'!C11*Price!$D$11</f>
        <v>1400000</v>
      </c>
      <c r="E11" s="14">
        <f>'I-O'!D11*Price!$D$11</f>
        <v>1400000</v>
      </c>
      <c r="F11" s="14">
        <f>'I-O'!E11*Price!$D$11</f>
        <v>1400000</v>
      </c>
      <c r="G11" s="14">
        <f>'I-O'!F11*Price!$D$11</f>
        <v>1400000</v>
      </c>
      <c r="H11" s="14">
        <f>'I-O'!G11*Price!$D$11</f>
        <v>1400000</v>
      </c>
      <c r="I11" s="14">
        <f>'I-O'!H11*Price!$D$11</f>
        <v>1400000</v>
      </c>
      <c r="J11" s="14">
        <f>'I-O'!I11*Price!$D$11</f>
        <v>1400000</v>
      </c>
      <c r="K11" s="14">
        <f>'I-O'!J11*Price!$D$11</f>
        <v>1400000</v>
      </c>
      <c r="L11" s="14">
        <f>'I-O'!K11*Price!$D$11</f>
        <v>1400000</v>
      </c>
      <c r="M11" s="14">
        <f>'I-O'!L11*Price!$D$11</f>
        <v>1400000</v>
      </c>
      <c r="N11" s="14">
        <f>'I-O'!M11*Price!$D$11</f>
        <v>1400000</v>
      </c>
      <c r="O11" s="14">
        <f>'I-O'!N11*Price!$D$11</f>
        <v>1400000</v>
      </c>
      <c r="P11" s="14">
        <f>'I-O'!O11*Price!$D$11</f>
        <v>1400000</v>
      </c>
      <c r="Q11" s="14">
        <f>'I-O'!P11*Price!$D$11</f>
        <v>1400000</v>
      </c>
      <c r="R11" s="14">
        <f>'I-O'!Q11*Price!$D$11</f>
        <v>1400000</v>
      </c>
      <c r="S11" s="14">
        <f>'I-O'!R11*Price!$D$11</f>
        <v>1400000</v>
      </c>
      <c r="T11" s="14">
        <f>'I-O'!S11*Price!$D$11</f>
        <v>1400000</v>
      </c>
      <c r="U11" s="14">
        <f>'I-O'!T11*Price!$D$11</f>
        <v>1400000</v>
      </c>
      <c r="V11" s="14">
        <f>'I-O'!U11*Price!$D$11</f>
        <v>1400000</v>
      </c>
      <c r="W11" s="14">
        <f>'I-O'!V11*Price!$D$11</f>
        <v>1400000</v>
      </c>
      <c r="X11" s="14">
        <f>'I-O'!W11*Price!$D$11</f>
        <v>1400000</v>
      </c>
      <c r="Y11" s="14">
        <f>'I-O'!X11*Price!$D$11</f>
        <v>1400000</v>
      </c>
      <c r="Z11" s="14">
        <f>'I-O'!Y11*Price!$D$11</f>
        <v>1400000</v>
      </c>
      <c r="AA11" s="14">
        <f>'I-O'!Z11*Price!$D$11</f>
        <v>1400000</v>
      </c>
      <c r="AB11" s="14">
        <f>'I-O'!AA11*Price!$D$11</f>
        <v>1400000</v>
      </c>
      <c r="AC11" s="14">
        <f>'I-O'!AB11*Price!$D$11</f>
        <v>1400000</v>
      </c>
      <c r="AD11" s="14">
        <f>'I-O'!AC11*Price!$D$11</f>
        <v>1400000</v>
      </c>
      <c r="AE11" s="14">
        <f>'I-O'!AD11*Price!$D$11</f>
        <v>1400000</v>
      </c>
      <c r="AF11" s="14">
        <f>'I-O'!AE11*Price!$D$11</f>
        <v>1400000</v>
      </c>
      <c r="AG11" s="14">
        <f>'I-O'!AF11*Price!$D$11</f>
        <v>1400000</v>
      </c>
    </row>
    <row r="12" spans="2:33">
      <c r="B12" s="86" t="s">
        <v>116</v>
      </c>
      <c r="C12" s="85" t="s">
        <v>88</v>
      </c>
      <c r="D12" s="14">
        <f>'I-O'!C12*Price!$D$12</f>
        <v>584000</v>
      </c>
      <c r="E12" s="14">
        <f>'I-O'!D12*Price!$D$12</f>
        <v>584000</v>
      </c>
      <c r="F12" s="14">
        <f>'I-O'!E12*Price!$D$12</f>
        <v>584000</v>
      </c>
      <c r="G12" s="14">
        <f>'I-O'!F12*Price!$D$12</f>
        <v>584000</v>
      </c>
      <c r="H12" s="14">
        <f>'I-O'!G12*Price!$D$12</f>
        <v>584000</v>
      </c>
      <c r="I12" s="14">
        <f>'I-O'!H12*Price!$D$12</f>
        <v>584000</v>
      </c>
      <c r="J12" s="14">
        <f>'I-O'!I12*Price!$D$12</f>
        <v>584000</v>
      </c>
      <c r="K12" s="14">
        <f>'I-O'!J12*Price!$D$12</f>
        <v>584000</v>
      </c>
      <c r="L12" s="14">
        <f>'I-O'!K12*Price!$D$12</f>
        <v>584000</v>
      </c>
      <c r="M12" s="14">
        <f>'I-O'!L12*Price!$D$12</f>
        <v>584000</v>
      </c>
      <c r="N12" s="14">
        <f>'I-O'!M12*Price!$D$12</f>
        <v>584000</v>
      </c>
      <c r="O12" s="14">
        <f>'I-O'!N12*Price!$D$12</f>
        <v>584000</v>
      </c>
      <c r="P12" s="14">
        <f>'I-O'!O12*Price!$D$12</f>
        <v>584000</v>
      </c>
      <c r="Q12" s="14">
        <f>'I-O'!P12*Price!$D$12</f>
        <v>584000</v>
      </c>
      <c r="R12" s="14">
        <f>'I-O'!Q12*Price!$D$12</f>
        <v>584000</v>
      </c>
      <c r="S12" s="14">
        <f>'I-O'!R12*Price!$D$12</f>
        <v>584000</v>
      </c>
      <c r="T12" s="14">
        <f>'I-O'!S12*Price!$D$12</f>
        <v>584000</v>
      </c>
      <c r="U12" s="14">
        <f>'I-O'!T12*Price!$D$12</f>
        <v>584000</v>
      </c>
      <c r="V12" s="14">
        <f>'I-O'!U12*Price!$D$12</f>
        <v>584000</v>
      </c>
      <c r="W12" s="14">
        <f>'I-O'!V12*Price!$D$12</f>
        <v>584000</v>
      </c>
      <c r="X12" s="14">
        <f>'I-O'!W12*Price!$D$12</f>
        <v>584000</v>
      </c>
      <c r="Y12" s="14">
        <f>'I-O'!X12*Price!$D$12</f>
        <v>584000</v>
      </c>
      <c r="Z12" s="14">
        <f>'I-O'!Y12*Price!$D$12</f>
        <v>584000</v>
      </c>
      <c r="AA12" s="14">
        <f>'I-O'!Z12*Price!$D$12</f>
        <v>584000</v>
      </c>
      <c r="AB12" s="14">
        <f>'I-O'!AA12*Price!$D$12</f>
        <v>584000</v>
      </c>
      <c r="AC12" s="14">
        <f>'I-O'!AB12*Price!$D$12</f>
        <v>584000</v>
      </c>
      <c r="AD12" s="14">
        <f>'I-O'!AC12*Price!$D$12</f>
        <v>584000</v>
      </c>
      <c r="AE12" s="14">
        <f>'I-O'!AD12*Price!$D$12</f>
        <v>584000</v>
      </c>
      <c r="AF12" s="14">
        <f>'I-O'!AE12*Price!$D$12</f>
        <v>584000</v>
      </c>
      <c r="AG12" s="14">
        <f>'I-O'!AF12*Price!$D$12</f>
        <v>584000</v>
      </c>
    </row>
    <row r="13" spans="2:33">
      <c r="B13" s="86" t="s">
        <v>117</v>
      </c>
      <c r="C13" s="85" t="s">
        <v>88</v>
      </c>
      <c r="D13" s="14">
        <f>'I-O'!C13*Price!$D$13</f>
        <v>0</v>
      </c>
      <c r="E13" s="14">
        <f>'I-O'!D13*Price!$D$13</f>
        <v>0</v>
      </c>
      <c r="F13" s="14">
        <f>'I-O'!E13*Price!$D$13</f>
        <v>0</v>
      </c>
      <c r="G13" s="14">
        <f>'I-O'!F13*Price!$D$13</f>
        <v>0</v>
      </c>
      <c r="H13" s="14">
        <f>'I-O'!G13*Price!$D$13</f>
        <v>0</v>
      </c>
      <c r="I13" s="14">
        <f>'I-O'!H13*Price!$D$13</f>
        <v>0</v>
      </c>
      <c r="J13" s="14">
        <f>'I-O'!I13*Price!$D$13</f>
        <v>0</v>
      </c>
      <c r="K13" s="14">
        <f>'I-O'!J13*Price!$D$13</f>
        <v>0</v>
      </c>
      <c r="L13" s="14">
        <f>'I-O'!K13*Price!$D$13</f>
        <v>0</v>
      </c>
      <c r="M13" s="14">
        <f>'I-O'!L13*Price!$D$13</f>
        <v>0</v>
      </c>
      <c r="N13" s="14">
        <f>'I-O'!M13*Price!$D$13</f>
        <v>0</v>
      </c>
      <c r="O13" s="14">
        <f>'I-O'!N13*Price!$D$13</f>
        <v>0</v>
      </c>
      <c r="P13" s="14">
        <f>'I-O'!O13*Price!$D$13</f>
        <v>0</v>
      </c>
      <c r="Q13" s="14">
        <f>'I-O'!P13*Price!$D$13</f>
        <v>0</v>
      </c>
      <c r="R13" s="14">
        <f>'I-O'!Q13*Price!$D$13</f>
        <v>0</v>
      </c>
      <c r="S13" s="14">
        <f>'I-O'!R13*Price!$D$13</f>
        <v>0</v>
      </c>
      <c r="T13" s="14">
        <f>'I-O'!S13*Price!$D$13</f>
        <v>0</v>
      </c>
      <c r="U13" s="14">
        <f>'I-O'!T13*Price!$D$13</f>
        <v>0</v>
      </c>
      <c r="V13" s="14">
        <f>'I-O'!U13*Price!$D$13</f>
        <v>0</v>
      </c>
      <c r="W13" s="14">
        <f>'I-O'!V13*Price!$D$13</f>
        <v>0</v>
      </c>
      <c r="X13" s="14">
        <f>'I-O'!W13*Price!$D$13</f>
        <v>0</v>
      </c>
      <c r="Y13" s="14">
        <f>'I-O'!X13*Price!$D$13</f>
        <v>0</v>
      </c>
      <c r="Z13" s="14">
        <f>'I-O'!Y13*Price!$D$13</f>
        <v>0</v>
      </c>
      <c r="AA13" s="14">
        <f>'I-O'!Z13*Price!$D$13</f>
        <v>0</v>
      </c>
      <c r="AB13" s="14">
        <f>'I-O'!AA13*Price!$D$13</f>
        <v>0</v>
      </c>
      <c r="AC13" s="14">
        <f>'I-O'!AB13*Price!$D$13</f>
        <v>0</v>
      </c>
      <c r="AD13" s="14">
        <f>'I-O'!AC13*Price!$D$13</f>
        <v>0</v>
      </c>
      <c r="AE13" s="14">
        <f>'I-O'!AD13*Price!$D$13</f>
        <v>0</v>
      </c>
      <c r="AF13" s="14">
        <f>'I-O'!AE13*Price!$D$13</f>
        <v>0</v>
      </c>
      <c r="AG13" s="14">
        <f>'I-O'!AF13*Price!$D$13</f>
        <v>0</v>
      </c>
    </row>
    <row r="14" spans="2:33">
      <c r="B14" s="15" t="s">
        <v>85</v>
      </c>
      <c r="C14" s="85" t="s">
        <v>88</v>
      </c>
      <c r="D14" s="14">
        <f>'I-O'!C14*Price!$D$14</f>
        <v>0</v>
      </c>
      <c r="E14" s="14">
        <f>'I-O'!D14*Price!$D$14</f>
        <v>0</v>
      </c>
      <c r="F14" s="14">
        <f>'I-O'!E14*Price!$D$14</f>
        <v>0</v>
      </c>
      <c r="G14" s="14">
        <f>'I-O'!F14*Price!$D$14</f>
        <v>0</v>
      </c>
      <c r="H14" s="14">
        <f>'I-O'!G14*Price!$D$14</f>
        <v>0</v>
      </c>
      <c r="I14" s="14">
        <f>'I-O'!H14*Price!$D$14</f>
        <v>0</v>
      </c>
      <c r="J14" s="14">
        <f>'I-O'!I14*Price!$D$14</f>
        <v>0</v>
      </c>
      <c r="K14" s="14">
        <f>'I-O'!J14*Price!$D$14</f>
        <v>0</v>
      </c>
      <c r="L14" s="14">
        <f>'I-O'!K14*Price!$D$14</f>
        <v>0</v>
      </c>
      <c r="M14" s="14">
        <f>'I-O'!L14*Price!$D$14</f>
        <v>0</v>
      </c>
      <c r="N14" s="14">
        <f>'I-O'!M14*Price!$D$14</f>
        <v>0</v>
      </c>
      <c r="O14" s="14">
        <f>'I-O'!N14*Price!$D$14</f>
        <v>0</v>
      </c>
      <c r="P14" s="14">
        <f>'I-O'!O14*Price!$D$14</f>
        <v>0</v>
      </c>
      <c r="Q14" s="14">
        <f>'I-O'!P14*Price!$D$14</f>
        <v>0</v>
      </c>
      <c r="R14" s="14">
        <f>'I-O'!Q14*Price!$D$14</f>
        <v>0</v>
      </c>
      <c r="S14" s="14">
        <f>'I-O'!R14*Price!$D$14</f>
        <v>0</v>
      </c>
      <c r="T14" s="14">
        <f>'I-O'!S14*Price!$D$14</f>
        <v>0</v>
      </c>
      <c r="U14" s="14">
        <f>'I-O'!T14*Price!$D$14</f>
        <v>0</v>
      </c>
      <c r="V14" s="14">
        <f>'I-O'!U14*Price!$D$14</f>
        <v>0</v>
      </c>
      <c r="W14" s="14">
        <f>'I-O'!V14*Price!$D$14</f>
        <v>0</v>
      </c>
      <c r="X14" s="14">
        <f>'I-O'!W14*Price!$D$14</f>
        <v>0</v>
      </c>
      <c r="Y14" s="14">
        <f>'I-O'!X14*Price!$D$14</f>
        <v>0</v>
      </c>
      <c r="Z14" s="14">
        <f>'I-O'!Y14*Price!$D$14</f>
        <v>0</v>
      </c>
      <c r="AA14" s="14">
        <f>'I-O'!Z14*Price!$D$14</f>
        <v>0</v>
      </c>
      <c r="AB14" s="14">
        <f>'I-O'!AA14*Price!$D$14</f>
        <v>0</v>
      </c>
      <c r="AC14" s="14">
        <f>'I-O'!AB14*Price!$D$14</f>
        <v>0</v>
      </c>
      <c r="AD14" s="14">
        <f>'I-O'!AC14*Price!$D$14</f>
        <v>0</v>
      </c>
      <c r="AE14" s="14">
        <f>'I-O'!AD14*Price!$D$14</f>
        <v>0</v>
      </c>
      <c r="AF14" s="14">
        <f>'I-O'!AE14*Price!$D$14</f>
        <v>0</v>
      </c>
      <c r="AG14" s="14">
        <f>'I-O'!AF14*Price!$D$14</f>
        <v>0</v>
      </c>
    </row>
    <row r="15" spans="2:33">
      <c r="B15" s="81" t="s">
        <v>106</v>
      </c>
      <c r="C15" s="8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2:33">
      <c r="B16" s="15" t="s">
        <v>107</v>
      </c>
      <c r="C16" s="85" t="s">
        <v>88</v>
      </c>
      <c r="D16" s="14">
        <f>'I-O'!C16*Price!$D$16</f>
        <v>100000</v>
      </c>
      <c r="E16" s="14">
        <f>'I-O'!D16*Price!$D$16</f>
        <v>0</v>
      </c>
      <c r="F16" s="14">
        <f>'I-O'!E16*Price!$D$16</f>
        <v>100000</v>
      </c>
      <c r="G16" s="14">
        <f>'I-O'!F16*Price!$D$16</f>
        <v>0</v>
      </c>
      <c r="H16" s="14">
        <f>'I-O'!G16*Price!$D$16</f>
        <v>100000</v>
      </c>
      <c r="I16" s="14">
        <f>'I-O'!H16*Price!$D$16</f>
        <v>0</v>
      </c>
      <c r="J16" s="14">
        <f>'I-O'!I16*Price!$D$16</f>
        <v>100000</v>
      </c>
      <c r="K16" s="14">
        <f>'I-O'!J16*Price!$D$16</f>
        <v>0</v>
      </c>
      <c r="L16" s="14">
        <f>'I-O'!K16*Price!$D$16</f>
        <v>100000</v>
      </c>
      <c r="M16" s="14">
        <f>'I-O'!L16*Price!$D$16</f>
        <v>0</v>
      </c>
      <c r="N16" s="14">
        <f>'I-O'!M16*Price!$D$16</f>
        <v>100000</v>
      </c>
      <c r="O16" s="14">
        <f>'I-O'!N16*Price!$D$16</f>
        <v>0</v>
      </c>
      <c r="P16" s="14">
        <f>'I-O'!O16*Price!$D$16</f>
        <v>100000</v>
      </c>
      <c r="Q16" s="14">
        <f>'I-O'!P16*Price!$D$16</f>
        <v>0</v>
      </c>
      <c r="R16" s="14">
        <f>'I-O'!Q16*Price!$D$16</f>
        <v>100000</v>
      </c>
      <c r="S16" s="14">
        <f>'I-O'!R16*Price!$D$16</f>
        <v>0</v>
      </c>
      <c r="T16" s="14">
        <f>'I-O'!S16*Price!$D$16</f>
        <v>100000</v>
      </c>
      <c r="U16" s="14">
        <f>'I-O'!T16*Price!$D$16</f>
        <v>0</v>
      </c>
      <c r="V16" s="14">
        <f>'I-O'!U16*Price!$D$16</f>
        <v>100000</v>
      </c>
      <c r="W16" s="14">
        <f>'I-O'!V16*Price!$D$16</f>
        <v>0</v>
      </c>
      <c r="X16" s="14">
        <f>'I-O'!W16*Price!$D$16</f>
        <v>100000</v>
      </c>
      <c r="Y16" s="14">
        <f>'I-O'!X16*Price!$D$16</f>
        <v>0</v>
      </c>
      <c r="Z16" s="14">
        <f>'I-O'!Y16*Price!$D$16</f>
        <v>100000</v>
      </c>
      <c r="AA16" s="14">
        <f>'I-O'!Z16*Price!$D$16</f>
        <v>0</v>
      </c>
      <c r="AB16" s="14">
        <f>'I-O'!AA16*Price!$D$16</f>
        <v>100000</v>
      </c>
      <c r="AC16" s="14">
        <f>'I-O'!AB16*Price!$D$16</f>
        <v>0</v>
      </c>
      <c r="AD16" s="14">
        <f>'I-O'!AC16*Price!$D$16</f>
        <v>100000</v>
      </c>
      <c r="AE16" s="14">
        <f>'I-O'!AD16*Price!$D$16</f>
        <v>0</v>
      </c>
      <c r="AF16" s="14">
        <f>'I-O'!AE16*Price!$D$16</f>
        <v>100000</v>
      </c>
      <c r="AG16" s="14">
        <f>'I-O'!AF16*Price!$D$16</f>
        <v>0</v>
      </c>
    </row>
    <row r="17" spans="2:33">
      <c r="B17" s="15" t="s">
        <v>108</v>
      </c>
      <c r="C17" s="85" t="s">
        <v>88</v>
      </c>
      <c r="D17" s="14">
        <f>'I-O'!C17*Price!$D$17</f>
        <v>450000</v>
      </c>
      <c r="E17" s="14">
        <f>'I-O'!D17*Price!$D$17</f>
        <v>0</v>
      </c>
      <c r="F17" s="14">
        <f>'I-O'!E17*Price!$D$17</f>
        <v>0</v>
      </c>
      <c r="G17" s="14">
        <f>'I-O'!F17*Price!$D$17</f>
        <v>0</v>
      </c>
      <c r="H17" s="14">
        <f>'I-O'!G17*Price!$D$17</f>
        <v>450000</v>
      </c>
      <c r="I17" s="14">
        <f>'I-O'!H17*Price!$D$17</f>
        <v>0</v>
      </c>
      <c r="J17" s="14">
        <f>'I-O'!I17*Price!$D$17</f>
        <v>0</v>
      </c>
      <c r="K17" s="14">
        <f>'I-O'!J17*Price!$D$17</f>
        <v>0</v>
      </c>
      <c r="L17" s="14">
        <f>'I-O'!K17*Price!$D$17</f>
        <v>0</v>
      </c>
      <c r="M17" s="14">
        <f>'I-O'!L17*Price!$D$17</f>
        <v>450000</v>
      </c>
      <c r="N17" s="14">
        <f>'I-O'!M17*Price!$D$17</f>
        <v>0</v>
      </c>
      <c r="O17" s="14">
        <f>'I-O'!N17*Price!$D$17</f>
        <v>0</v>
      </c>
      <c r="P17" s="14">
        <f>'I-O'!O17*Price!$D$17</f>
        <v>0</v>
      </c>
      <c r="Q17" s="14">
        <f>'I-O'!P17*Price!$D$17</f>
        <v>0</v>
      </c>
      <c r="R17" s="14">
        <f>'I-O'!Q17*Price!$D$17</f>
        <v>450000</v>
      </c>
      <c r="S17" s="14">
        <f>'I-O'!R17*Price!$D$17</f>
        <v>0</v>
      </c>
      <c r="T17" s="14">
        <f>'I-O'!S17*Price!$D$17</f>
        <v>0</v>
      </c>
      <c r="U17" s="14">
        <f>'I-O'!T17*Price!$D$17</f>
        <v>0</v>
      </c>
      <c r="V17" s="14">
        <f>'I-O'!U17*Price!$D$17</f>
        <v>0</v>
      </c>
      <c r="W17" s="14">
        <f>'I-O'!V17*Price!$D$17</f>
        <v>450000</v>
      </c>
      <c r="X17" s="14">
        <f>'I-O'!W17*Price!$D$17</f>
        <v>0</v>
      </c>
      <c r="Y17" s="14">
        <f>'I-O'!X17*Price!$D$17</f>
        <v>0</v>
      </c>
      <c r="Z17" s="14">
        <f>'I-O'!Y17*Price!$D$17</f>
        <v>0</v>
      </c>
      <c r="AA17" s="14">
        <f>'I-O'!Z17*Price!$D$17</f>
        <v>0</v>
      </c>
      <c r="AB17" s="14">
        <f>'I-O'!AA17*Price!$D$17</f>
        <v>450000</v>
      </c>
      <c r="AC17" s="14">
        <f>'I-O'!AB17*Price!$D$17</f>
        <v>0</v>
      </c>
      <c r="AD17" s="14">
        <f>'I-O'!AC17*Price!$D$17</f>
        <v>0</v>
      </c>
      <c r="AE17" s="14">
        <f>'I-O'!AD17*Price!$D$17</f>
        <v>0</v>
      </c>
      <c r="AF17" s="14">
        <f>'I-O'!AE17*Price!$D$17</f>
        <v>0</v>
      </c>
      <c r="AG17" s="14">
        <f>'I-O'!AF17*Price!$D$17</f>
        <v>450000</v>
      </c>
    </row>
    <row r="18" spans="2:33">
      <c r="B18" s="15" t="s">
        <v>129</v>
      </c>
      <c r="C18" s="8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2:33">
      <c r="B19" s="80" t="s">
        <v>4</v>
      </c>
      <c r="C19" s="8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2:33">
      <c r="B20" s="82" t="s">
        <v>5</v>
      </c>
      <c r="C20" s="8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2:33">
      <c r="B21" s="15" t="s">
        <v>6</v>
      </c>
      <c r="C21" s="85" t="s">
        <v>88</v>
      </c>
      <c r="D21" s="14">
        <f>'I-O'!C21*Price!$D$21</f>
        <v>2000000</v>
      </c>
      <c r="E21" s="14">
        <f>'I-O'!D21*Price!$D$21</f>
        <v>2000000</v>
      </c>
      <c r="F21" s="14">
        <f>'I-O'!E21*Price!$D$21</f>
        <v>2000000</v>
      </c>
      <c r="G21" s="14">
        <f>'I-O'!F21*Price!$D$21</f>
        <v>2000000</v>
      </c>
      <c r="H21" s="14">
        <f>'I-O'!G21*Price!$D$21</f>
        <v>2000000</v>
      </c>
      <c r="I21" s="14">
        <f>'I-O'!H21*Price!$D$21</f>
        <v>2000000</v>
      </c>
      <c r="J21" s="14">
        <f>'I-O'!I21*Price!$D$21</f>
        <v>2000000</v>
      </c>
      <c r="K21" s="14">
        <f>'I-O'!J21*Price!$D$21</f>
        <v>2000000</v>
      </c>
      <c r="L21" s="14">
        <f>'I-O'!K21*Price!$D$21</f>
        <v>2000000</v>
      </c>
      <c r="M21" s="14">
        <f>'I-O'!L21*Price!$D$21</f>
        <v>2000000</v>
      </c>
      <c r="N21" s="14">
        <f>'I-O'!M21*Price!$D$21</f>
        <v>2000000</v>
      </c>
      <c r="O21" s="14">
        <f>'I-O'!N21*Price!$D$21</f>
        <v>2000000</v>
      </c>
      <c r="P21" s="14">
        <f>'I-O'!O21*Price!$D$21</f>
        <v>2000000</v>
      </c>
      <c r="Q21" s="14">
        <f>'I-O'!P21*Price!$D$21</f>
        <v>2000000</v>
      </c>
      <c r="R21" s="14">
        <f>'I-O'!Q21*Price!$D$21</f>
        <v>2000000</v>
      </c>
      <c r="S21" s="14">
        <f>'I-O'!R21*Price!$D$21</f>
        <v>2000000</v>
      </c>
      <c r="T21" s="14">
        <f>'I-O'!S21*Price!$D$21</f>
        <v>2000000</v>
      </c>
      <c r="U21" s="14">
        <f>'I-O'!T21*Price!$D$21</f>
        <v>2000000</v>
      </c>
      <c r="V21" s="14">
        <f>'I-O'!U21*Price!$D$21</f>
        <v>2000000</v>
      </c>
      <c r="W21" s="14">
        <f>'I-O'!V21*Price!$D$21</f>
        <v>2000000</v>
      </c>
      <c r="X21" s="14">
        <f>'I-O'!W21*Price!$D$21</f>
        <v>2000000</v>
      </c>
      <c r="Y21" s="14">
        <f>'I-O'!X21*Price!$D$21</f>
        <v>2000000</v>
      </c>
      <c r="Z21" s="14">
        <f>'I-O'!Y21*Price!$D$21</f>
        <v>2000000</v>
      </c>
      <c r="AA21" s="14">
        <f>'I-O'!Z21*Price!$D$21</f>
        <v>2000000</v>
      </c>
      <c r="AB21" s="14">
        <f>'I-O'!AA21*Price!$D$21</f>
        <v>2000000</v>
      </c>
      <c r="AC21" s="14">
        <f>'I-O'!AB21*Price!$D$21</f>
        <v>2000000</v>
      </c>
      <c r="AD21" s="14">
        <f>'I-O'!AC21*Price!$D$21</f>
        <v>2000000</v>
      </c>
      <c r="AE21" s="14">
        <f>'I-O'!AD21*Price!$D$21</f>
        <v>2000000</v>
      </c>
      <c r="AF21" s="14">
        <f>'I-O'!AE21*Price!$D$21</f>
        <v>2000000</v>
      </c>
      <c r="AG21" s="14">
        <f>'I-O'!AF21*Price!$D$21</f>
        <v>2000000</v>
      </c>
    </row>
    <row r="22" spans="2:33">
      <c r="B22" s="15" t="s">
        <v>7</v>
      </c>
      <c r="C22" s="85" t="s">
        <v>88</v>
      </c>
      <c r="D22" s="14">
        <f>'I-O'!C22*Price!$D$22</f>
        <v>400000</v>
      </c>
      <c r="E22" s="14">
        <f>'I-O'!D22*Price!$D$22</f>
        <v>400000</v>
      </c>
      <c r="F22" s="14">
        <f>'I-O'!E22*Price!$D$22</f>
        <v>400000</v>
      </c>
      <c r="G22" s="14">
        <f>'I-O'!F22*Price!$D$22</f>
        <v>400000</v>
      </c>
      <c r="H22" s="14">
        <f>'I-O'!G22*Price!$D$22</f>
        <v>400000</v>
      </c>
      <c r="I22" s="14">
        <f>'I-O'!H22*Price!$D$22</f>
        <v>400000</v>
      </c>
      <c r="J22" s="14">
        <f>'I-O'!I22*Price!$D$22</f>
        <v>400000</v>
      </c>
      <c r="K22" s="14">
        <f>'I-O'!J22*Price!$D$22</f>
        <v>400000</v>
      </c>
      <c r="L22" s="14">
        <f>'I-O'!K22*Price!$D$22</f>
        <v>400000</v>
      </c>
      <c r="M22" s="14">
        <f>'I-O'!L22*Price!$D$22</f>
        <v>400000</v>
      </c>
      <c r="N22" s="14">
        <f>'I-O'!M22*Price!$D$22</f>
        <v>400000</v>
      </c>
      <c r="O22" s="14">
        <f>'I-O'!N22*Price!$D$22</f>
        <v>400000</v>
      </c>
      <c r="P22" s="14">
        <f>'I-O'!O22*Price!$D$22</f>
        <v>400000</v>
      </c>
      <c r="Q22" s="14">
        <f>'I-O'!P22*Price!$D$22</f>
        <v>400000</v>
      </c>
      <c r="R22" s="14">
        <f>'I-O'!Q22*Price!$D$22</f>
        <v>400000</v>
      </c>
      <c r="S22" s="14">
        <f>'I-O'!R22*Price!$D$22</f>
        <v>400000</v>
      </c>
      <c r="T22" s="14">
        <f>'I-O'!S22*Price!$D$22</f>
        <v>400000</v>
      </c>
      <c r="U22" s="14">
        <f>'I-O'!T22*Price!$D$22</f>
        <v>400000</v>
      </c>
      <c r="V22" s="14">
        <f>'I-O'!U22*Price!$D$22</f>
        <v>400000</v>
      </c>
      <c r="W22" s="14">
        <f>'I-O'!V22*Price!$D$22</f>
        <v>400000</v>
      </c>
      <c r="X22" s="14">
        <f>'I-O'!W22*Price!$D$22</f>
        <v>400000</v>
      </c>
      <c r="Y22" s="14">
        <f>'I-O'!X22*Price!$D$22</f>
        <v>400000</v>
      </c>
      <c r="Z22" s="14">
        <f>'I-O'!Y22*Price!$D$22</f>
        <v>400000</v>
      </c>
      <c r="AA22" s="14">
        <f>'I-O'!Z22*Price!$D$22</f>
        <v>400000</v>
      </c>
      <c r="AB22" s="14">
        <f>'I-O'!AA22*Price!$D$22</f>
        <v>400000</v>
      </c>
      <c r="AC22" s="14">
        <f>'I-O'!AB22*Price!$D$22</f>
        <v>400000</v>
      </c>
      <c r="AD22" s="14">
        <f>'I-O'!AC22*Price!$D$22</f>
        <v>400000</v>
      </c>
      <c r="AE22" s="14">
        <f>'I-O'!AD22*Price!$D$22</f>
        <v>400000</v>
      </c>
      <c r="AF22" s="14">
        <f>'I-O'!AE22*Price!$D$22</f>
        <v>400000</v>
      </c>
      <c r="AG22" s="14">
        <f>'I-O'!AF22*Price!$D$22</f>
        <v>400000</v>
      </c>
    </row>
    <row r="23" spans="2:33">
      <c r="B23" s="15" t="s">
        <v>8</v>
      </c>
      <c r="C23" s="85" t="s">
        <v>88</v>
      </c>
      <c r="D23" s="14">
        <f>'I-O'!C23*Price!$D$23</f>
        <v>3000000</v>
      </c>
      <c r="E23" s="14">
        <f>'I-O'!D23*Price!$D$23</f>
        <v>3000000</v>
      </c>
      <c r="F23" s="14">
        <f>'I-O'!E23*Price!$D$23</f>
        <v>3000000</v>
      </c>
      <c r="G23" s="14">
        <f>'I-O'!F23*Price!$D$23</f>
        <v>3000000</v>
      </c>
      <c r="H23" s="14">
        <f>'I-O'!G23*Price!$D$23</f>
        <v>3000000</v>
      </c>
      <c r="I23" s="14">
        <f>'I-O'!H23*Price!$D$23</f>
        <v>3000000</v>
      </c>
      <c r="J23" s="14">
        <f>'I-O'!I23*Price!$D$23</f>
        <v>3000000</v>
      </c>
      <c r="K23" s="14">
        <f>'I-O'!J23*Price!$D$23</f>
        <v>3000000</v>
      </c>
      <c r="L23" s="14">
        <f>'I-O'!K23*Price!$D$23</f>
        <v>3000000</v>
      </c>
      <c r="M23" s="14">
        <f>'I-O'!L23*Price!$D$23</f>
        <v>3000000</v>
      </c>
      <c r="N23" s="14">
        <f>'I-O'!M23*Price!$D$23</f>
        <v>3000000</v>
      </c>
      <c r="O23" s="14">
        <f>'I-O'!N23*Price!$D$23</f>
        <v>3000000</v>
      </c>
      <c r="P23" s="14">
        <f>'I-O'!O23*Price!$D$23</f>
        <v>3000000</v>
      </c>
      <c r="Q23" s="14">
        <f>'I-O'!P23*Price!$D$23</f>
        <v>3000000</v>
      </c>
      <c r="R23" s="14">
        <f>'I-O'!Q23*Price!$D$23</f>
        <v>3000000</v>
      </c>
      <c r="S23" s="14">
        <f>'I-O'!R23*Price!$D$23</f>
        <v>3000000</v>
      </c>
      <c r="T23" s="14">
        <f>'I-O'!S23*Price!$D$23</f>
        <v>3000000</v>
      </c>
      <c r="U23" s="14">
        <f>'I-O'!T23*Price!$D$23</f>
        <v>3000000</v>
      </c>
      <c r="V23" s="14">
        <f>'I-O'!U23*Price!$D$23</f>
        <v>3000000</v>
      </c>
      <c r="W23" s="14">
        <f>'I-O'!V23*Price!$D$23</f>
        <v>3000000</v>
      </c>
      <c r="X23" s="14">
        <f>'I-O'!W23*Price!$D$23</f>
        <v>3000000</v>
      </c>
      <c r="Y23" s="14">
        <f>'I-O'!X23*Price!$D$23</f>
        <v>3000000</v>
      </c>
      <c r="Z23" s="14">
        <f>'I-O'!Y23*Price!$D$23</f>
        <v>3000000</v>
      </c>
      <c r="AA23" s="14">
        <f>'I-O'!Z23*Price!$D$23</f>
        <v>3000000</v>
      </c>
      <c r="AB23" s="14">
        <f>'I-O'!AA23*Price!$D$23</f>
        <v>3000000</v>
      </c>
      <c r="AC23" s="14">
        <f>'I-O'!AB23*Price!$D$23</f>
        <v>3000000</v>
      </c>
      <c r="AD23" s="14">
        <f>'I-O'!AC23*Price!$D$23</f>
        <v>3000000</v>
      </c>
      <c r="AE23" s="14">
        <f>'I-O'!AD23*Price!$D$23</f>
        <v>3000000</v>
      </c>
      <c r="AF23" s="14">
        <f>'I-O'!AE23*Price!$D$23</f>
        <v>3000000</v>
      </c>
      <c r="AG23" s="14">
        <f>'I-O'!AF23*Price!$D$23</f>
        <v>3000000</v>
      </c>
    </row>
    <row r="24" spans="2:33">
      <c r="B24" s="15" t="s">
        <v>9</v>
      </c>
      <c r="C24" s="85" t="s">
        <v>88</v>
      </c>
      <c r="D24" s="14">
        <f>'I-O'!C24*Price!$D$24</f>
        <v>1600000</v>
      </c>
      <c r="E24" s="14">
        <f>'I-O'!D24*Price!$D$24</f>
        <v>1600000</v>
      </c>
      <c r="F24" s="14">
        <f>'I-O'!E24*Price!$D$24</f>
        <v>1600000</v>
      </c>
      <c r="G24" s="14">
        <f>'I-O'!F24*Price!$D$24</f>
        <v>1600000</v>
      </c>
      <c r="H24" s="14">
        <f>'I-O'!G24*Price!$D$24</f>
        <v>1600000</v>
      </c>
      <c r="I24" s="14">
        <f>'I-O'!H24*Price!$D$24</f>
        <v>1600000</v>
      </c>
      <c r="J24" s="14">
        <f>'I-O'!I24*Price!$D$24</f>
        <v>1600000</v>
      </c>
      <c r="K24" s="14">
        <f>'I-O'!J24*Price!$D$24</f>
        <v>1600000</v>
      </c>
      <c r="L24" s="14">
        <f>'I-O'!K24*Price!$D$24</f>
        <v>1600000</v>
      </c>
      <c r="M24" s="14">
        <f>'I-O'!L24*Price!$D$24</f>
        <v>1600000</v>
      </c>
      <c r="N24" s="14">
        <f>'I-O'!M24*Price!$D$24</f>
        <v>1600000</v>
      </c>
      <c r="O24" s="14">
        <f>'I-O'!N24*Price!$D$24</f>
        <v>1600000</v>
      </c>
      <c r="P24" s="14">
        <f>'I-O'!O24*Price!$D$24</f>
        <v>1600000</v>
      </c>
      <c r="Q24" s="14">
        <f>'I-O'!P24*Price!$D$24</f>
        <v>1600000</v>
      </c>
      <c r="R24" s="14">
        <f>'I-O'!Q24*Price!$D$24</f>
        <v>1600000</v>
      </c>
      <c r="S24" s="14">
        <f>'I-O'!R24*Price!$D$24</f>
        <v>1600000</v>
      </c>
      <c r="T24" s="14">
        <f>'I-O'!S24*Price!$D$24</f>
        <v>1600000</v>
      </c>
      <c r="U24" s="14">
        <f>'I-O'!T24*Price!$D$24</f>
        <v>1600000</v>
      </c>
      <c r="V24" s="14">
        <f>'I-O'!U24*Price!$D$24</f>
        <v>1600000</v>
      </c>
      <c r="W24" s="14">
        <f>'I-O'!V24*Price!$D$24</f>
        <v>1600000</v>
      </c>
      <c r="X24" s="14">
        <f>'I-O'!W24*Price!$D$24</f>
        <v>1600000</v>
      </c>
      <c r="Y24" s="14">
        <f>'I-O'!X24*Price!$D$24</f>
        <v>1600000</v>
      </c>
      <c r="Z24" s="14">
        <f>'I-O'!Y24*Price!$D$24</f>
        <v>1600000</v>
      </c>
      <c r="AA24" s="14">
        <f>'I-O'!Z24*Price!$D$24</f>
        <v>1600000</v>
      </c>
      <c r="AB24" s="14">
        <f>'I-O'!AA24*Price!$D$24</f>
        <v>1600000</v>
      </c>
      <c r="AC24" s="14">
        <f>'I-O'!AB24*Price!$D$24</f>
        <v>1600000</v>
      </c>
      <c r="AD24" s="14">
        <f>'I-O'!AC24*Price!$D$24</f>
        <v>1600000</v>
      </c>
      <c r="AE24" s="14">
        <f>'I-O'!AD24*Price!$D$24</f>
        <v>1600000</v>
      </c>
      <c r="AF24" s="14">
        <f>'I-O'!AE24*Price!$D$24</f>
        <v>1600000</v>
      </c>
      <c r="AG24" s="14">
        <f>'I-O'!AF24*Price!$D$24</f>
        <v>1600000</v>
      </c>
    </row>
    <row r="25" spans="2:33">
      <c r="B25" s="15" t="s">
        <v>123</v>
      </c>
      <c r="C25" s="85" t="s">
        <v>88</v>
      </c>
      <c r="D25" s="14">
        <f>'I-O'!C25*Price!$D$25</f>
        <v>2400000</v>
      </c>
      <c r="E25" s="14">
        <f>'I-O'!D25*Price!$D$25</f>
        <v>2400000</v>
      </c>
      <c r="F25" s="14">
        <f>'I-O'!E25*Price!$D$25</f>
        <v>2400000</v>
      </c>
      <c r="G25" s="14">
        <f>'I-O'!F25*Price!$D$25</f>
        <v>2400000</v>
      </c>
      <c r="H25" s="14">
        <f>'I-O'!G25*Price!$D$25</f>
        <v>2400000</v>
      </c>
      <c r="I25" s="14">
        <f>'I-O'!H25*Price!$D$25</f>
        <v>2400000</v>
      </c>
      <c r="J25" s="14">
        <f>'I-O'!I25*Price!$D$25</f>
        <v>2400000</v>
      </c>
      <c r="K25" s="14">
        <f>'I-O'!J25*Price!$D$25</f>
        <v>2400000</v>
      </c>
      <c r="L25" s="14">
        <f>'I-O'!K25*Price!$D$25</f>
        <v>2400000</v>
      </c>
      <c r="M25" s="14">
        <f>'I-O'!L25*Price!$D$25</f>
        <v>2400000</v>
      </c>
      <c r="N25" s="14">
        <f>'I-O'!M25*Price!$D$25</f>
        <v>2400000</v>
      </c>
      <c r="O25" s="14">
        <f>'I-O'!N25*Price!$D$25</f>
        <v>2400000</v>
      </c>
      <c r="P25" s="14">
        <f>'I-O'!O25*Price!$D$25</f>
        <v>2400000</v>
      </c>
      <c r="Q25" s="14">
        <f>'I-O'!P25*Price!$D$25</f>
        <v>2400000</v>
      </c>
      <c r="R25" s="14">
        <f>'I-O'!Q25*Price!$D$25</f>
        <v>2400000</v>
      </c>
      <c r="S25" s="14">
        <f>'I-O'!R25*Price!$D$25</f>
        <v>2400000</v>
      </c>
      <c r="T25" s="14">
        <f>'I-O'!S25*Price!$D$25</f>
        <v>2400000</v>
      </c>
      <c r="U25" s="14">
        <f>'I-O'!T25*Price!$D$25</f>
        <v>2400000</v>
      </c>
      <c r="V25" s="14">
        <f>'I-O'!U25*Price!$D$25</f>
        <v>2400000</v>
      </c>
      <c r="W25" s="14">
        <f>'I-O'!V25*Price!$D$25</f>
        <v>2400000</v>
      </c>
      <c r="X25" s="14">
        <f>'I-O'!W25*Price!$D$25</f>
        <v>2400000</v>
      </c>
      <c r="Y25" s="14">
        <f>'I-O'!X25*Price!$D$25</f>
        <v>2400000</v>
      </c>
      <c r="Z25" s="14">
        <f>'I-O'!Y25*Price!$D$25</f>
        <v>2400000</v>
      </c>
      <c r="AA25" s="14">
        <f>'I-O'!Z25*Price!$D$25</f>
        <v>2400000</v>
      </c>
      <c r="AB25" s="14">
        <f>'I-O'!AA25*Price!$D$25</f>
        <v>2400000</v>
      </c>
      <c r="AC25" s="14">
        <f>'I-O'!AB25*Price!$D$25</f>
        <v>2400000</v>
      </c>
      <c r="AD25" s="14">
        <f>'I-O'!AC25*Price!$D$25</f>
        <v>2400000</v>
      </c>
      <c r="AE25" s="14">
        <f>'I-O'!AD25*Price!$D$25</f>
        <v>2400000</v>
      </c>
      <c r="AF25" s="14">
        <f>'I-O'!AE25*Price!$D$25</f>
        <v>2400000</v>
      </c>
      <c r="AG25" s="14">
        <f>'I-O'!AF25*Price!$D$25</f>
        <v>2400000</v>
      </c>
    </row>
    <row r="26" spans="2:33">
      <c r="B26" s="15" t="s">
        <v>122</v>
      </c>
      <c r="C26" s="85" t="s">
        <v>88</v>
      </c>
      <c r="D26" s="14">
        <f>'I-O'!C26*Price!$D$26</f>
        <v>0</v>
      </c>
      <c r="E26" s="14">
        <f>'I-O'!D26*Price!$D$26</f>
        <v>0</v>
      </c>
      <c r="F26" s="14">
        <f>'I-O'!E26*Price!$D$26</f>
        <v>0</v>
      </c>
      <c r="G26" s="14">
        <f>'I-O'!F26*Price!$D$26</f>
        <v>0</v>
      </c>
      <c r="H26" s="14">
        <f>'I-O'!G26*Price!$D$26</f>
        <v>0</v>
      </c>
      <c r="I26" s="14">
        <f>'I-O'!H26*Price!$D$26</f>
        <v>0</v>
      </c>
      <c r="J26" s="14">
        <f>'I-O'!I26*Price!$D$26</f>
        <v>0</v>
      </c>
      <c r="K26" s="14">
        <f>'I-O'!J26*Price!$D$26</f>
        <v>0</v>
      </c>
      <c r="L26" s="14">
        <f>'I-O'!K26*Price!$D$26</f>
        <v>0</v>
      </c>
      <c r="M26" s="14">
        <f>'I-O'!L26*Price!$D$26</f>
        <v>0</v>
      </c>
      <c r="N26" s="14">
        <f>'I-O'!M26*Price!$D$26</f>
        <v>0</v>
      </c>
      <c r="O26" s="14">
        <f>'I-O'!N26*Price!$D$26</f>
        <v>0</v>
      </c>
      <c r="P26" s="14">
        <f>'I-O'!O26*Price!$D$26</f>
        <v>0</v>
      </c>
      <c r="Q26" s="14">
        <f>'I-O'!P26*Price!$D$26</f>
        <v>0</v>
      </c>
      <c r="R26" s="14">
        <f>'I-O'!Q26*Price!$D$26</f>
        <v>0</v>
      </c>
      <c r="S26" s="14">
        <f>'I-O'!R26*Price!$D$26</f>
        <v>0</v>
      </c>
      <c r="T26" s="14">
        <f>'I-O'!S26*Price!$D$26</f>
        <v>0</v>
      </c>
      <c r="U26" s="14">
        <f>'I-O'!T26*Price!$D$26</f>
        <v>0</v>
      </c>
      <c r="V26" s="14">
        <f>'I-O'!U26*Price!$D$26</f>
        <v>0</v>
      </c>
      <c r="W26" s="14">
        <f>'I-O'!V26*Price!$D$26</f>
        <v>0</v>
      </c>
      <c r="X26" s="14">
        <f>'I-O'!W26*Price!$D$26</f>
        <v>0</v>
      </c>
      <c r="Y26" s="14">
        <f>'I-O'!X26*Price!$D$26</f>
        <v>0</v>
      </c>
      <c r="Z26" s="14">
        <f>'I-O'!Y26*Price!$D$26</f>
        <v>0</v>
      </c>
      <c r="AA26" s="14">
        <f>'I-O'!Z26*Price!$D$26</f>
        <v>0</v>
      </c>
      <c r="AB26" s="14">
        <f>'I-O'!AA26*Price!$D$26</f>
        <v>0</v>
      </c>
      <c r="AC26" s="14">
        <f>'I-O'!AB26*Price!$D$26</f>
        <v>0</v>
      </c>
      <c r="AD26" s="14">
        <f>'I-O'!AC26*Price!$D$26</f>
        <v>0</v>
      </c>
      <c r="AE26" s="14">
        <f>'I-O'!AD26*Price!$D$26</f>
        <v>0</v>
      </c>
      <c r="AF26" s="14">
        <f>'I-O'!AE26*Price!$D$26</f>
        <v>0</v>
      </c>
      <c r="AG26" s="14">
        <f>'I-O'!AF26*Price!$D$26</f>
        <v>0</v>
      </c>
    </row>
    <row r="27" spans="2:33">
      <c r="B27" s="15" t="s">
        <v>12</v>
      </c>
      <c r="C27" s="85" t="s">
        <v>88</v>
      </c>
      <c r="D27" s="14">
        <f>'I-O'!C27*Price!D27</f>
        <v>6400000</v>
      </c>
      <c r="E27" s="14">
        <f>'I-O'!D27*Price!$E$27</f>
        <v>6400000</v>
      </c>
      <c r="F27" s="14">
        <f>'I-O'!E27*Price!$E$27</f>
        <v>6400000</v>
      </c>
      <c r="G27" s="14">
        <f>'I-O'!F27*Price!$E$27</f>
        <v>6400000</v>
      </c>
      <c r="H27" s="14">
        <f>'I-O'!G27*Price!$E$27</f>
        <v>6400000</v>
      </c>
      <c r="I27" s="14">
        <f>'I-O'!H27*Price!$E$27</f>
        <v>6400000</v>
      </c>
      <c r="J27" s="14">
        <f>'I-O'!I27*Price!$E$27</f>
        <v>6400000</v>
      </c>
      <c r="K27" s="14">
        <f>'I-O'!J27*Price!$E$27</f>
        <v>6400000</v>
      </c>
      <c r="L27" s="14">
        <f>'I-O'!K27*Price!$E$27</f>
        <v>6400000</v>
      </c>
      <c r="M27" s="14">
        <f>'I-O'!L27*Price!$E$27</f>
        <v>6400000</v>
      </c>
      <c r="N27" s="14">
        <f>'I-O'!M27*Price!$E$27</f>
        <v>6400000</v>
      </c>
      <c r="O27" s="14">
        <f>'I-O'!N27*Price!$E$27</f>
        <v>6400000</v>
      </c>
      <c r="P27" s="14">
        <f>'I-O'!O27*Price!$E$27</f>
        <v>6400000</v>
      </c>
      <c r="Q27" s="14">
        <f>'I-O'!P27*Price!$E$27</f>
        <v>6400000</v>
      </c>
      <c r="R27" s="14">
        <f>'I-O'!Q27*Price!$E$27</f>
        <v>6400000</v>
      </c>
      <c r="S27" s="14">
        <f>'I-O'!R27*Price!$E$27</f>
        <v>6400000</v>
      </c>
      <c r="T27" s="14">
        <f>'I-O'!S27*Price!$E$27</f>
        <v>6400000</v>
      </c>
      <c r="U27" s="14">
        <f>'I-O'!T27*Price!$E$27</f>
        <v>6400000</v>
      </c>
      <c r="V27" s="14">
        <f>'I-O'!U27*Price!$E$27</f>
        <v>6400000</v>
      </c>
      <c r="W27" s="14">
        <f>'I-O'!V27*Price!$E$27</f>
        <v>6400000</v>
      </c>
      <c r="X27" s="14">
        <f>'I-O'!W27*Price!$E$27</f>
        <v>6400000</v>
      </c>
      <c r="Y27" s="14">
        <f>'I-O'!X27*Price!$E$27</f>
        <v>6400000</v>
      </c>
      <c r="Z27" s="14">
        <f>'I-O'!Y27*Price!$E$27</f>
        <v>6400000</v>
      </c>
      <c r="AA27" s="14">
        <f>'I-O'!Z27*Price!$E$27</f>
        <v>6400000</v>
      </c>
      <c r="AB27" s="14">
        <f>'I-O'!AA27*Price!$E$27</f>
        <v>6400000</v>
      </c>
      <c r="AC27" s="14">
        <f>'I-O'!AB27*Price!$E$27</f>
        <v>6400000</v>
      </c>
      <c r="AD27" s="14">
        <f>'I-O'!AC27*Price!$E$27</f>
        <v>6400000</v>
      </c>
      <c r="AE27" s="14">
        <f>'I-O'!AD27*Price!$E$27</f>
        <v>6400000</v>
      </c>
      <c r="AF27" s="14">
        <f>'I-O'!AE27*Price!$E$27</f>
        <v>6400000</v>
      </c>
      <c r="AG27" s="14">
        <f>'I-O'!AF27*Price!$E$27</f>
        <v>6400000</v>
      </c>
    </row>
    <row r="28" spans="2:33">
      <c r="B28" s="81" t="s">
        <v>110</v>
      </c>
      <c r="C28" s="8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>
      <c r="B29" s="15" t="s">
        <v>130</v>
      </c>
      <c r="C29" s="85" t="s">
        <v>88</v>
      </c>
      <c r="D29" s="14">
        <f>'I-O'!C29*Price!$D$29</f>
        <v>400000</v>
      </c>
      <c r="E29" s="14">
        <f>'I-O'!D29*Price!$D$29</f>
        <v>400000</v>
      </c>
      <c r="F29" s="14">
        <f>'I-O'!E29*Price!$D$29</f>
        <v>400000</v>
      </c>
      <c r="G29" s="14">
        <f>'I-O'!F29*Price!$D$29</f>
        <v>400000</v>
      </c>
      <c r="H29" s="14">
        <f>'I-O'!G29*Price!$D$29</f>
        <v>400000</v>
      </c>
      <c r="I29" s="14">
        <f>'I-O'!H29*Price!$D$29</f>
        <v>400000</v>
      </c>
      <c r="J29" s="14">
        <f>'I-O'!I29*Price!$D$29</f>
        <v>400000</v>
      </c>
      <c r="K29" s="14">
        <f>'I-O'!J29*Price!$D$29</f>
        <v>400000</v>
      </c>
      <c r="L29" s="14">
        <f>'I-O'!K29*Price!$D$29</f>
        <v>400000</v>
      </c>
      <c r="M29" s="14">
        <f>'I-O'!L29*Price!$D$29</f>
        <v>400000</v>
      </c>
      <c r="N29" s="14">
        <f>'I-O'!M29*Price!$D$29</f>
        <v>400000</v>
      </c>
      <c r="O29" s="14">
        <f>'I-O'!N29*Price!$D$29</f>
        <v>400000</v>
      </c>
      <c r="P29" s="14">
        <f>'I-O'!O29*Price!$D$29</f>
        <v>400000</v>
      </c>
      <c r="Q29" s="14">
        <f>'I-O'!P29*Price!$D$29</f>
        <v>400000</v>
      </c>
      <c r="R29" s="14">
        <f>'I-O'!Q29*Price!$D$29</f>
        <v>400000</v>
      </c>
      <c r="S29" s="14">
        <f>'I-O'!R29*Price!$D$29</f>
        <v>400000</v>
      </c>
      <c r="T29" s="14">
        <f>'I-O'!S29*Price!$D$29</f>
        <v>400000</v>
      </c>
      <c r="U29" s="14">
        <f>'I-O'!T29*Price!$D$29</f>
        <v>400000</v>
      </c>
      <c r="V29" s="14">
        <f>'I-O'!U29*Price!$D$29</f>
        <v>400000</v>
      </c>
      <c r="W29" s="14">
        <f>'I-O'!V29*Price!$D$29</f>
        <v>400000</v>
      </c>
      <c r="X29" s="14">
        <f>'I-O'!W29*Price!$D$29</f>
        <v>400000</v>
      </c>
      <c r="Y29" s="14">
        <f>'I-O'!X29*Price!$D$29</f>
        <v>400000</v>
      </c>
      <c r="Z29" s="14">
        <f>'I-O'!Y29*Price!$D$29</f>
        <v>400000</v>
      </c>
      <c r="AA29" s="14">
        <f>'I-O'!Z29*Price!$D$29</f>
        <v>400000</v>
      </c>
      <c r="AB29" s="14">
        <f>'I-O'!AA29*Price!$D$29</f>
        <v>400000</v>
      </c>
      <c r="AC29" s="14">
        <f>'I-O'!AB29*Price!$D$29</f>
        <v>400000</v>
      </c>
      <c r="AD29" s="14">
        <f>'I-O'!AC29*Price!$D$29</f>
        <v>400000</v>
      </c>
      <c r="AE29" s="14">
        <f>'I-O'!AD29*Price!$D$29</f>
        <v>400000</v>
      </c>
      <c r="AF29" s="14">
        <f>'I-O'!AE29*Price!$D$29</f>
        <v>400000</v>
      </c>
      <c r="AG29" s="14">
        <f>'I-O'!AF29*Price!$D$29</f>
        <v>400000</v>
      </c>
    </row>
    <row r="30" spans="2:33">
      <c r="B30" s="15" t="s">
        <v>131</v>
      </c>
      <c r="C30" s="85" t="s">
        <v>88</v>
      </c>
      <c r="D30" s="14">
        <f>'I-O'!C30*Price!$D$30</f>
        <v>6000000</v>
      </c>
      <c r="E30" s="14">
        <f>'I-O'!D30*Price!$D$30</f>
        <v>6000000</v>
      </c>
      <c r="F30" s="14">
        <f>'I-O'!E30*Price!$D$30</f>
        <v>6000000</v>
      </c>
      <c r="G30" s="14">
        <f>'I-O'!F30*Price!$D$30</f>
        <v>6000000</v>
      </c>
      <c r="H30" s="14">
        <f>'I-O'!G30*Price!$D$30</f>
        <v>6000000</v>
      </c>
      <c r="I30" s="14">
        <f>'I-O'!H30*Price!$D$30</f>
        <v>6000000</v>
      </c>
      <c r="J30" s="14">
        <f>'I-O'!I30*Price!$D$30</f>
        <v>6000000</v>
      </c>
      <c r="K30" s="14">
        <f>'I-O'!J30*Price!$D$30</f>
        <v>6000000</v>
      </c>
      <c r="L30" s="14">
        <f>'I-O'!K30*Price!$D$30</f>
        <v>6000000</v>
      </c>
      <c r="M30" s="14">
        <f>'I-O'!L30*Price!$D$30</f>
        <v>6000000</v>
      </c>
      <c r="N30" s="14">
        <f>'I-O'!M30*Price!$D$30</f>
        <v>6000000</v>
      </c>
      <c r="O30" s="14">
        <f>'I-O'!N30*Price!$D$30</f>
        <v>6000000</v>
      </c>
      <c r="P30" s="14">
        <f>'I-O'!O30*Price!$D$30</f>
        <v>6000000</v>
      </c>
      <c r="Q30" s="14">
        <f>'I-O'!P30*Price!$D$30</f>
        <v>6000000</v>
      </c>
      <c r="R30" s="14">
        <f>'I-O'!Q30*Price!$D$30</f>
        <v>6000000</v>
      </c>
      <c r="S30" s="14">
        <f>'I-O'!R30*Price!$D$30</f>
        <v>6000000</v>
      </c>
      <c r="T30" s="14">
        <f>'I-O'!S30*Price!$D$30</f>
        <v>6000000</v>
      </c>
      <c r="U30" s="14">
        <f>'I-O'!T30*Price!$D$30</f>
        <v>6000000</v>
      </c>
      <c r="V30" s="14">
        <f>'I-O'!U30*Price!$D$30</f>
        <v>6000000</v>
      </c>
      <c r="W30" s="14">
        <f>'I-O'!V30*Price!$D$30</f>
        <v>6000000</v>
      </c>
      <c r="X30" s="14">
        <f>'I-O'!W30*Price!$D$30</f>
        <v>6000000</v>
      </c>
      <c r="Y30" s="14">
        <f>'I-O'!X30*Price!$D$30</f>
        <v>6000000</v>
      </c>
      <c r="Z30" s="14">
        <f>'I-O'!Y30*Price!$D$30</f>
        <v>6000000</v>
      </c>
      <c r="AA30" s="14">
        <f>'I-O'!Z30*Price!$D$30</f>
        <v>6000000</v>
      </c>
      <c r="AB30" s="14">
        <f>'I-O'!AA30*Price!$D$30</f>
        <v>6000000</v>
      </c>
      <c r="AC30" s="14">
        <f>'I-O'!AB30*Price!$D$30</f>
        <v>6000000</v>
      </c>
      <c r="AD30" s="14">
        <f>'I-O'!AC30*Price!$D$30</f>
        <v>6000000</v>
      </c>
      <c r="AE30" s="14">
        <f>'I-O'!AD30*Price!$D$30</f>
        <v>6000000</v>
      </c>
      <c r="AF30" s="14">
        <f>'I-O'!AE30*Price!$D$30</f>
        <v>6000000</v>
      </c>
      <c r="AG30" s="14">
        <f>'I-O'!AF30*Price!$D$30</f>
        <v>6000000</v>
      </c>
    </row>
    <row r="31" spans="2:33">
      <c r="B31" s="15" t="s">
        <v>111</v>
      </c>
      <c r="C31" s="85" t="s">
        <v>88</v>
      </c>
      <c r="D31" s="14">
        <f>'I-O'!C31*Price!$D$31</f>
        <v>0</v>
      </c>
      <c r="E31" s="14">
        <f>'I-O'!D31*Price!$D$31</f>
        <v>0</v>
      </c>
      <c r="F31" s="14">
        <f>'I-O'!E31*Price!$D$31</f>
        <v>0</v>
      </c>
      <c r="G31" s="14">
        <f>'I-O'!F31*Price!$D$31</f>
        <v>0</v>
      </c>
      <c r="H31" s="14">
        <f>'I-O'!G31*Price!$D$31</f>
        <v>0</v>
      </c>
      <c r="I31" s="14">
        <f>'I-O'!H31*Price!$D$31</f>
        <v>0</v>
      </c>
      <c r="J31" s="14">
        <f>'I-O'!I31*Price!$D$31</f>
        <v>0</v>
      </c>
      <c r="K31" s="14">
        <f>'I-O'!J31*Price!$D$31</f>
        <v>0</v>
      </c>
      <c r="L31" s="14">
        <f>'I-O'!K31*Price!$D$31</f>
        <v>0</v>
      </c>
      <c r="M31" s="14">
        <f>'I-O'!L31*Price!$D$31</f>
        <v>0</v>
      </c>
      <c r="N31" s="14">
        <f>'I-O'!M31*Price!$D$31</f>
        <v>0</v>
      </c>
      <c r="O31" s="14">
        <f>'I-O'!N31*Price!$D$31</f>
        <v>0</v>
      </c>
      <c r="P31" s="14">
        <f>'I-O'!O31*Price!$D$31</f>
        <v>0</v>
      </c>
      <c r="Q31" s="14">
        <f>'I-O'!P31*Price!$D$31</f>
        <v>0</v>
      </c>
      <c r="R31" s="14">
        <f>'I-O'!Q31*Price!$D$31</f>
        <v>0</v>
      </c>
      <c r="S31" s="14">
        <f>'I-O'!R31*Price!$D$31</f>
        <v>0</v>
      </c>
      <c r="T31" s="14">
        <f>'I-O'!S31*Price!$D$31</f>
        <v>0</v>
      </c>
      <c r="U31" s="14">
        <f>'I-O'!T31*Price!$D$31</f>
        <v>0</v>
      </c>
      <c r="V31" s="14">
        <f>'I-O'!U31*Price!$D$31</f>
        <v>0</v>
      </c>
      <c r="W31" s="14">
        <f>'I-O'!V31*Price!$D$31</f>
        <v>0</v>
      </c>
      <c r="X31" s="14">
        <f>'I-O'!W31*Price!$D$31</f>
        <v>0</v>
      </c>
      <c r="Y31" s="14">
        <f>'I-O'!X31*Price!$D$31</f>
        <v>0</v>
      </c>
      <c r="Z31" s="14">
        <f>'I-O'!Y31*Price!$D$31</f>
        <v>0</v>
      </c>
      <c r="AA31" s="14">
        <f>'I-O'!Z31*Price!$D$31</f>
        <v>0</v>
      </c>
      <c r="AB31" s="14">
        <f>'I-O'!AA31*Price!$D$31</f>
        <v>0</v>
      </c>
      <c r="AC31" s="14">
        <f>'I-O'!AB31*Price!$D$31</f>
        <v>0</v>
      </c>
      <c r="AD31" s="14">
        <f>'I-O'!AC31*Price!$D$31</f>
        <v>0</v>
      </c>
      <c r="AE31" s="14">
        <f>'I-O'!AD31*Price!$D$31</f>
        <v>0</v>
      </c>
      <c r="AF31" s="14">
        <f>'I-O'!AE31*Price!$D$31</f>
        <v>0</v>
      </c>
      <c r="AG31" s="14">
        <f>'I-O'!AF31*Price!$D$31</f>
        <v>0</v>
      </c>
    </row>
    <row r="32" spans="2:33">
      <c r="B32" s="15" t="s">
        <v>13</v>
      </c>
      <c r="C32" s="85" t="s">
        <v>88</v>
      </c>
      <c r="D32" s="14">
        <f>'I-O'!C32*Price!$D$32</f>
        <v>200000</v>
      </c>
      <c r="E32" s="14">
        <f>'I-O'!D32*Price!$D$32</f>
        <v>200000</v>
      </c>
      <c r="F32" s="14">
        <f>'I-O'!E32*Price!$D$32</f>
        <v>200000</v>
      </c>
      <c r="G32" s="14">
        <f>'I-O'!F32*Price!$D$32</f>
        <v>200000</v>
      </c>
      <c r="H32" s="14">
        <f>'I-O'!G32*Price!$D$32</f>
        <v>200000</v>
      </c>
      <c r="I32" s="14">
        <f>'I-O'!H32*Price!$D$32</f>
        <v>200000</v>
      </c>
      <c r="J32" s="14">
        <f>'I-O'!I32*Price!$D$32</f>
        <v>200000</v>
      </c>
      <c r="K32" s="14">
        <f>'I-O'!J32*Price!$D$32</f>
        <v>200000</v>
      </c>
      <c r="L32" s="14">
        <f>'I-O'!K32*Price!$D$32</f>
        <v>200000</v>
      </c>
      <c r="M32" s="14">
        <f>'I-O'!L32*Price!$D$32</f>
        <v>200000</v>
      </c>
      <c r="N32" s="14">
        <f>'I-O'!M32*Price!$D$32</f>
        <v>200000</v>
      </c>
      <c r="O32" s="14">
        <f>'I-O'!N32*Price!$D$32</f>
        <v>200000</v>
      </c>
      <c r="P32" s="14">
        <f>'I-O'!O32*Price!$D$32</f>
        <v>200000</v>
      </c>
      <c r="Q32" s="14">
        <f>'I-O'!P32*Price!$D$32</f>
        <v>200000</v>
      </c>
      <c r="R32" s="14">
        <f>'I-O'!Q32*Price!$D$32</f>
        <v>200000</v>
      </c>
      <c r="S32" s="14">
        <f>'I-O'!R32*Price!$D$32</f>
        <v>200000</v>
      </c>
      <c r="T32" s="14">
        <f>'I-O'!S32*Price!$D$32</f>
        <v>200000</v>
      </c>
      <c r="U32" s="14">
        <f>'I-O'!T32*Price!$D$32</f>
        <v>200000</v>
      </c>
      <c r="V32" s="14">
        <f>'I-O'!U32*Price!$D$32</f>
        <v>200000</v>
      </c>
      <c r="W32" s="14">
        <f>'I-O'!V32*Price!$D$32</f>
        <v>200000</v>
      </c>
      <c r="X32" s="14">
        <f>'I-O'!W32*Price!$D$32</f>
        <v>200000</v>
      </c>
      <c r="Y32" s="14">
        <f>'I-O'!X32*Price!$D$32</f>
        <v>200000</v>
      </c>
      <c r="Z32" s="14">
        <f>'I-O'!Y32*Price!$D$32</f>
        <v>200000</v>
      </c>
      <c r="AA32" s="14">
        <f>'I-O'!Z32*Price!$D$32</f>
        <v>200000</v>
      </c>
      <c r="AB32" s="14">
        <f>'I-O'!AA32*Price!$D$32</f>
        <v>200000</v>
      </c>
      <c r="AC32" s="14">
        <f>'I-O'!AB32*Price!$D$32</f>
        <v>200000</v>
      </c>
      <c r="AD32" s="14">
        <f>'I-O'!AC32*Price!$D$32</f>
        <v>200000</v>
      </c>
      <c r="AE32" s="14">
        <f>'I-O'!AD32*Price!$D$32</f>
        <v>200000</v>
      </c>
      <c r="AF32" s="14">
        <f>'I-O'!AE32*Price!$D$32</f>
        <v>200000</v>
      </c>
      <c r="AG32" s="14">
        <f>'I-O'!AF32*Price!$D$32</f>
        <v>200000</v>
      </c>
    </row>
    <row r="33" spans="2:34">
      <c r="B33" s="15" t="s">
        <v>136</v>
      </c>
      <c r="C33" s="85" t="s">
        <v>88</v>
      </c>
      <c r="D33" s="14">
        <f>'I-O'!C33*Price!$D$33</f>
        <v>400000</v>
      </c>
      <c r="E33" s="14">
        <f>'I-O'!D33*Price!$D$33</f>
        <v>400000</v>
      </c>
      <c r="F33" s="14">
        <f>'I-O'!E33*Price!$D$33</f>
        <v>400000</v>
      </c>
      <c r="G33" s="14">
        <f>'I-O'!F33*Price!$D$33</f>
        <v>400000</v>
      </c>
      <c r="H33" s="14">
        <f>'I-O'!G33*Price!$D$33</f>
        <v>400000</v>
      </c>
      <c r="I33" s="14">
        <f>'I-O'!H33*Price!$D$33</f>
        <v>400000</v>
      </c>
      <c r="J33" s="14">
        <f>'I-O'!I33*Price!$D$33</f>
        <v>400000</v>
      </c>
      <c r="K33" s="14">
        <f>'I-O'!J33*Price!$D$33</f>
        <v>400000</v>
      </c>
      <c r="L33" s="14">
        <f>'I-O'!K33*Price!$D$33</f>
        <v>400000</v>
      </c>
      <c r="M33" s="14">
        <f>'I-O'!L33*Price!$D$33</f>
        <v>400000</v>
      </c>
      <c r="N33" s="14">
        <f>'I-O'!M33*Price!$D$33</f>
        <v>400000</v>
      </c>
      <c r="O33" s="14">
        <f>'I-O'!N33*Price!$D$33</f>
        <v>400000</v>
      </c>
      <c r="P33" s="14">
        <f>'I-O'!O33*Price!$D$33</f>
        <v>400000</v>
      </c>
      <c r="Q33" s="14">
        <f>'I-O'!P33*Price!$D$33</f>
        <v>400000</v>
      </c>
      <c r="R33" s="14">
        <f>'I-O'!Q33*Price!$D$33</f>
        <v>400000</v>
      </c>
      <c r="S33" s="14">
        <f>'I-O'!R33*Price!$D$33</f>
        <v>400000</v>
      </c>
      <c r="T33" s="14">
        <f>'I-O'!S33*Price!$D$33</f>
        <v>400000</v>
      </c>
      <c r="U33" s="14">
        <f>'I-O'!T33*Price!$D$33</f>
        <v>400000</v>
      </c>
      <c r="V33" s="14">
        <f>'I-O'!U33*Price!$D$33</f>
        <v>400000</v>
      </c>
      <c r="W33" s="14">
        <f>'I-O'!V33*Price!$D$33</f>
        <v>400000</v>
      </c>
      <c r="X33" s="14">
        <f>'I-O'!W33*Price!$D$33</f>
        <v>400000</v>
      </c>
      <c r="Y33" s="14">
        <f>'I-O'!X33*Price!$D$33</f>
        <v>400000</v>
      </c>
      <c r="Z33" s="14">
        <f>'I-O'!Y33*Price!$D$33</f>
        <v>400000</v>
      </c>
      <c r="AA33" s="14">
        <f>'I-O'!Z33*Price!$D$33</f>
        <v>400000</v>
      </c>
      <c r="AB33" s="14">
        <f>'I-O'!AA33*Price!$D$33</f>
        <v>400000</v>
      </c>
      <c r="AC33" s="14">
        <f>'I-O'!AB33*Price!$D$33</f>
        <v>400000</v>
      </c>
      <c r="AD33" s="14">
        <f>'I-O'!AC33*Price!$D$33</f>
        <v>400000</v>
      </c>
      <c r="AE33" s="14">
        <f>'I-O'!AD33*Price!$D$33</f>
        <v>400000</v>
      </c>
      <c r="AF33" s="14">
        <f>'I-O'!AE33*Price!$D$33</f>
        <v>400000</v>
      </c>
      <c r="AG33" s="14">
        <f>'I-O'!AF33*Price!$D$33</f>
        <v>400000</v>
      </c>
    </row>
    <row r="34" spans="2:34">
      <c r="B34" s="83" t="s">
        <v>14</v>
      </c>
      <c r="C34" s="8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2:34">
      <c r="B35" s="15" t="s">
        <v>15</v>
      </c>
      <c r="C35" s="85" t="s">
        <v>88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2:34">
      <c r="B36" s="15" t="s">
        <v>16</v>
      </c>
      <c r="C36" s="85" t="s">
        <v>88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2:34">
      <c r="B37" s="91" t="s">
        <v>86</v>
      </c>
      <c r="C37" s="85"/>
      <c r="D37" s="14">
        <f>SUM(D7:D36)</f>
        <v>27284000</v>
      </c>
      <c r="E37" s="14">
        <f t="shared" ref="E37:AG37" si="0">SUM(E7:E36)</f>
        <v>26734000</v>
      </c>
      <c r="F37" s="14">
        <f t="shared" si="0"/>
        <v>26834000</v>
      </c>
      <c r="G37" s="14">
        <f t="shared" si="0"/>
        <v>26734000</v>
      </c>
      <c r="H37" s="14">
        <f t="shared" si="0"/>
        <v>27284000</v>
      </c>
      <c r="I37" s="14">
        <f t="shared" si="0"/>
        <v>26734000</v>
      </c>
      <c r="J37" s="14">
        <f t="shared" si="0"/>
        <v>26834000</v>
      </c>
      <c r="K37" s="14">
        <f t="shared" si="0"/>
        <v>26734000</v>
      </c>
      <c r="L37" s="14">
        <f t="shared" si="0"/>
        <v>26834000</v>
      </c>
      <c r="M37" s="14">
        <f t="shared" si="0"/>
        <v>27184000</v>
      </c>
      <c r="N37" s="14">
        <f t="shared" si="0"/>
        <v>26834000</v>
      </c>
      <c r="O37" s="14">
        <f t="shared" si="0"/>
        <v>26734000</v>
      </c>
      <c r="P37" s="14">
        <f t="shared" si="0"/>
        <v>26834000</v>
      </c>
      <c r="Q37" s="14">
        <f t="shared" si="0"/>
        <v>26734000</v>
      </c>
      <c r="R37" s="14">
        <f t="shared" si="0"/>
        <v>27284000</v>
      </c>
      <c r="S37" s="14">
        <f t="shared" si="0"/>
        <v>26734000</v>
      </c>
      <c r="T37" s="14">
        <f t="shared" si="0"/>
        <v>26834000</v>
      </c>
      <c r="U37" s="14">
        <f t="shared" si="0"/>
        <v>26734000</v>
      </c>
      <c r="V37" s="14">
        <f t="shared" si="0"/>
        <v>26834000</v>
      </c>
      <c r="W37" s="14">
        <f t="shared" si="0"/>
        <v>27184000</v>
      </c>
      <c r="X37" s="14">
        <f t="shared" si="0"/>
        <v>26834000</v>
      </c>
      <c r="Y37" s="14">
        <f t="shared" si="0"/>
        <v>26734000</v>
      </c>
      <c r="Z37" s="14">
        <f t="shared" si="0"/>
        <v>26834000</v>
      </c>
      <c r="AA37" s="14">
        <f t="shared" si="0"/>
        <v>26734000</v>
      </c>
      <c r="AB37" s="14">
        <f t="shared" si="0"/>
        <v>27284000</v>
      </c>
      <c r="AC37" s="14">
        <f t="shared" si="0"/>
        <v>26734000</v>
      </c>
      <c r="AD37" s="14">
        <f t="shared" si="0"/>
        <v>26834000</v>
      </c>
      <c r="AE37" s="14">
        <f t="shared" si="0"/>
        <v>26734000</v>
      </c>
      <c r="AF37" s="14">
        <f t="shared" si="0"/>
        <v>26834000</v>
      </c>
      <c r="AG37" s="14">
        <f t="shared" si="0"/>
        <v>27184000</v>
      </c>
    </row>
    <row r="38" spans="2:34">
      <c r="B38" s="80" t="s">
        <v>124</v>
      </c>
      <c r="C38" s="8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2:34">
      <c r="B39" s="73" t="s">
        <v>87</v>
      </c>
      <c r="C39" s="74" t="s">
        <v>88</v>
      </c>
      <c r="D39" s="14">
        <f>'I-O'!C38*Price!$D$38</f>
        <v>45000000</v>
      </c>
      <c r="E39" s="14">
        <f>'I-O'!D38*Price!$D$38</f>
        <v>45000000</v>
      </c>
      <c r="F39" s="14">
        <f>'I-O'!E38*Price!$D$38</f>
        <v>45000000</v>
      </c>
      <c r="G39" s="14">
        <f>'I-O'!F38*Price!$D$38</f>
        <v>45000000</v>
      </c>
      <c r="H39" s="14">
        <f>'I-O'!G38*Price!$D$38</f>
        <v>45000000</v>
      </c>
      <c r="I39" s="14">
        <f>'I-O'!H38*Price!$D$38</f>
        <v>45000000</v>
      </c>
      <c r="J39" s="14">
        <f>'I-O'!I38*Price!$D$38</f>
        <v>45000000</v>
      </c>
      <c r="K39" s="14">
        <f>'I-O'!J38*Price!$D$38</f>
        <v>45000000</v>
      </c>
      <c r="L39" s="14">
        <f>'I-O'!K38*Price!$D$38</f>
        <v>45000000</v>
      </c>
      <c r="M39" s="14">
        <f>'I-O'!L38*Price!$D$38</f>
        <v>45000000</v>
      </c>
      <c r="N39" s="14">
        <f>'I-O'!M38*Price!$D$38</f>
        <v>45000000</v>
      </c>
      <c r="O39" s="14">
        <f>'I-O'!N38*Price!$D$38</f>
        <v>45000000</v>
      </c>
      <c r="P39" s="14">
        <f>'I-O'!O38*Price!$D$38</f>
        <v>45000000</v>
      </c>
      <c r="Q39" s="14">
        <f>'I-O'!P38*Price!$D$38</f>
        <v>45000000</v>
      </c>
      <c r="R39" s="14">
        <f>'I-O'!Q38*Price!$D$38</f>
        <v>45000000</v>
      </c>
      <c r="S39" s="14">
        <f>'I-O'!R38*Price!$D$38</f>
        <v>45000000</v>
      </c>
      <c r="T39" s="14">
        <f>'I-O'!S38*Price!$D$38</f>
        <v>45000000</v>
      </c>
      <c r="U39" s="14">
        <f>'I-O'!T38*Price!$D$38</f>
        <v>45000000</v>
      </c>
      <c r="V39" s="14">
        <f>'I-O'!U38*Price!$D$38</f>
        <v>45000000</v>
      </c>
      <c r="W39" s="14">
        <f>'I-O'!V38*Price!$D$38</f>
        <v>45000000</v>
      </c>
      <c r="X39" s="14">
        <f>'I-O'!W38*Price!$D$38</f>
        <v>45000000</v>
      </c>
      <c r="Y39" s="14">
        <f>'I-O'!X38*Price!$D$38</f>
        <v>45000000</v>
      </c>
      <c r="Z39" s="14">
        <f>'I-O'!Y38*Price!$D$38</f>
        <v>45000000</v>
      </c>
      <c r="AA39" s="14">
        <f>'I-O'!Z38*Price!$D$38</f>
        <v>45000000</v>
      </c>
      <c r="AB39" s="14">
        <f>'I-O'!AA38*Price!$D$38</f>
        <v>45000000</v>
      </c>
      <c r="AC39" s="14">
        <f>'I-O'!AB38*Price!$D$38</f>
        <v>45000000</v>
      </c>
      <c r="AD39" s="14">
        <f>'I-O'!AC38*Price!$D$38</f>
        <v>45000000</v>
      </c>
      <c r="AE39" s="14">
        <f>'I-O'!AD38*Price!$D$38</f>
        <v>45000000</v>
      </c>
      <c r="AF39" s="14">
        <f>'I-O'!AE38*Price!$D$38</f>
        <v>45000000</v>
      </c>
      <c r="AG39" s="14">
        <f>'I-O'!AF38*Price!$D$38</f>
        <v>45000000</v>
      </c>
      <c r="AH39" s="16">
        <f>SUM(D39:AG39)</f>
        <v>1350000000</v>
      </c>
    </row>
    <row r="40" spans="2:34" ht="15" thickBot="1">
      <c r="B40" s="72" t="s">
        <v>89</v>
      </c>
      <c r="C40" s="74" t="s">
        <v>88</v>
      </c>
      <c r="D40" s="92">
        <f>D39-D37</f>
        <v>17716000</v>
      </c>
      <c r="E40" s="92">
        <f>D40</f>
        <v>17716000</v>
      </c>
      <c r="F40" s="92">
        <f t="shared" ref="F40:AG40" si="1">E40</f>
        <v>17716000</v>
      </c>
      <c r="G40" s="92">
        <f t="shared" si="1"/>
        <v>17716000</v>
      </c>
      <c r="H40" s="92">
        <f t="shared" si="1"/>
        <v>17716000</v>
      </c>
      <c r="I40" s="92">
        <f t="shared" si="1"/>
        <v>17716000</v>
      </c>
      <c r="J40" s="92">
        <f t="shared" si="1"/>
        <v>17716000</v>
      </c>
      <c r="K40" s="92">
        <f t="shared" si="1"/>
        <v>17716000</v>
      </c>
      <c r="L40" s="92">
        <f t="shared" si="1"/>
        <v>17716000</v>
      </c>
      <c r="M40" s="92">
        <f t="shared" si="1"/>
        <v>17716000</v>
      </c>
      <c r="N40" s="92">
        <f t="shared" si="1"/>
        <v>17716000</v>
      </c>
      <c r="O40" s="92">
        <f t="shared" si="1"/>
        <v>17716000</v>
      </c>
      <c r="P40" s="92">
        <f t="shared" si="1"/>
        <v>17716000</v>
      </c>
      <c r="Q40" s="92">
        <f t="shared" si="1"/>
        <v>17716000</v>
      </c>
      <c r="R40" s="92">
        <f t="shared" si="1"/>
        <v>17716000</v>
      </c>
      <c r="S40" s="92">
        <f t="shared" si="1"/>
        <v>17716000</v>
      </c>
      <c r="T40" s="92">
        <f t="shared" si="1"/>
        <v>17716000</v>
      </c>
      <c r="U40" s="92">
        <f t="shared" si="1"/>
        <v>17716000</v>
      </c>
      <c r="V40" s="92">
        <f t="shared" si="1"/>
        <v>17716000</v>
      </c>
      <c r="W40" s="92">
        <f t="shared" si="1"/>
        <v>17716000</v>
      </c>
      <c r="X40" s="92">
        <f t="shared" si="1"/>
        <v>17716000</v>
      </c>
      <c r="Y40" s="92">
        <f t="shared" si="1"/>
        <v>17716000</v>
      </c>
      <c r="Z40" s="92">
        <f t="shared" si="1"/>
        <v>17716000</v>
      </c>
      <c r="AA40" s="92">
        <f t="shared" si="1"/>
        <v>17716000</v>
      </c>
      <c r="AB40" s="92">
        <f t="shared" si="1"/>
        <v>17716000</v>
      </c>
      <c r="AC40" s="92">
        <f t="shared" si="1"/>
        <v>17716000</v>
      </c>
      <c r="AD40" s="92">
        <f t="shared" si="1"/>
        <v>17716000</v>
      </c>
      <c r="AE40" s="92">
        <f t="shared" si="1"/>
        <v>17716000</v>
      </c>
      <c r="AF40" s="92">
        <f t="shared" si="1"/>
        <v>17716000</v>
      </c>
      <c r="AG40" s="92">
        <f t="shared" si="1"/>
        <v>17716000</v>
      </c>
      <c r="AH40" s="16"/>
    </row>
    <row r="41" spans="2:34">
      <c r="B41" s="65" t="s">
        <v>59</v>
      </c>
      <c r="C41" s="93">
        <f>NPV(Summary!D7,D40:AG40)</f>
        <v>217648108.03130025</v>
      </c>
      <c r="D41" s="71">
        <f>C41/Summary!D9</f>
        <v>21055.248914704483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16"/>
    </row>
    <row r="43" spans="2:34">
      <c r="B43" t="s">
        <v>44</v>
      </c>
    </row>
    <row r="44" spans="2:34">
      <c r="B44" t="s">
        <v>45</v>
      </c>
      <c r="D44" s="16">
        <f>SUM(D21:D31)</f>
        <v>22200000</v>
      </c>
      <c r="E44" s="16">
        <f t="shared" ref="E44:AB44" si="2">SUM(E17:E29)</f>
        <v>16200000</v>
      </c>
      <c r="F44" s="16">
        <f t="shared" si="2"/>
        <v>16200000</v>
      </c>
      <c r="G44" s="16">
        <f t="shared" si="2"/>
        <v>16200000</v>
      </c>
      <c r="H44" s="16">
        <f t="shared" si="2"/>
        <v>16650000</v>
      </c>
      <c r="I44" s="16">
        <f t="shared" si="2"/>
        <v>16200000</v>
      </c>
      <c r="J44" s="16">
        <f t="shared" si="2"/>
        <v>16200000</v>
      </c>
      <c r="K44" s="16">
        <f t="shared" si="2"/>
        <v>16200000</v>
      </c>
      <c r="L44" s="16">
        <f t="shared" si="2"/>
        <v>16200000</v>
      </c>
      <c r="M44" s="16">
        <f t="shared" si="2"/>
        <v>16650000</v>
      </c>
      <c r="N44" s="16">
        <f t="shared" si="2"/>
        <v>16200000</v>
      </c>
      <c r="O44" s="16">
        <f t="shared" si="2"/>
        <v>16200000</v>
      </c>
      <c r="P44" s="16">
        <f t="shared" si="2"/>
        <v>16200000</v>
      </c>
      <c r="Q44" s="16">
        <f t="shared" si="2"/>
        <v>16200000</v>
      </c>
      <c r="R44" s="16">
        <f t="shared" si="2"/>
        <v>16650000</v>
      </c>
      <c r="S44" s="16">
        <f t="shared" si="2"/>
        <v>16200000</v>
      </c>
      <c r="T44" s="16">
        <f t="shared" si="2"/>
        <v>16200000</v>
      </c>
      <c r="U44" s="16">
        <f t="shared" si="2"/>
        <v>16200000</v>
      </c>
      <c r="V44" s="16">
        <f t="shared" si="2"/>
        <v>16200000</v>
      </c>
      <c r="W44" s="16">
        <f t="shared" si="2"/>
        <v>16650000</v>
      </c>
      <c r="X44" s="16">
        <f t="shared" si="2"/>
        <v>16200000</v>
      </c>
      <c r="Y44" s="16">
        <f t="shared" si="2"/>
        <v>16200000</v>
      </c>
      <c r="Z44" s="16">
        <f t="shared" si="2"/>
        <v>16200000</v>
      </c>
      <c r="AA44" s="16">
        <f>SUM(AA17:AA29)</f>
        <v>16200000</v>
      </c>
      <c r="AB44" s="16">
        <f t="shared" si="2"/>
        <v>16650000</v>
      </c>
      <c r="AC44" s="16">
        <f t="shared" ref="AC44:AG44" si="3">SUM(AC17:AC29)</f>
        <v>16200000</v>
      </c>
      <c r="AD44" s="16">
        <f t="shared" si="3"/>
        <v>16200000</v>
      </c>
      <c r="AE44" s="16">
        <f t="shared" si="3"/>
        <v>16200000</v>
      </c>
      <c r="AF44" s="16">
        <f t="shared" si="3"/>
        <v>16200000</v>
      </c>
      <c r="AG44" s="16">
        <f t="shared" si="3"/>
        <v>16650000</v>
      </c>
    </row>
    <row r="46" spans="2:34">
      <c r="B46" t="s">
        <v>86</v>
      </c>
      <c r="D46" s="77">
        <f>SUM(D37:AG37)</f>
        <v>806670000</v>
      </c>
    </row>
    <row r="47" spans="2:34">
      <c r="B47" t="s">
        <v>104</v>
      </c>
      <c r="D47" s="77">
        <f>SUM(D44:AG44)</f>
        <v>494700000</v>
      </c>
    </row>
    <row r="48" spans="2:34">
      <c r="B48" t="s">
        <v>105</v>
      </c>
      <c r="D48" s="77">
        <f>D46-D47</f>
        <v>311970000</v>
      </c>
    </row>
  </sheetData>
  <mergeCells count="32">
    <mergeCell ref="H3:H4"/>
    <mergeCell ref="B3:B4"/>
    <mergeCell ref="D3:D4"/>
    <mergeCell ref="E3:E4"/>
    <mergeCell ref="F3:F4"/>
    <mergeCell ref="G3:G4"/>
    <mergeCell ref="Q3:Q4"/>
    <mergeCell ref="R3:R4"/>
    <mergeCell ref="S3:S4"/>
    <mergeCell ref="T3:T4"/>
    <mergeCell ref="I3:I4"/>
    <mergeCell ref="J3:J4"/>
    <mergeCell ref="K3:K4"/>
    <mergeCell ref="L3:L4"/>
    <mergeCell ref="M3:M4"/>
    <mergeCell ref="N3:N4"/>
    <mergeCell ref="AG3:AG4"/>
    <mergeCell ref="C3:C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O3:O4"/>
    <mergeCell ref="P3:P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H48"/>
  <sheetViews>
    <sheetView topLeftCell="A22" workbookViewId="0">
      <selection activeCell="D33" sqref="D33:AG33"/>
    </sheetView>
  </sheetViews>
  <sheetFormatPr defaultRowHeight="14.4"/>
  <cols>
    <col min="1" max="1" width="3.33203125" customWidth="1"/>
    <col min="2" max="2" width="27.88671875" customWidth="1"/>
    <col min="3" max="3" width="13.44140625" bestFit="1" customWidth="1"/>
    <col min="4" max="4" width="12.6640625" bestFit="1" customWidth="1"/>
    <col min="5" max="33" width="9.109375" bestFit="1" customWidth="1"/>
    <col min="34" max="34" width="12.6640625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>
      <c r="B1" s="1" t="s">
        <v>0</v>
      </c>
      <c r="C1" s="1"/>
    </row>
    <row r="2" spans="2:33" ht="18">
      <c r="B2" s="2" t="s">
        <v>125</v>
      </c>
      <c r="C2" s="2"/>
    </row>
    <row r="3" spans="2:33">
      <c r="B3" s="96" t="s">
        <v>2</v>
      </c>
      <c r="C3" s="94"/>
      <c r="D3" s="99" t="s">
        <v>19</v>
      </c>
      <c r="E3" s="99" t="s">
        <v>20</v>
      </c>
      <c r="F3" s="99" t="s">
        <v>21</v>
      </c>
      <c r="G3" s="99" t="s">
        <v>22</v>
      </c>
      <c r="H3" s="99" t="s">
        <v>23</v>
      </c>
      <c r="I3" s="99" t="s">
        <v>24</v>
      </c>
      <c r="J3" s="99" t="s">
        <v>25</v>
      </c>
      <c r="K3" s="99" t="s">
        <v>26</v>
      </c>
      <c r="L3" s="99" t="s">
        <v>27</v>
      </c>
      <c r="M3" s="99" t="s">
        <v>28</v>
      </c>
      <c r="N3" s="99" t="s">
        <v>29</v>
      </c>
      <c r="O3" s="99" t="s">
        <v>30</v>
      </c>
      <c r="P3" s="99" t="s">
        <v>31</v>
      </c>
      <c r="Q3" s="99" t="s">
        <v>32</v>
      </c>
      <c r="R3" s="99" t="s">
        <v>33</v>
      </c>
      <c r="S3" s="99" t="s">
        <v>34</v>
      </c>
      <c r="T3" s="99" t="s">
        <v>35</v>
      </c>
      <c r="U3" s="99" t="s">
        <v>36</v>
      </c>
      <c r="V3" s="99" t="s">
        <v>37</v>
      </c>
      <c r="W3" s="99" t="s">
        <v>38</v>
      </c>
      <c r="X3" s="99" t="s">
        <v>39</v>
      </c>
      <c r="Y3" s="99" t="s">
        <v>40</v>
      </c>
      <c r="Z3" s="99" t="s">
        <v>41</v>
      </c>
      <c r="AA3" s="99" t="s">
        <v>42</v>
      </c>
      <c r="AB3" s="99" t="s">
        <v>43</v>
      </c>
      <c r="AC3" s="99" t="s">
        <v>46</v>
      </c>
      <c r="AD3" s="99" t="s">
        <v>47</v>
      </c>
      <c r="AE3" s="99" t="s">
        <v>48</v>
      </c>
      <c r="AF3" s="99" t="s">
        <v>49</v>
      </c>
      <c r="AG3" s="99" t="s">
        <v>50</v>
      </c>
    </row>
    <row r="4" spans="2:33">
      <c r="B4" s="96"/>
      <c r="C4" s="100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</row>
    <row r="5" spans="2:33">
      <c r="B5" s="80" t="s">
        <v>3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2:33">
      <c r="B6" s="15" t="s">
        <v>113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2:33">
      <c r="B7" s="86" t="s">
        <v>114</v>
      </c>
      <c r="C7" s="85" t="s">
        <v>88</v>
      </c>
      <c r="D7" s="14">
        <f>'I-O'!C7*Price!$E$7</f>
        <v>1280000</v>
      </c>
      <c r="E7" s="14">
        <f>'I-O'!D7*Price!$E$7</f>
        <v>1280000</v>
      </c>
      <c r="F7" s="14">
        <f>'I-O'!E7*Price!$E$7</f>
        <v>1280000</v>
      </c>
      <c r="G7" s="14">
        <f>'I-O'!F7*Price!$E$7</f>
        <v>1280000</v>
      </c>
      <c r="H7" s="14">
        <f>'I-O'!G7*Price!$E$7</f>
        <v>1280000</v>
      </c>
      <c r="I7" s="14">
        <f>'I-O'!H7*Price!$E$7</f>
        <v>1280000</v>
      </c>
      <c r="J7" s="14">
        <f>'I-O'!I7*Price!$E$7</f>
        <v>1280000</v>
      </c>
      <c r="K7" s="14">
        <f>'I-O'!J7*Price!$E$7</f>
        <v>1280000</v>
      </c>
      <c r="L7" s="14">
        <f>'I-O'!K7*Price!$E$7</f>
        <v>1280000</v>
      </c>
      <c r="M7" s="14">
        <f>'I-O'!L7*Price!$E$7</f>
        <v>1280000</v>
      </c>
      <c r="N7" s="14">
        <f>'I-O'!M7*Price!$E$7</f>
        <v>1280000</v>
      </c>
      <c r="O7" s="14">
        <f>'I-O'!N7*Price!$E$7</f>
        <v>1280000</v>
      </c>
      <c r="P7" s="14">
        <f>'I-O'!O7*Price!$E$7</f>
        <v>1280000</v>
      </c>
      <c r="Q7" s="14">
        <f>'I-O'!P7*Price!$E$7</f>
        <v>1280000</v>
      </c>
      <c r="R7" s="14">
        <f>'I-O'!Q7*Price!$E$7</f>
        <v>1280000</v>
      </c>
      <c r="S7" s="14">
        <f>'I-O'!R7*Price!$E$7</f>
        <v>1280000</v>
      </c>
      <c r="T7" s="14">
        <f>'I-O'!S7*Price!$E$7</f>
        <v>1280000</v>
      </c>
      <c r="U7" s="14">
        <f>'I-O'!T7*Price!$E$7</f>
        <v>1280000</v>
      </c>
      <c r="V7" s="14">
        <f>'I-O'!U7*Price!$E$7</f>
        <v>1280000</v>
      </c>
      <c r="W7" s="14">
        <f>'I-O'!V7*Price!$E$7</f>
        <v>1280000</v>
      </c>
      <c r="X7" s="14">
        <f>'I-O'!W7*Price!$E$7</f>
        <v>1280000</v>
      </c>
      <c r="Y7" s="14">
        <f>'I-O'!X7*Price!$E$7</f>
        <v>1280000</v>
      </c>
      <c r="Z7" s="14">
        <f>'I-O'!Y7*Price!$E$7</f>
        <v>1280000</v>
      </c>
      <c r="AA7" s="14">
        <f>'I-O'!Z7*Price!$E$7</f>
        <v>1280000</v>
      </c>
      <c r="AB7" s="14">
        <f>'I-O'!AA7*Price!$E$7</f>
        <v>1280000</v>
      </c>
      <c r="AC7" s="14">
        <f>'I-O'!AB7*Price!$E$7</f>
        <v>1280000</v>
      </c>
      <c r="AD7" s="14">
        <f>'I-O'!AC7*Price!$E$7</f>
        <v>1280000</v>
      </c>
      <c r="AE7" s="14">
        <f>'I-O'!AD7*Price!$E$7</f>
        <v>1280000</v>
      </c>
      <c r="AF7" s="14">
        <f>'I-O'!AE7*Price!$E$7</f>
        <v>1280000</v>
      </c>
      <c r="AG7" s="14">
        <f>'I-O'!AF7*Price!$E$7</f>
        <v>1280000</v>
      </c>
    </row>
    <row r="8" spans="2:33">
      <c r="B8" s="86" t="s">
        <v>17</v>
      </c>
      <c r="C8" s="85" t="s">
        <v>88</v>
      </c>
      <c r="D8" s="14">
        <f>'I-O'!C8*Price!$E$8</f>
        <v>440000</v>
      </c>
      <c r="E8" s="14">
        <f>'I-O'!D8*Price!$E$8</f>
        <v>440000</v>
      </c>
      <c r="F8" s="14">
        <f>'I-O'!E8*Price!$E$8</f>
        <v>440000</v>
      </c>
      <c r="G8" s="14">
        <f>'I-O'!F8*Price!$E$8</f>
        <v>440000</v>
      </c>
      <c r="H8" s="14">
        <f>'I-O'!G8*Price!$E$8</f>
        <v>440000</v>
      </c>
      <c r="I8" s="14">
        <f>'I-O'!H8*Price!$E$8</f>
        <v>440000</v>
      </c>
      <c r="J8" s="14">
        <f>'I-O'!I8*Price!$E$8</f>
        <v>440000</v>
      </c>
      <c r="K8" s="14">
        <f>'I-O'!J8*Price!$E$8</f>
        <v>440000</v>
      </c>
      <c r="L8" s="14">
        <f>'I-O'!K8*Price!$E$8</f>
        <v>440000</v>
      </c>
      <c r="M8" s="14">
        <f>'I-O'!L8*Price!$E$8</f>
        <v>440000</v>
      </c>
      <c r="N8" s="14">
        <f>'I-O'!M8*Price!$E$8</f>
        <v>440000</v>
      </c>
      <c r="O8" s="14">
        <f>'I-O'!N8*Price!$E$8</f>
        <v>440000</v>
      </c>
      <c r="P8" s="14">
        <f>'I-O'!O8*Price!$E$8</f>
        <v>440000</v>
      </c>
      <c r="Q8" s="14">
        <f>'I-O'!P8*Price!$E$8</f>
        <v>440000</v>
      </c>
      <c r="R8" s="14">
        <f>'I-O'!Q8*Price!$E$8</f>
        <v>440000</v>
      </c>
      <c r="S8" s="14">
        <f>'I-O'!R8*Price!$E$8</f>
        <v>440000</v>
      </c>
      <c r="T8" s="14">
        <f>'I-O'!S8*Price!$E$8</f>
        <v>440000</v>
      </c>
      <c r="U8" s="14">
        <f>'I-O'!T8*Price!$E$8</f>
        <v>440000</v>
      </c>
      <c r="V8" s="14">
        <f>'I-O'!U8*Price!$E$8</f>
        <v>440000</v>
      </c>
      <c r="W8" s="14">
        <f>'I-O'!V8*Price!$E$8</f>
        <v>440000</v>
      </c>
      <c r="X8" s="14">
        <f>'I-O'!W8*Price!$E$8</f>
        <v>440000</v>
      </c>
      <c r="Y8" s="14">
        <f>'I-O'!X8*Price!$E$8</f>
        <v>440000</v>
      </c>
      <c r="Z8" s="14">
        <f>'I-O'!Y8*Price!$E$8</f>
        <v>440000</v>
      </c>
      <c r="AA8" s="14">
        <f>'I-O'!Z8*Price!$E$8</f>
        <v>440000</v>
      </c>
      <c r="AB8" s="14">
        <f>'I-O'!AA8*Price!$E$8</f>
        <v>440000</v>
      </c>
      <c r="AC8" s="14">
        <f>'I-O'!AB8*Price!$E$8</f>
        <v>440000</v>
      </c>
      <c r="AD8" s="14">
        <f>'I-O'!AC8*Price!$E$8</f>
        <v>440000</v>
      </c>
      <c r="AE8" s="14">
        <f>'I-O'!AD8*Price!$E$8</f>
        <v>440000</v>
      </c>
      <c r="AF8" s="14">
        <f>'I-O'!AE8*Price!$E$8</f>
        <v>440000</v>
      </c>
      <c r="AG8" s="14">
        <f>'I-O'!AF8*Price!$E$8</f>
        <v>440000</v>
      </c>
    </row>
    <row r="9" spans="2:33">
      <c r="B9" s="86" t="s">
        <v>18</v>
      </c>
      <c r="C9" s="85" t="s">
        <v>88</v>
      </c>
      <c r="D9" s="14">
        <f>'I-O'!C9*Price!$E$9</f>
        <v>230000</v>
      </c>
      <c r="E9" s="14">
        <f>'I-O'!D9*Price!$E$9</f>
        <v>230000</v>
      </c>
      <c r="F9" s="14">
        <f>'I-O'!E9*Price!$E$9</f>
        <v>230000</v>
      </c>
      <c r="G9" s="14">
        <f>'I-O'!F9*Price!$E$9</f>
        <v>230000</v>
      </c>
      <c r="H9" s="14">
        <f>'I-O'!G9*Price!$E$9</f>
        <v>230000</v>
      </c>
      <c r="I9" s="14">
        <f>'I-O'!H9*Price!$E$9</f>
        <v>230000</v>
      </c>
      <c r="J9" s="14">
        <f>'I-O'!I9*Price!$E$9</f>
        <v>230000</v>
      </c>
      <c r="K9" s="14">
        <f>'I-O'!J9*Price!$E$9</f>
        <v>230000</v>
      </c>
      <c r="L9" s="14">
        <f>'I-O'!K9*Price!$E$9</f>
        <v>230000</v>
      </c>
      <c r="M9" s="14">
        <f>'I-O'!L9*Price!$E$9</f>
        <v>230000</v>
      </c>
      <c r="N9" s="14">
        <f>'I-O'!M9*Price!$E$9</f>
        <v>230000</v>
      </c>
      <c r="O9" s="14">
        <f>'I-O'!N9*Price!$E$9</f>
        <v>230000</v>
      </c>
      <c r="P9" s="14">
        <f>'I-O'!O9*Price!$E$9</f>
        <v>230000</v>
      </c>
      <c r="Q9" s="14">
        <f>'I-O'!P9*Price!$E$9</f>
        <v>230000</v>
      </c>
      <c r="R9" s="14">
        <f>'I-O'!Q9*Price!$E$9</f>
        <v>230000</v>
      </c>
      <c r="S9" s="14">
        <f>'I-O'!R9*Price!$E$9</f>
        <v>230000</v>
      </c>
      <c r="T9" s="14">
        <f>'I-O'!S9*Price!$E$9</f>
        <v>230000</v>
      </c>
      <c r="U9" s="14">
        <f>'I-O'!T9*Price!$E$9</f>
        <v>230000</v>
      </c>
      <c r="V9" s="14">
        <f>'I-O'!U9*Price!$E$9</f>
        <v>230000</v>
      </c>
      <c r="W9" s="14">
        <f>'I-O'!V9*Price!$E$9</f>
        <v>230000</v>
      </c>
      <c r="X9" s="14">
        <f>'I-O'!W9*Price!$E$9</f>
        <v>230000</v>
      </c>
      <c r="Y9" s="14">
        <f>'I-O'!X9*Price!$E$9</f>
        <v>230000</v>
      </c>
      <c r="Z9" s="14">
        <f>'I-O'!Y9*Price!$E$9</f>
        <v>230000</v>
      </c>
      <c r="AA9" s="14">
        <f>'I-O'!Z9*Price!$E$9</f>
        <v>230000</v>
      </c>
      <c r="AB9" s="14">
        <f>'I-O'!AA9*Price!$E$9</f>
        <v>230000</v>
      </c>
      <c r="AC9" s="14">
        <f>'I-O'!AB9*Price!$E$9</f>
        <v>230000</v>
      </c>
      <c r="AD9" s="14">
        <f>'I-O'!AC9*Price!$E$9</f>
        <v>230000</v>
      </c>
      <c r="AE9" s="14">
        <f>'I-O'!AD9*Price!$E$9</f>
        <v>230000</v>
      </c>
      <c r="AF9" s="14">
        <f>'I-O'!AE9*Price!$E$9</f>
        <v>230000</v>
      </c>
      <c r="AG9" s="14">
        <f>'I-O'!AF9*Price!$E$9</f>
        <v>230000</v>
      </c>
    </row>
    <row r="10" spans="2:33">
      <c r="B10" s="15" t="s">
        <v>93</v>
      </c>
      <c r="C10" s="8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2:33">
      <c r="B11" s="86" t="s">
        <v>128</v>
      </c>
      <c r="C11" s="85" t="s">
        <v>88</v>
      </c>
      <c r="D11" s="14">
        <f>'I-O'!C11*Price!$E$11</f>
        <v>1400000</v>
      </c>
      <c r="E11" s="14">
        <f>'I-O'!D11*Price!$E$11</f>
        <v>1400000</v>
      </c>
      <c r="F11" s="14">
        <f>'I-O'!E11*Price!$E$11</f>
        <v>1400000</v>
      </c>
      <c r="G11" s="14">
        <f>'I-O'!F11*Price!$E$11</f>
        <v>1400000</v>
      </c>
      <c r="H11" s="14">
        <f>'I-O'!G11*Price!$E$11</f>
        <v>1400000</v>
      </c>
      <c r="I11" s="14">
        <f>'I-O'!H11*Price!$E$11</f>
        <v>1400000</v>
      </c>
      <c r="J11" s="14">
        <f>'I-O'!I11*Price!$E$11</f>
        <v>1400000</v>
      </c>
      <c r="K11" s="14">
        <f>'I-O'!J11*Price!$E$11</f>
        <v>1400000</v>
      </c>
      <c r="L11" s="14">
        <f>'I-O'!K11*Price!$E$11</f>
        <v>1400000</v>
      </c>
      <c r="M11" s="14">
        <f>'I-O'!L11*Price!$E$11</f>
        <v>1400000</v>
      </c>
      <c r="N11" s="14">
        <f>'I-O'!M11*Price!$E$11</f>
        <v>1400000</v>
      </c>
      <c r="O11" s="14">
        <f>'I-O'!N11*Price!$E$11</f>
        <v>1400000</v>
      </c>
      <c r="P11" s="14">
        <f>'I-O'!O11*Price!$E$11</f>
        <v>1400000</v>
      </c>
      <c r="Q11" s="14">
        <f>'I-O'!P11*Price!$E$11</f>
        <v>1400000</v>
      </c>
      <c r="R11" s="14">
        <f>'I-O'!Q11*Price!$E$11</f>
        <v>1400000</v>
      </c>
      <c r="S11" s="14">
        <f>'I-O'!R11*Price!$E$11</f>
        <v>1400000</v>
      </c>
      <c r="T11" s="14">
        <f>'I-O'!S11*Price!$E$11</f>
        <v>1400000</v>
      </c>
      <c r="U11" s="14">
        <f>'I-O'!T11*Price!$E$11</f>
        <v>1400000</v>
      </c>
      <c r="V11" s="14">
        <f>'I-O'!U11*Price!$E$11</f>
        <v>1400000</v>
      </c>
      <c r="W11" s="14">
        <f>'I-O'!V11*Price!$E$11</f>
        <v>1400000</v>
      </c>
      <c r="X11" s="14">
        <f>'I-O'!W11*Price!$E$11</f>
        <v>1400000</v>
      </c>
      <c r="Y11" s="14">
        <f>'I-O'!X11*Price!$E$11</f>
        <v>1400000</v>
      </c>
      <c r="Z11" s="14">
        <f>'I-O'!Y11*Price!$E$11</f>
        <v>1400000</v>
      </c>
      <c r="AA11" s="14">
        <f>'I-O'!Z11*Price!$E$11</f>
        <v>1400000</v>
      </c>
      <c r="AB11" s="14">
        <f>'I-O'!AA11*Price!$E$11</f>
        <v>1400000</v>
      </c>
      <c r="AC11" s="14">
        <f>'I-O'!AB11*Price!$E$11</f>
        <v>1400000</v>
      </c>
      <c r="AD11" s="14">
        <f>'I-O'!AC11*Price!$E$11</f>
        <v>1400000</v>
      </c>
      <c r="AE11" s="14">
        <f>'I-O'!AD11*Price!$E$11</f>
        <v>1400000</v>
      </c>
      <c r="AF11" s="14">
        <f>'I-O'!AE11*Price!$E$11</f>
        <v>1400000</v>
      </c>
      <c r="AG11" s="14">
        <f>'I-O'!AF11*Price!$E$11</f>
        <v>1400000</v>
      </c>
    </row>
    <row r="12" spans="2:33">
      <c r="B12" s="86" t="s">
        <v>116</v>
      </c>
      <c r="C12" s="85" t="s">
        <v>88</v>
      </c>
      <c r="D12" s="14">
        <f>'I-O'!C12*Price!$E$12</f>
        <v>584000</v>
      </c>
      <c r="E12" s="14">
        <f>'I-O'!D12*Price!$E$12</f>
        <v>584000</v>
      </c>
      <c r="F12" s="14">
        <f>'I-O'!E12*Price!$E$12</f>
        <v>584000</v>
      </c>
      <c r="G12" s="14">
        <f>'I-O'!F12*Price!$E$12</f>
        <v>584000</v>
      </c>
      <c r="H12" s="14">
        <f>'I-O'!G12*Price!$E$12</f>
        <v>584000</v>
      </c>
      <c r="I12" s="14">
        <f>'I-O'!H12*Price!$E$12</f>
        <v>584000</v>
      </c>
      <c r="J12" s="14">
        <f>'I-O'!I12*Price!$E$12</f>
        <v>584000</v>
      </c>
      <c r="K12" s="14">
        <f>'I-O'!J12*Price!$E$12</f>
        <v>584000</v>
      </c>
      <c r="L12" s="14">
        <f>'I-O'!K12*Price!$E$12</f>
        <v>584000</v>
      </c>
      <c r="M12" s="14">
        <f>'I-O'!L12*Price!$E$12</f>
        <v>584000</v>
      </c>
      <c r="N12" s="14">
        <f>'I-O'!M12*Price!$E$12</f>
        <v>584000</v>
      </c>
      <c r="O12" s="14">
        <f>'I-O'!N12*Price!$E$12</f>
        <v>584000</v>
      </c>
      <c r="P12" s="14">
        <f>'I-O'!O12*Price!$E$12</f>
        <v>584000</v>
      </c>
      <c r="Q12" s="14">
        <f>'I-O'!P12*Price!$E$12</f>
        <v>584000</v>
      </c>
      <c r="R12" s="14">
        <f>'I-O'!Q12*Price!$E$12</f>
        <v>584000</v>
      </c>
      <c r="S12" s="14">
        <f>'I-O'!R12*Price!$E$12</f>
        <v>584000</v>
      </c>
      <c r="T12" s="14">
        <f>'I-O'!S12*Price!$E$12</f>
        <v>584000</v>
      </c>
      <c r="U12" s="14">
        <f>'I-O'!T12*Price!$E$12</f>
        <v>584000</v>
      </c>
      <c r="V12" s="14">
        <f>'I-O'!U12*Price!$E$12</f>
        <v>584000</v>
      </c>
      <c r="W12" s="14">
        <f>'I-O'!V12*Price!$E$12</f>
        <v>584000</v>
      </c>
      <c r="X12" s="14">
        <f>'I-O'!W12*Price!$E$12</f>
        <v>584000</v>
      </c>
      <c r="Y12" s="14">
        <f>'I-O'!X12*Price!$E$12</f>
        <v>584000</v>
      </c>
      <c r="Z12" s="14">
        <f>'I-O'!Y12*Price!$E$12</f>
        <v>584000</v>
      </c>
      <c r="AA12" s="14">
        <f>'I-O'!Z12*Price!$E$12</f>
        <v>584000</v>
      </c>
      <c r="AB12" s="14">
        <f>'I-O'!AA12*Price!$E$12</f>
        <v>584000</v>
      </c>
      <c r="AC12" s="14">
        <f>'I-O'!AB12*Price!$E$12</f>
        <v>584000</v>
      </c>
      <c r="AD12" s="14">
        <f>'I-O'!AC12*Price!$E$12</f>
        <v>584000</v>
      </c>
      <c r="AE12" s="14">
        <f>'I-O'!AD12*Price!$E$12</f>
        <v>584000</v>
      </c>
      <c r="AF12" s="14">
        <f>'I-O'!AE12*Price!$E$12</f>
        <v>584000</v>
      </c>
      <c r="AG12" s="14">
        <f>'I-O'!AF12*Price!$E$12</f>
        <v>584000</v>
      </c>
    </row>
    <row r="13" spans="2:33">
      <c r="B13" s="86" t="s">
        <v>117</v>
      </c>
      <c r="C13" s="85" t="s">
        <v>88</v>
      </c>
      <c r="D13" s="14">
        <f>'I-O'!C13*Price!$E$13</f>
        <v>0</v>
      </c>
      <c r="E13" s="14">
        <f>'I-O'!D13*Price!$E$13</f>
        <v>0</v>
      </c>
      <c r="F13" s="14">
        <f>'I-O'!E13*Price!$E$13</f>
        <v>0</v>
      </c>
      <c r="G13" s="14">
        <f>'I-O'!F13*Price!$E$13</f>
        <v>0</v>
      </c>
      <c r="H13" s="14">
        <f>'I-O'!G13*Price!$E$13</f>
        <v>0</v>
      </c>
      <c r="I13" s="14">
        <f>'I-O'!H13*Price!$E$13</f>
        <v>0</v>
      </c>
      <c r="J13" s="14">
        <f>'I-O'!I13*Price!$E$13</f>
        <v>0</v>
      </c>
      <c r="K13" s="14">
        <f>'I-O'!J13*Price!$E$13</f>
        <v>0</v>
      </c>
      <c r="L13" s="14">
        <f>'I-O'!K13*Price!$E$13</f>
        <v>0</v>
      </c>
      <c r="M13" s="14">
        <f>'I-O'!L13*Price!$E$13</f>
        <v>0</v>
      </c>
      <c r="N13" s="14">
        <f>'I-O'!M13*Price!$E$13</f>
        <v>0</v>
      </c>
      <c r="O13" s="14">
        <f>'I-O'!N13*Price!$E$13</f>
        <v>0</v>
      </c>
      <c r="P13" s="14">
        <f>'I-O'!O13*Price!$E$13</f>
        <v>0</v>
      </c>
      <c r="Q13" s="14">
        <f>'I-O'!P13*Price!$E$13</f>
        <v>0</v>
      </c>
      <c r="R13" s="14">
        <f>'I-O'!Q13*Price!$E$13</f>
        <v>0</v>
      </c>
      <c r="S13" s="14">
        <f>'I-O'!R13*Price!$E$13</f>
        <v>0</v>
      </c>
      <c r="T13" s="14">
        <f>'I-O'!S13*Price!$E$13</f>
        <v>0</v>
      </c>
      <c r="U13" s="14">
        <f>'I-O'!T13*Price!$E$13</f>
        <v>0</v>
      </c>
      <c r="V13" s="14">
        <f>'I-O'!U13*Price!$E$13</f>
        <v>0</v>
      </c>
      <c r="W13" s="14">
        <f>'I-O'!V13*Price!$E$13</f>
        <v>0</v>
      </c>
      <c r="X13" s="14">
        <f>'I-O'!W13*Price!$E$13</f>
        <v>0</v>
      </c>
      <c r="Y13" s="14">
        <f>'I-O'!X13*Price!$E$13</f>
        <v>0</v>
      </c>
      <c r="Z13" s="14">
        <f>'I-O'!Y13*Price!$E$13</f>
        <v>0</v>
      </c>
      <c r="AA13" s="14">
        <f>'I-O'!Z13*Price!$E$13</f>
        <v>0</v>
      </c>
      <c r="AB13" s="14">
        <f>'I-O'!AA13*Price!$E$13</f>
        <v>0</v>
      </c>
      <c r="AC13" s="14">
        <f>'I-O'!AB13*Price!$E$13</f>
        <v>0</v>
      </c>
      <c r="AD13" s="14">
        <f>'I-O'!AC13*Price!$E$13</f>
        <v>0</v>
      </c>
      <c r="AE13" s="14">
        <f>'I-O'!AD13*Price!$E$13</f>
        <v>0</v>
      </c>
      <c r="AF13" s="14">
        <f>'I-O'!AE13*Price!$E$13</f>
        <v>0</v>
      </c>
      <c r="AG13" s="14">
        <f>'I-O'!AF13*Price!$E$13</f>
        <v>0</v>
      </c>
    </row>
    <row r="14" spans="2:33">
      <c r="B14" s="15" t="s">
        <v>85</v>
      </c>
      <c r="C14" s="85" t="s">
        <v>88</v>
      </c>
      <c r="D14" s="14">
        <f>'I-O'!C14*Price!$E$14</f>
        <v>0</v>
      </c>
      <c r="E14" s="14">
        <f>'I-O'!D14*Price!$E$14</f>
        <v>0</v>
      </c>
      <c r="F14" s="14">
        <f>'I-O'!E14*Price!$E$14</f>
        <v>0</v>
      </c>
      <c r="G14" s="14">
        <f>'I-O'!F14*Price!$E$14</f>
        <v>0</v>
      </c>
      <c r="H14" s="14">
        <f>'I-O'!G14*Price!$E$14</f>
        <v>0</v>
      </c>
      <c r="I14" s="14">
        <f>'I-O'!H14*Price!$E$14</f>
        <v>0</v>
      </c>
      <c r="J14" s="14">
        <f>'I-O'!I14*Price!$E$14</f>
        <v>0</v>
      </c>
      <c r="K14" s="14">
        <f>'I-O'!J14*Price!$E$14</f>
        <v>0</v>
      </c>
      <c r="L14" s="14">
        <f>'I-O'!K14*Price!$E$14</f>
        <v>0</v>
      </c>
      <c r="M14" s="14">
        <f>'I-O'!L14*Price!$E$14</f>
        <v>0</v>
      </c>
      <c r="N14" s="14">
        <f>'I-O'!M14*Price!$E$14</f>
        <v>0</v>
      </c>
      <c r="O14" s="14">
        <f>'I-O'!N14*Price!$E$14</f>
        <v>0</v>
      </c>
      <c r="P14" s="14">
        <f>'I-O'!O14*Price!$E$14</f>
        <v>0</v>
      </c>
      <c r="Q14" s="14">
        <f>'I-O'!P14*Price!$E$14</f>
        <v>0</v>
      </c>
      <c r="R14" s="14">
        <f>'I-O'!Q14*Price!$E$14</f>
        <v>0</v>
      </c>
      <c r="S14" s="14">
        <f>'I-O'!R14*Price!$E$14</f>
        <v>0</v>
      </c>
      <c r="T14" s="14">
        <f>'I-O'!S14*Price!$E$14</f>
        <v>0</v>
      </c>
      <c r="U14" s="14">
        <f>'I-O'!T14*Price!$E$14</f>
        <v>0</v>
      </c>
      <c r="V14" s="14">
        <f>'I-O'!U14*Price!$E$14</f>
        <v>0</v>
      </c>
      <c r="W14" s="14">
        <f>'I-O'!V14*Price!$E$14</f>
        <v>0</v>
      </c>
      <c r="X14" s="14">
        <f>'I-O'!W14*Price!$E$14</f>
        <v>0</v>
      </c>
      <c r="Y14" s="14">
        <f>'I-O'!X14*Price!$E$14</f>
        <v>0</v>
      </c>
      <c r="Z14" s="14">
        <f>'I-O'!Y14*Price!$E$14</f>
        <v>0</v>
      </c>
      <c r="AA14" s="14">
        <f>'I-O'!Z14*Price!$E$14</f>
        <v>0</v>
      </c>
      <c r="AB14" s="14">
        <f>'I-O'!AA14*Price!$E$14</f>
        <v>0</v>
      </c>
      <c r="AC14" s="14">
        <f>'I-O'!AB14*Price!$E$14</f>
        <v>0</v>
      </c>
      <c r="AD14" s="14">
        <f>'I-O'!AC14*Price!$E$14</f>
        <v>0</v>
      </c>
      <c r="AE14" s="14">
        <f>'I-O'!AD14*Price!$E$14</f>
        <v>0</v>
      </c>
      <c r="AF14" s="14">
        <f>'I-O'!AE14*Price!$E$14</f>
        <v>0</v>
      </c>
      <c r="AG14" s="14">
        <f>'I-O'!AF14*Price!$E$14</f>
        <v>0</v>
      </c>
    </row>
    <row r="15" spans="2:33">
      <c r="B15" s="81" t="s">
        <v>106</v>
      </c>
      <c r="C15" s="8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2:33">
      <c r="B16" s="15" t="s">
        <v>107</v>
      </c>
      <c r="C16" s="85" t="s">
        <v>88</v>
      </c>
      <c r="D16" s="14">
        <f>'I-O'!C16*Price!$E$16</f>
        <v>100000</v>
      </c>
      <c r="E16" s="14">
        <f>'I-O'!D16*Price!$E$16</f>
        <v>0</v>
      </c>
      <c r="F16" s="14">
        <f>'I-O'!E16*Price!$E$16</f>
        <v>100000</v>
      </c>
      <c r="G16" s="14">
        <f>'I-O'!F16*Price!$E$16</f>
        <v>0</v>
      </c>
      <c r="H16" s="14">
        <f>'I-O'!G16*Price!$E$16</f>
        <v>100000</v>
      </c>
      <c r="I16" s="14">
        <f>'I-O'!H16*Price!$E$16</f>
        <v>0</v>
      </c>
      <c r="J16" s="14">
        <f>'I-O'!I16*Price!$E$16</f>
        <v>100000</v>
      </c>
      <c r="K16" s="14">
        <f>'I-O'!J16*Price!$E$16</f>
        <v>0</v>
      </c>
      <c r="L16" s="14">
        <f>'I-O'!K16*Price!$E$16</f>
        <v>100000</v>
      </c>
      <c r="M16" s="14">
        <f>'I-O'!L16*Price!$E$16</f>
        <v>0</v>
      </c>
      <c r="N16" s="14">
        <f>'I-O'!M16*Price!$E$16</f>
        <v>100000</v>
      </c>
      <c r="O16" s="14">
        <f>'I-O'!N16*Price!$E$16</f>
        <v>0</v>
      </c>
      <c r="P16" s="14">
        <f>'I-O'!O16*Price!$E$16</f>
        <v>100000</v>
      </c>
      <c r="Q16" s="14">
        <f>'I-O'!P16*Price!$E$16</f>
        <v>0</v>
      </c>
      <c r="R16" s="14">
        <f>'I-O'!Q16*Price!$E$16</f>
        <v>100000</v>
      </c>
      <c r="S16" s="14">
        <f>'I-O'!R16*Price!$E$16</f>
        <v>0</v>
      </c>
      <c r="T16" s="14">
        <f>'I-O'!S16*Price!$E$16</f>
        <v>100000</v>
      </c>
      <c r="U16" s="14">
        <f>'I-O'!T16*Price!$E$16</f>
        <v>0</v>
      </c>
      <c r="V16" s="14">
        <f>'I-O'!U16*Price!$E$16</f>
        <v>100000</v>
      </c>
      <c r="W16" s="14">
        <f>'I-O'!V16*Price!$E$16</f>
        <v>0</v>
      </c>
      <c r="X16" s="14">
        <f>'I-O'!W16*Price!$E$16</f>
        <v>100000</v>
      </c>
      <c r="Y16" s="14">
        <f>'I-O'!X16*Price!$E$16</f>
        <v>0</v>
      </c>
      <c r="Z16" s="14">
        <f>'I-O'!Y16*Price!$E$16</f>
        <v>100000</v>
      </c>
      <c r="AA16" s="14">
        <f>'I-O'!Z16*Price!$E$16</f>
        <v>0</v>
      </c>
      <c r="AB16" s="14">
        <f>'I-O'!AA16*Price!$E$16</f>
        <v>100000</v>
      </c>
      <c r="AC16" s="14">
        <f>'I-O'!AB16*Price!$E$16</f>
        <v>0</v>
      </c>
      <c r="AD16" s="14">
        <f>'I-O'!AC16*Price!$E$16</f>
        <v>100000</v>
      </c>
      <c r="AE16" s="14">
        <f>'I-O'!AD16*Price!$E$16</f>
        <v>0</v>
      </c>
      <c r="AF16" s="14">
        <f>'I-O'!AE16*Price!$E$16</f>
        <v>100000</v>
      </c>
      <c r="AG16" s="14">
        <f>'I-O'!AF16*Price!$E$16</f>
        <v>0</v>
      </c>
    </row>
    <row r="17" spans="2:33">
      <c r="B17" s="15" t="s">
        <v>108</v>
      </c>
      <c r="C17" s="85" t="s">
        <v>88</v>
      </c>
      <c r="D17" s="14">
        <f>'I-O'!C17*Price!$E$17</f>
        <v>450000</v>
      </c>
      <c r="E17" s="14">
        <f>'I-O'!D17*Price!$E$17</f>
        <v>0</v>
      </c>
      <c r="F17" s="14">
        <f>'I-O'!E17*Price!$E$17</f>
        <v>0</v>
      </c>
      <c r="G17" s="14">
        <f>'I-O'!F17*Price!$E$17</f>
        <v>0</v>
      </c>
      <c r="H17" s="14">
        <f>'I-O'!G17*Price!$E$17</f>
        <v>450000</v>
      </c>
      <c r="I17" s="14">
        <f>'I-O'!H17*Price!$E$17</f>
        <v>0</v>
      </c>
      <c r="J17" s="14">
        <f>'I-O'!I17*Price!$E$17</f>
        <v>0</v>
      </c>
      <c r="K17" s="14">
        <f>'I-O'!J17*Price!$E$17</f>
        <v>0</v>
      </c>
      <c r="L17" s="14">
        <f>'I-O'!K17*Price!$E$17</f>
        <v>0</v>
      </c>
      <c r="M17" s="14">
        <f>'I-O'!L17*Price!$E$17</f>
        <v>450000</v>
      </c>
      <c r="N17" s="14">
        <f>'I-O'!M17*Price!$E$17</f>
        <v>0</v>
      </c>
      <c r="O17" s="14">
        <f>'I-O'!N17*Price!$E$17</f>
        <v>0</v>
      </c>
      <c r="P17" s="14">
        <f>'I-O'!O17*Price!$E$17</f>
        <v>0</v>
      </c>
      <c r="Q17" s="14">
        <f>'I-O'!P17*Price!$E$17</f>
        <v>0</v>
      </c>
      <c r="R17" s="14">
        <f>'I-O'!Q17*Price!$E$17</f>
        <v>450000</v>
      </c>
      <c r="S17" s="14">
        <f>'I-O'!R17*Price!$E$17</f>
        <v>0</v>
      </c>
      <c r="T17" s="14">
        <f>'I-O'!S17*Price!$E$17</f>
        <v>0</v>
      </c>
      <c r="U17" s="14">
        <f>'I-O'!T17*Price!$E$17</f>
        <v>0</v>
      </c>
      <c r="V17" s="14">
        <f>'I-O'!U17*Price!$E$17</f>
        <v>0</v>
      </c>
      <c r="W17" s="14">
        <f>'I-O'!V17*Price!$E$17</f>
        <v>450000</v>
      </c>
      <c r="X17" s="14">
        <f>'I-O'!W17*Price!$E$17</f>
        <v>0</v>
      </c>
      <c r="Y17" s="14">
        <f>'I-O'!X17*Price!$E$17</f>
        <v>0</v>
      </c>
      <c r="Z17" s="14">
        <f>'I-O'!Y17*Price!$E$17</f>
        <v>0</v>
      </c>
      <c r="AA17" s="14">
        <f>'I-O'!Z17*Price!$E$17</f>
        <v>0</v>
      </c>
      <c r="AB17" s="14">
        <f>'I-O'!AA17*Price!$E$17</f>
        <v>450000</v>
      </c>
      <c r="AC17" s="14">
        <f>'I-O'!AB17*Price!$E$17</f>
        <v>0</v>
      </c>
      <c r="AD17" s="14">
        <f>'I-O'!AC17*Price!$E$17</f>
        <v>0</v>
      </c>
      <c r="AE17" s="14">
        <f>'I-O'!AD17*Price!$E$17</f>
        <v>0</v>
      </c>
      <c r="AF17" s="14">
        <f>'I-O'!AE17*Price!$E$17</f>
        <v>0</v>
      </c>
      <c r="AG17" s="14">
        <f>'I-O'!AF17*Price!$E$17</f>
        <v>450000</v>
      </c>
    </row>
    <row r="18" spans="2:33">
      <c r="B18" s="15" t="s">
        <v>129</v>
      </c>
      <c r="C18" s="8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2:33">
      <c r="B19" s="80" t="s">
        <v>4</v>
      </c>
      <c r="C19" s="8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2:33">
      <c r="B20" s="82" t="s">
        <v>5</v>
      </c>
      <c r="C20" s="8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2:33">
      <c r="B21" s="15" t="s">
        <v>6</v>
      </c>
      <c r="C21" s="85" t="s">
        <v>88</v>
      </c>
      <c r="D21" s="14">
        <f>'I-O'!C21*Price!$E$21</f>
        <v>2000000</v>
      </c>
      <c r="E21" s="14">
        <f>'I-O'!D21*Price!$E$21</f>
        <v>2000000</v>
      </c>
      <c r="F21" s="14">
        <f>'I-O'!E21*Price!$E$21</f>
        <v>2000000</v>
      </c>
      <c r="G21" s="14">
        <f>'I-O'!F21*Price!$E$21</f>
        <v>2000000</v>
      </c>
      <c r="H21" s="14">
        <f>'I-O'!G21*Price!$E$21</f>
        <v>2000000</v>
      </c>
      <c r="I21" s="14">
        <f>'I-O'!H21*Price!$E$21</f>
        <v>2000000</v>
      </c>
      <c r="J21" s="14">
        <f>'I-O'!I21*Price!$E$21</f>
        <v>2000000</v>
      </c>
      <c r="K21" s="14">
        <f>'I-O'!J21*Price!$E$21</f>
        <v>2000000</v>
      </c>
      <c r="L21" s="14">
        <f>'I-O'!K21*Price!$E$21</f>
        <v>2000000</v>
      </c>
      <c r="M21" s="14">
        <f>'I-O'!L21*Price!$E$21</f>
        <v>2000000</v>
      </c>
      <c r="N21" s="14">
        <f>'I-O'!M21*Price!$E$21</f>
        <v>2000000</v>
      </c>
      <c r="O21" s="14">
        <f>'I-O'!N21*Price!$E$21</f>
        <v>2000000</v>
      </c>
      <c r="P21" s="14">
        <f>'I-O'!O21*Price!$E$21</f>
        <v>2000000</v>
      </c>
      <c r="Q21" s="14">
        <f>'I-O'!P21*Price!$E$21</f>
        <v>2000000</v>
      </c>
      <c r="R21" s="14">
        <f>'I-O'!Q21*Price!$E$21</f>
        <v>2000000</v>
      </c>
      <c r="S21" s="14">
        <f>'I-O'!R21*Price!$E$21</f>
        <v>2000000</v>
      </c>
      <c r="T21" s="14">
        <f>'I-O'!S21*Price!$E$21</f>
        <v>2000000</v>
      </c>
      <c r="U21" s="14">
        <f>'I-O'!T21*Price!$E$21</f>
        <v>2000000</v>
      </c>
      <c r="V21" s="14">
        <f>'I-O'!U21*Price!$E$21</f>
        <v>2000000</v>
      </c>
      <c r="W21" s="14">
        <f>'I-O'!V21*Price!$E$21</f>
        <v>2000000</v>
      </c>
      <c r="X21" s="14">
        <f>'I-O'!W21*Price!$E$21</f>
        <v>2000000</v>
      </c>
      <c r="Y21" s="14">
        <f>'I-O'!X21*Price!$E$21</f>
        <v>2000000</v>
      </c>
      <c r="Z21" s="14">
        <f>'I-O'!Y21*Price!$E$21</f>
        <v>2000000</v>
      </c>
      <c r="AA21" s="14">
        <f>'I-O'!Z21*Price!$E$21</f>
        <v>2000000</v>
      </c>
      <c r="AB21" s="14">
        <f>'I-O'!AA21*Price!$E$21</f>
        <v>2000000</v>
      </c>
      <c r="AC21" s="14">
        <f>'I-O'!AB21*Price!$E$21</f>
        <v>2000000</v>
      </c>
      <c r="AD21" s="14">
        <f>'I-O'!AC21*Price!$E$21</f>
        <v>2000000</v>
      </c>
      <c r="AE21" s="14">
        <f>'I-O'!AD21*Price!$E$21</f>
        <v>2000000</v>
      </c>
      <c r="AF21" s="14">
        <f>'I-O'!AE21*Price!$E$21</f>
        <v>2000000</v>
      </c>
      <c r="AG21" s="14">
        <f>'I-O'!AF21*Price!$E$21</f>
        <v>2000000</v>
      </c>
    </row>
    <row r="22" spans="2:33">
      <c r="B22" s="15" t="s">
        <v>7</v>
      </c>
      <c r="C22" s="85" t="s">
        <v>88</v>
      </c>
      <c r="D22" s="14">
        <f>'I-O'!C22*Price!$E$22</f>
        <v>400000</v>
      </c>
      <c r="E22" s="14">
        <f>'I-O'!D22*Price!$E$22</f>
        <v>400000</v>
      </c>
      <c r="F22" s="14">
        <f>'I-O'!E22*Price!$E$22</f>
        <v>400000</v>
      </c>
      <c r="G22" s="14">
        <f>'I-O'!F22*Price!$E$22</f>
        <v>400000</v>
      </c>
      <c r="H22" s="14">
        <f>'I-O'!G22*Price!$E$22</f>
        <v>400000</v>
      </c>
      <c r="I22" s="14">
        <f>'I-O'!H22*Price!$E$22</f>
        <v>400000</v>
      </c>
      <c r="J22" s="14">
        <f>'I-O'!I22*Price!$E$22</f>
        <v>400000</v>
      </c>
      <c r="K22" s="14">
        <f>'I-O'!J22*Price!$E$22</f>
        <v>400000</v>
      </c>
      <c r="L22" s="14">
        <f>'I-O'!K22*Price!$E$22</f>
        <v>400000</v>
      </c>
      <c r="M22" s="14">
        <f>'I-O'!L22*Price!$E$22</f>
        <v>400000</v>
      </c>
      <c r="N22" s="14">
        <f>'I-O'!M22*Price!$E$22</f>
        <v>400000</v>
      </c>
      <c r="O22" s="14">
        <f>'I-O'!N22*Price!$E$22</f>
        <v>400000</v>
      </c>
      <c r="P22" s="14">
        <f>'I-O'!O22*Price!$E$22</f>
        <v>400000</v>
      </c>
      <c r="Q22" s="14">
        <f>'I-O'!P22*Price!$E$22</f>
        <v>400000</v>
      </c>
      <c r="R22" s="14">
        <f>'I-O'!Q22*Price!$E$22</f>
        <v>400000</v>
      </c>
      <c r="S22" s="14">
        <f>'I-O'!R22*Price!$E$22</f>
        <v>400000</v>
      </c>
      <c r="T22" s="14">
        <f>'I-O'!S22*Price!$E$22</f>
        <v>400000</v>
      </c>
      <c r="U22" s="14">
        <f>'I-O'!T22*Price!$E$22</f>
        <v>400000</v>
      </c>
      <c r="V22" s="14">
        <f>'I-O'!U22*Price!$E$22</f>
        <v>400000</v>
      </c>
      <c r="W22" s="14">
        <f>'I-O'!V22*Price!$E$22</f>
        <v>400000</v>
      </c>
      <c r="X22" s="14">
        <f>'I-O'!W22*Price!$E$22</f>
        <v>400000</v>
      </c>
      <c r="Y22" s="14">
        <f>'I-O'!X22*Price!$E$22</f>
        <v>400000</v>
      </c>
      <c r="Z22" s="14">
        <f>'I-O'!Y22*Price!$E$22</f>
        <v>400000</v>
      </c>
      <c r="AA22" s="14">
        <f>'I-O'!Z22*Price!$E$22</f>
        <v>400000</v>
      </c>
      <c r="AB22" s="14">
        <f>'I-O'!AA22*Price!$E$22</f>
        <v>400000</v>
      </c>
      <c r="AC22" s="14">
        <f>'I-O'!AB22*Price!$E$22</f>
        <v>400000</v>
      </c>
      <c r="AD22" s="14">
        <f>'I-O'!AC22*Price!$E$22</f>
        <v>400000</v>
      </c>
      <c r="AE22" s="14">
        <f>'I-O'!AD22*Price!$E$22</f>
        <v>400000</v>
      </c>
      <c r="AF22" s="14">
        <f>'I-O'!AE22*Price!$E$22</f>
        <v>400000</v>
      </c>
      <c r="AG22" s="14">
        <f>'I-O'!AF22*Price!$E$22</f>
        <v>400000</v>
      </c>
    </row>
    <row r="23" spans="2:33">
      <c r="B23" s="15" t="s">
        <v>8</v>
      </c>
      <c r="C23" s="85" t="s">
        <v>88</v>
      </c>
      <c r="D23" s="14">
        <f>'I-O'!C23*Price!$E$23</f>
        <v>3000000</v>
      </c>
      <c r="E23" s="14">
        <f>'I-O'!D23*Price!$E$23</f>
        <v>3000000</v>
      </c>
      <c r="F23" s="14">
        <f>'I-O'!E23*Price!$E$23</f>
        <v>3000000</v>
      </c>
      <c r="G23" s="14">
        <f>'I-O'!F23*Price!$E$23</f>
        <v>3000000</v>
      </c>
      <c r="H23" s="14">
        <f>'I-O'!G23*Price!$E$23</f>
        <v>3000000</v>
      </c>
      <c r="I23" s="14">
        <f>'I-O'!H23*Price!$E$23</f>
        <v>3000000</v>
      </c>
      <c r="J23" s="14">
        <f>'I-O'!I23*Price!$E$23</f>
        <v>3000000</v>
      </c>
      <c r="K23" s="14">
        <f>'I-O'!J23*Price!$E$23</f>
        <v>3000000</v>
      </c>
      <c r="L23" s="14">
        <f>'I-O'!K23*Price!$E$23</f>
        <v>3000000</v>
      </c>
      <c r="M23" s="14">
        <f>'I-O'!L23*Price!$E$23</f>
        <v>3000000</v>
      </c>
      <c r="N23" s="14">
        <f>'I-O'!M23*Price!$E$23</f>
        <v>3000000</v>
      </c>
      <c r="O23" s="14">
        <f>'I-O'!N23*Price!$E$23</f>
        <v>3000000</v>
      </c>
      <c r="P23" s="14">
        <f>'I-O'!O23*Price!$E$23</f>
        <v>3000000</v>
      </c>
      <c r="Q23" s="14">
        <f>'I-O'!P23*Price!$E$23</f>
        <v>3000000</v>
      </c>
      <c r="R23" s="14">
        <f>'I-O'!Q23*Price!$E$23</f>
        <v>3000000</v>
      </c>
      <c r="S23" s="14">
        <f>'I-O'!R23*Price!$E$23</f>
        <v>3000000</v>
      </c>
      <c r="T23" s="14">
        <f>'I-O'!S23*Price!$E$23</f>
        <v>3000000</v>
      </c>
      <c r="U23" s="14">
        <f>'I-O'!T23*Price!$E$23</f>
        <v>3000000</v>
      </c>
      <c r="V23" s="14">
        <f>'I-O'!U23*Price!$E$23</f>
        <v>3000000</v>
      </c>
      <c r="W23" s="14">
        <f>'I-O'!V23*Price!$E$23</f>
        <v>3000000</v>
      </c>
      <c r="X23" s="14">
        <f>'I-O'!W23*Price!$E$23</f>
        <v>3000000</v>
      </c>
      <c r="Y23" s="14">
        <f>'I-O'!X23*Price!$E$23</f>
        <v>3000000</v>
      </c>
      <c r="Z23" s="14">
        <f>'I-O'!Y23*Price!$E$23</f>
        <v>3000000</v>
      </c>
      <c r="AA23" s="14">
        <f>'I-O'!Z23*Price!$E$23</f>
        <v>3000000</v>
      </c>
      <c r="AB23" s="14">
        <f>'I-O'!AA23*Price!$E$23</f>
        <v>3000000</v>
      </c>
      <c r="AC23" s="14">
        <f>'I-O'!AB23*Price!$E$23</f>
        <v>3000000</v>
      </c>
      <c r="AD23" s="14">
        <f>'I-O'!AC23*Price!$E$23</f>
        <v>3000000</v>
      </c>
      <c r="AE23" s="14">
        <f>'I-O'!AD23*Price!$E$23</f>
        <v>3000000</v>
      </c>
      <c r="AF23" s="14">
        <f>'I-O'!AE23*Price!$E$23</f>
        <v>3000000</v>
      </c>
      <c r="AG23" s="14">
        <f>'I-O'!AF23*Price!$E$23</f>
        <v>3000000</v>
      </c>
    </row>
    <row r="24" spans="2:33">
      <c r="B24" s="15" t="s">
        <v>9</v>
      </c>
      <c r="C24" s="85" t="s">
        <v>88</v>
      </c>
      <c r="D24" s="14">
        <f>'I-O'!C24*Price!$E$24</f>
        <v>1600000</v>
      </c>
      <c r="E24" s="14">
        <f>'I-O'!D24*Price!$E$24</f>
        <v>1600000</v>
      </c>
      <c r="F24" s="14">
        <f>'I-O'!E24*Price!$E$24</f>
        <v>1600000</v>
      </c>
      <c r="G24" s="14">
        <f>'I-O'!F24*Price!$E$24</f>
        <v>1600000</v>
      </c>
      <c r="H24" s="14">
        <f>'I-O'!G24*Price!$E$24</f>
        <v>1600000</v>
      </c>
      <c r="I24" s="14">
        <f>'I-O'!H24*Price!$E$24</f>
        <v>1600000</v>
      </c>
      <c r="J24" s="14">
        <f>'I-O'!I24*Price!$E$24</f>
        <v>1600000</v>
      </c>
      <c r="K24" s="14">
        <f>'I-O'!J24*Price!$E$24</f>
        <v>1600000</v>
      </c>
      <c r="L24" s="14">
        <f>'I-O'!K24*Price!$E$24</f>
        <v>1600000</v>
      </c>
      <c r="M24" s="14">
        <f>'I-O'!L24*Price!$E$24</f>
        <v>1600000</v>
      </c>
      <c r="N24" s="14">
        <f>'I-O'!M24*Price!$E$24</f>
        <v>1600000</v>
      </c>
      <c r="O24" s="14">
        <f>'I-O'!N24*Price!$E$24</f>
        <v>1600000</v>
      </c>
      <c r="P24" s="14">
        <f>'I-O'!O24*Price!$E$24</f>
        <v>1600000</v>
      </c>
      <c r="Q24" s="14">
        <f>'I-O'!P24*Price!$E$24</f>
        <v>1600000</v>
      </c>
      <c r="R24" s="14">
        <f>'I-O'!Q24*Price!$E$24</f>
        <v>1600000</v>
      </c>
      <c r="S24" s="14">
        <f>'I-O'!R24*Price!$E$24</f>
        <v>1600000</v>
      </c>
      <c r="T24" s="14">
        <f>'I-O'!S24*Price!$E$24</f>
        <v>1600000</v>
      </c>
      <c r="U24" s="14">
        <f>'I-O'!T24*Price!$E$24</f>
        <v>1600000</v>
      </c>
      <c r="V24" s="14">
        <f>'I-O'!U24*Price!$E$24</f>
        <v>1600000</v>
      </c>
      <c r="W24" s="14">
        <f>'I-O'!V24*Price!$E$24</f>
        <v>1600000</v>
      </c>
      <c r="X24" s="14">
        <f>'I-O'!W24*Price!$E$24</f>
        <v>1600000</v>
      </c>
      <c r="Y24" s="14">
        <f>'I-O'!X24*Price!$E$24</f>
        <v>1600000</v>
      </c>
      <c r="Z24" s="14">
        <f>'I-O'!Y24*Price!$E$24</f>
        <v>1600000</v>
      </c>
      <c r="AA24" s="14">
        <f>'I-O'!Z24*Price!$E$24</f>
        <v>1600000</v>
      </c>
      <c r="AB24" s="14">
        <f>'I-O'!AA24*Price!$E$24</f>
        <v>1600000</v>
      </c>
      <c r="AC24" s="14">
        <f>'I-O'!AB24*Price!$E$24</f>
        <v>1600000</v>
      </c>
      <c r="AD24" s="14">
        <f>'I-O'!AC24*Price!$E$24</f>
        <v>1600000</v>
      </c>
      <c r="AE24" s="14">
        <f>'I-O'!AD24*Price!$E$24</f>
        <v>1600000</v>
      </c>
      <c r="AF24" s="14">
        <f>'I-O'!AE24*Price!$E$24</f>
        <v>1600000</v>
      </c>
      <c r="AG24" s="14">
        <f>'I-O'!AF24*Price!$E$24</f>
        <v>1600000</v>
      </c>
    </row>
    <row r="25" spans="2:33">
      <c r="B25" s="15" t="s">
        <v>123</v>
      </c>
      <c r="C25" s="85" t="s">
        <v>88</v>
      </c>
      <c r="D25" s="14">
        <f>'I-O'!C25*Price!$E$25</f>
        <v>2400000</v>
      </c>
      <c r="E25" s="14">
        <f>'I-O'!D25*Price!$E$25</f>
        <v>2400000</v>
      </c>
      <c r="F25" s="14">
        <f>'I-O'!E25*Price!$E$25</f>
        <v>2400000</v>
      </c>
      <c r="G25" s="14">
        <f>'I-O'!F25*Price!$E$25</f>
        <v>2400000</v>
      </c>
      <c r="H25" s="14">
        <f>'I-O'!G25*Price!$E$25</f>
        <v>2400000</v>
      </c>
      <c r="I25" s="14">
        <f>'I-O'!H25*Price!$E$25</f>
        <v>2400000</v>
      </c>
      <c r="J25" s="14">
        <f>'I-O'!I25*Price!$E$25</f>
        <v>2400000</v>
      </c>
      <c r="K25" s="14">
        <f>'I-O'!J25*Price!$E$25</f>
        <v>2400000</v>
      </c>
      <c r="L25" s="14">
        <f>'I-O'!K25*Price!$E$25</f>
        <v>2400000</v>
      </c>
      <c r="M25" s="14">
        <f>'I-O'!L25*Price!$E$25</f>
        <v>2400000</v>
      </c>
      <c r="N25" s="14">
        <f>'I-O'!M25*Price!$E$25</f>
        <v>2400000</v>
      </c>
      <c r="O25" s="14">
        <f>'I-O'!N25*Price!$E$25</f>
        <v>2400000</v>
      </c>
      <c r="P25" s="14">
        <f>'I-O'!O25*Price!$E$25</f>
        <v>2400000</v>
      </c>
      <c r="Q25" s="14">
        <f>'I-O'!P25*Price!$E$25</f>
        <v>2400000</v>
      </c>
      <c r="R25" s="14">
        <f>'I-O'!Q25*Price!$E$25</f>
        <v>2400000</v>
      </c>
      <c r="S25" s="14">
        <f>'I-O'!R25*Price!$E$25</f>
        <v>2400000</v>
      </c>
      <c r="T25" s="14">
        <f>'I-O'!S25*Price!$E$25</f>
        <v>2400000</v>
      </c>
      <c r="U25" s="14">
        <f>'I-O'!T25*Price!$E$25</f>
        <v>2400000</v>
      </c>
      <c r="V25" s="14">
        <f>'I-O'!U25*Price!$E$25</f>
        <v>2400000</v>
      </c>
      <c r="W25" s="14">
        <f>'I-O'!V25*Price!$E$25</f>
        <v>2400000</v>
      </c>
      <c r="X25" s="14">
        <f>'I-O'!W25*Price!$E$25</f>
        <v>2400000</v>
      </c>
      <c r="Y25" s="14">
        <f>'I-O'!X25*Price!$E$25</f>
        <v>2400000</v>
      </c>
      <c r="Z25" s="14">
        <f>'I-O'!Y25*Price!$E$25</f>
        <v>2400000</v>
      </c>
      <c r="AA25" s="14">
        <f>'I-O'!Z25*Price!$E$25</f>
        <v>2400000</v>
      </c>
      <c r="AB25" s="14">
        <f>'I-O'!AA25*Price!$E$25</f>
        <v>2400000</v>
      </c>
      <c r="AC25" s="14">
        <f>'I-O'!AB25*Price!$E$25</f>
        <v>2400000</v>
      </c>
      <c r="AD25" s="14">
        <f>'I-O'!AC25*Price!$E$25</f>
        <v>2400000</v>
      </c>
      <c r="AE25" s="14">
        <f>'I-O'!AD25*Price!$E$25</f>
        <v>2400000</v>
      </c>
      <c r="AF25" s="14">
        <f>'I-O'!AE25*Price!$E$25</f>
        <v>2400000</v>
      </c>
      <c r="AG25" s="14">
        <f>'I-O'!AF25*Price!$E$25</f>
        <v>2400000</v>
      </c>
    </row>
    <row r="26" spans="2:33">
      <c r="B26" s="15" t="s">
        <v>122</v>
      </c>
      <c r="C26" s="85" t="s">
        <v>88</v>
      </c>
      <c r="D26" s="14">
        <f>'I-O'!C26*Price!$E$26</f>
        <v>0</v>
      </c>
      <c r="E26" s="14">
        <f>'I-O'!D26*Price!$E$26</f>
        <v>0</v>
      </c>
      <c r="F26" s="14">
        <f>'I-O'!E26*Price!$E$26</f>
        <v>0</v>
      </c>
      <c r="G26" s="14">
        <f>'I-O'!F26*Price!$E$26</f>
        <v>0</v>
      </c>
      <c r="H26" s="14">
        <f>'I-O'!G26*Price!$E$26</f>
        <v>0</v>
      </c>
      <c r="I26" s="14">
        <f>'I-O'!H26*Price!$E$26</f>
        <v>0</v>
      </c>
      <c r="J26" s="14">
        <f>'I-O'!I26*Price!$E$26</f>
        <v>0</v>
      </c>
      <c r="K26" s="14">
        <f>'I-O'!J26*Price!$E$26</f>
        <v>0</v>
      </c>
      <c r="L26" s="14">
        <f>'I-O'!K26*Price!$E$26</f>
        <v>0</v>
      </c>
      <c r="M26" s="14">
        <f>'I-O'!L26*Price!$E$26</f>
        <v>0</v>
      </c>
      <c r="N26" s="14">
        <f>'I-O'!M26*Price!$E$26</f>
        <v>0</v>
      </c>
      <c r="O26" s="14">
        <f>'I-O'!N26*Price!$E$26</f>
        <v>0</v>
      </c>
      <c r="P26" s="14">
        <f>'I-O'!O26*Price!$E$26</f>
        <v>0</v>
      </c>
      <c r="Q26" s="14">
        <f>'I-O'!P26*Price!$E$26</f>
        <v>0</v>
      </c>
      <c r="R26" s="14">
        <f>'I-O'!Q26*Price!$E$26</f>
        <v>0</v>
      </c>
      <c r="S26" s="14">
        <f>'I-O'!R26*Price!$E$26</f>
        <v>0</v>
      </c>
      <c r="T26" s="14">
        <f>'I-O'!S26*Price!$E$26</f>
        <v>0</v>
      </c>
      <c r="U26" s="14">
        <f>'I-O'!T26*Price!$E$26</f>
        <v>0</v>
      </c>
      <c r="V26" s="14">
        <f>'I-O'!U26*Price!$E$26</f>
        <v>0</v>
      </c>
      <c r="W26" s="14">
        <f>'I-O'!V26*Price!$E$26</f>
        <v>0</v>
      </c>
      <c r="X26" s="14">
        <f>'I-O'!W26*Price!$E$26</f>
        <v>0</v>
      </c>
      <c r="Y26" s="14">
        <f>'I-O'!X26*Price!$E$26</f>
        <v>0</v>
      </c>
      <c r="Z26" s="14">
        <f>'I-O'!Y26*Price!$E$26</f>
        <v>0</v>
      </c>
      <c r="AA26" s="14">
        <f>'I-O'!Z26*Price!$E$26</f>
        <v>0</v>
      </c>
      <c r="AB26" s="14">
        <f>'I-O'!AA26*Price!$E$26</f>
        <v>0</v>
      </c>
      <c r="AC26" s="14">
        <f>'I-O'!AB26*Price!$E$26</f>
        <v>0</v>
      </c>
      <c r="AD26" s="14">
        <f>'I-O'!AC26*Price!$E$26</f>
        <v>0</v>
      </c>
      <c r="AE26" s="14">
        <f>'I-O'!AD26*Price!$E$26</f>
        <v>0</v>
      </c>
      <c r="AF26" s="14">
        <f>'I-O'!AE26*Price!$E$26</f>
        <v>0</v>
      </c>
      <c r="AG26" s="14">
        <f>'I-O'!AF26*Price!$E$26</f>
        <v>0</v>
      </c>
    </row>
    <row r="27" spans="2:33">
      <c r="B27" s="15" t="s">
        <v>12</v>
      </c>
      <c r="C27" s="85" t="s">
        <v>88</v>
      </c>
      <c r="D27" s="14">
        <f>'I-O'!C27*Price!$D$27</f>
        <v>6400000</v>
      </c>
      <c r="E27" s="14">
        <f>'I-O'!D27*Price!$D$27</f>
        <v>6400000</v>
      </c>
      <c r="F27" s="14">
        <f>'I-O'!E27*Price!$D$27</f>
        <v>6400000</v>
      </c>
      <c r="G27" s="14">
        <f>'I-O'!F27*Price!$D$27</f>
        <v>6400000</v>
      </c>
      <c r="H27" s="14">
        <f>'I-O'!G27*Price!$D$27</f>
        <v>6400000</v>
      </c>
      <c r="I27" s="14">
        <f>'I-O'!H27*Price!$D$27</f>
        <v>6400000</v>
      </c>
      <c r="J27" s="14">
        <f>'I-O'!I27*Price!$D$27</f>
        <v>6400000</v>
      </c>
      <c r="K27" s="14">
        <f>'I-O'!J27*Price!$D$27</f>
        <v>6400000</v>
      </c>
      <c r="L27" s="14">
        <f>'I-O'!K27*Price!$D$27</f>
        <v>6400000</v>
      </c>
      <c r="M27" s="14">
        <f>'I-O'!L27*Price!$D$27</f>
        <v>6400000</v>
      </c>
      <c r="N27" s="14">
        <f>'I-O'!M27*Price!$D$27</f>
        <v>6400000</v>
      </c>
      <c r="O27" s="14">
        <f>'I-O'!N27*Price!$D$27</f>
        <v>6400000</v>
      </c>
      <c r="P27" s="14">
        <f>'I-O'!O27*Price!$D$27</f>
        <v>6400000</v>
      </c>
      <c r="Q27" s="14">
        <f>'I-O'!P27*Price!$D$27</f>
        <v>6400000</v>
      </c>
      <c r="R27" s="14">
        <f>'I-O'!Q27*Price!$D$27</f>
        <v>6400000</v>
      </c>
      <c r="S27" s="14">
        <f>'I-O'!R27*Price!$D$27</f>
        <v>6400000</v>
      </c>
      <c r="T27" s="14">
        <f>'I-O'!S27*Price!$D$27</f>
        <v>6400000</v>
      </c>
      <c r="U27" s="14">
        <f>'I-O'!T27*Price!$D$27</f>
        <v>6400000</v>
      </c>
      <c r="V27" s="14">
        <f>'I-O'!U27*Price!$D$27</f>
        <v>6400000</v>
      </c>
      <c r="W27" s="14">
        <f>'I-O'!V27*Price!$D$27</f>
        <v>6400000</v>
      </c>
      <c r="X27" s="14">
        <f>'I-O'!W27*Price!$D$27</f>
        <v>6400000</v>
      </c>
      <c r="Y27" s="14">
        <f>'I-O'!X27*Price!$D$27</f>
        <v>6400000</v>
      </c>
      <c r="Z27" s="14">
        <f>'I-O'!Y27*Price!$D$27</f>
        <v>6400000</v>
      </c>
      <c r="AA27" s="14">
        <f>'I-O'!Z27*Price!$D$27</f>
        <v>6400000</v>
      </c>
      <c r="AB27" s="14">
        <f>'I-O'!AA27*Price!$D$27</f>
        <v>6400000</v>
      </c>
      <c r="AC27" s="14">
        <f>'I-O'!AB27*Price!$D$27</f>
        <v>6400000</v>
      </c>
      <c r="AD27" s="14">
        <f>'I-O'!AC27*Price!$D$27</f>
        <v>6400000</v>
      </c>
      <c r="AE27" s="14">
        <f>'I-O'!AD27*Price!$D$27</f>
        <v>6400000</v>
      </c>
      <c r="AF27" s="14">
        <f>'I-O'!AE27*Price!$D$27</f>
        <v>6400000</v>
      </c>
      <c r="AG27" s="14">
        <f>'I-O'!AF27*Price!$D$27</f>
        <v>6400000</v>
      </c>
    </row>
    <row r="28" spans="2:33">
      <c r="B28" s="81" t="s">
        <v>110</v>
      </c>
      <c r="C28" s="8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>
      <c r="B29" s="15" t="s">
        <v>130</v>
      </c>
      <c r="C29" s="85" t="s">
        <v>88</v>
      </c>
      <c r="D29" s="14">
        <f>'I-O'!C29*Price!$E$29</f>
        <v>400000</v>
      </c>
      <c r="E29" s="14">
        <f>'I-O'!D29*Price!$E$29</f>
        <v>400000</v>
      </c>
      <c r="F29" s="14">
        <f>'I-O'!E29*Price!$E$29</f>
        <v>400000</v>
      </c>
      <c r="G29" s="14">
        <f>'I-O'!F29*Price!$E$29</f>
        <v>400000</v>
      </c>
      <c r="H29" s="14">
        <f>'I-O'!G29*Price!$E$29</f>
        <v>400000</v>
      </c>
      <c r="I29" s="14">
        <f>'I-O'!H29*Price!$E$29</f>
        <v>400000</v>
      </c>
      <c r="J29" s="14">
        <f>'I-O'!I29*Price!$E$29</f>
        <v>400000</v>
      </c>
      <c r="K29" s="14">
        <f>'I-O'!J29*Price!$E$29</f>
        <v>400000</v>
      </c>
      <c r="L29" s="14">
        <f>'I-O'!K29*Price!$E$29</f>
        <v>400000</v>
      </c>
      <c r="M29" s="14">
        <f>'I-O'!L29*Price!$E$29</f>
        <v>400000</v>
      </c>
      <c r="N29" s="14">
        <f>'I-O'!M29*Price!$E$29</f>
        <v>400000</v>
      </c>
      <c r="O29" s="14">
        <f>'I-O'!N29*Price!$E$29</f>
        <v>400000</v>
      </c>
      <c r="P29" s="14">
        <f>'I-O'!O29*Price!$E$29</f>
        <v>400000</v>
      </c>
      <c r="Q29" s="14">
        <f>'I-O'!P29*Price!$E$29</f>
        <v>400000</v>
      </c>
      <c r="R29" s="14">
        <f>'I-O'!Q29*Price!$E$29</f>
        <v>400000</v>
      </c>
      <c r="S29" s="14">
        <f>'I-O'!R29*Price!$E$29</f>
        <v>400000</v>
      </c>
      <c r="T29" s="14">
        <f>'I-O'!S29*Price!$E$29</f>
        <v>400000</v>
      </c>
      <c r="U29" s="14">
        <f>'I-O'!T29*Price!$E$29</f>
        <v>400000</v>
      </c>
      <c r="V29" s="14">
        <f>'I-O'!U29*Price!$E$29</f>
        <v>400000</v>
      </c>
      <c r="W29" s="14">
        <f>'I-O'!V29*Price!$E$29</f>
        <v>400000</v>
      </c>
      <c r="X29" s="14">
        <f>'I-O'!W29*Price!$E$29</f>
        <v>400000</v>
      </c>
      <c r="Y29" s="14">
        <f>'I-O'!X29*Price!$E$29</f>
        <v>400000</v>
      </c>
      <c r="Z29" s="14">
        <f>'I-O'!Y29*Price!$E$29</f>
        <v>400000</v>
      </c>
      <c r="AA29" s="14">
        <f>'I-O'!Z29*Price!$E$29</f>
        <v>400000</v>
      </c>
      <c r="AB29" s="14">
        <f>'I-O'!AA29*Price!$E$29</f>
        <v>400000</v>
      </c>
      <c r="AC29" s="14">
        <f>'I-O'!AB29*Price!$E$29</f>
        <v>400000</v>
      </c>
      <c r="AD29" s="14">
        <f>'I-O'!AC29*Price!$E$29</f>
        <v>400000</v>
      </c>
      <c r="AE29" s="14">
        <f>'I-O'!AD29*Price!$E$29</f>
        <v>400000</v>
      </c>
      <c r="AF29" s="14">
        <f>'I-O'!AE29*Price!$E$29</f>
        <v>400000</v>
      </c>
      <c r="AG29" s="14">
        <f>'I-O'!AF29*Price!$E$29</f>
        <v>400000</v>
      </c>
    </row>
    <row r="30" spans="2:33">
      <c r="B30" s="15" t="s">
        <v>131</v>
      </c>
      <c r="C30" s="85" t="s">
        <v>88</v>
      </c>
      <c r="D30" s="14">
        <f>'I-O'!C30*Price!$E$30</f>
        <v>6000000</v>
      </c>
      <c r="E30" s="14">
        <f>'I-O'!D30*Price!$E$30</f>
        <v>6000000</v>
      </c>
      <c r="F30" s="14">
        <f>'I-O'!E30*Price!$E$30</f>
        <v>6000000</v>
      </c>
      <c r="G30" s="14">
        <f>'I-O'!F30*Price!$E$30</f>
        <v>6000000</v>
      </c>
      <c r="H30" s="14">
        <f>'I-O'!G30*Price!$E$30</f>
        <v>6000000</v>
      </c>
      <c r="I30" s="14">
        <f>'I-O'!H30*Price!$E$30</f>
        <v>6000000</v>
      </c>
      <c r="J30" s="14">
        <f>'I-O'!I30*Price!$E$30</f>
        <v>6000000</v>
      </c>
      <c r="K30" s="14">
        <f>'I-O'!J30*Price!$E$30</f>
        <v>6000000</v>
      </c>
      <c r="L30" s="14">
        <f>'I-O'!K30*Price!$E$30</f>
        <v>6000000</v>
      </c>
      <c r="M30" s="14">
        <f>'I-O'!L30*Price!$E$30</f>
        <v>6000000</v>
      </c>
      <c r="N30" s="14">
        <f>'I-O'!M30*Price!$E$30</f>
        <v>6000000</v>
      </c>
      <c r="O30" s="14">
        <f>'I-O'!N30*Price!$E$30</f>
        <v>6000000</v>
      </c>
      <c r="P30" s="14">
        <f>'I-O'!O30*Price!$E$30</f>
        <v>6000000</v>
      </c>
      <c r="Q30" s="14">
        <f>'I-O'!P30*Price!$E$30</f>
        <v>6000000</v>
      </c>
      <c r="R30" s="14">
        <f>'I-O'!Q30*Price!$E$30</f>
        <v>6000000</v>
      </c>
      <c r="S30" s="14">
        <f>'I-O'!R30*Price!$E$30</f>
        <v>6000000</v>
      </c>
      <c r="T30" s="14">
        <f>'I-O'!S30*Price!$E$30</f>
        <v>6000000</v>
      </c>
      <c r="U30" s="14">
        <f>'I-O'!T30*Price!$E$30</f>
        <v>6000000</v>
      </c>
      <c r="V30" s="14">
        <f>'I-O'!U30*Price!$E$30</f>
        <v>6000000</v>
      </c>
      <c r="W30" s="14">
        <f>'I-O'!V30*Price!$E$30</f>
        <v>6000000</v>
      </c>
      <c r="X30" s="14">
        <f>'I-O'!W30*Price!$E$30</f>
        <v>6000000</v>
      </c>
      <c r="Y30" s="14">
        <f>'I-O'!X30*Price!$E$30</f>
        <v>6000000</v>
      </c>
      <c r="Z30" s="14">
        <f>'I-O'!Y30*Price!$E$30</f>
        <v>6000000</v>
      </c>
      <c r="AA30" s="14">
        <f>'I-O'!Z30*Price!$E$30</f>
        <v>6000000</v>
      </c>
      <c r="AB30" s="14">
        <f>'I-O'!AA30*Price!$E$30</f>
        <v>6000000</v>
      </c>
      <c r="AC30" s="14">
        <f>'I-O'!AB30*Price!$E$30</f>
        <v>6000000</v>
      </c>
      <c r="AD30" s="14">
        <f>'I-O'!AC30*Price!$E$30</f>
        <v>6000000</v>
      </c>
      <c r="AE30" s="14">
        <f>'I-O'!AD30*Price!$E$30</f>
        <v>6000000</v>
      </c>
      <c r="AF30" s="14">
        <f>'I-O'!AE30*Price!$E$30</f>
        <v>6000000</v>
      </c>
      <c r="AG30" s="14">
        <f>'I-O'!AF30*Price!$E$30</f>
        <v>6000000</v>
      </c>
    </row>
    <row r="31" spans="2:33">
      <c r="B31" s="15" t="s">
        <v>111</v>
      </c>
      <c r="C31" s="85" t="s">
        <v>88</v>
      </c>
      <c r="D31" s="14">
        <f>'I-O'!C32*Price!E31</f>
        <v>0</v>
      </c>
      <c r="E31" s="14">
        <f>'I-O'!D32*Price!F31</f>
        <v>0</v>
      </c>
      <c r="F31" s="14">
        <f>'I-O'!E32*Price!G31</f>
        <v>0</v>
      </c>
      <c r="G31" s="14">
        <f>'I-O'!F32*Price!H31</f>
        <v>0</v>
      </c>
      <c r="H31" s="14">
        <f>'I-O'!G32*Price!I31</f>
        <v>0</v>
      </c>
      <c r="I31" s="14">
        <f>'I-O'!H32*Price!J31</f>
        <v>0</v>
      </c>
      <c r="J31" s="14">
        <f>'I-O'!I32*Price!K31</f>
        <v>0</v>
      </c>
      <c r="K31" s="14">
        <f>'I-O'!J32*Price!L31</f>
        <v>0</v>
      </c>
      <c r="L31" s="14">
        <f>'I-O'!K32*Price!M31</f>
        <v>0</v>
      </c>
      <c r="M31" s="14">
        <f>'I-O'!L32*Price!N31</f>
        <v>0</v>
      </c>
      <c r="N31" s="14">
        <f>'I-O'!M32*Price!O31</f>
        <v>0</v>
      </c>
      <c r="O31" s="14">
        <f>'I-O'!N32*Price!P31</f>
        <v>0</v>
      </c>
      <c r="P31" s="14">
        <f>'I-O'!O32*Price!Q31</f>
        <v>0</v>
      </c>
      <c r="Q31" s="14">
        <f>'I-O'!P32*Price!R31</f>
        <v>0</v>
      </c>
      <c r="R31" s="14">
        <f>'I-O'!Q32*Price!S31</f>
        <v>0</v>
      </c>
      <c r="S31" s="14">
        <f>'I-O'!R32*Price!T31</f>
        <v>0</v>
      </c>
      <c r="T31" s="14">
        <f>'I-O'!S32*Price!U31</f>
        <v>0</v>
      </c>
      <c r="U31" s="14">
        <f>'I-O'!T32*Price!V31</f>
        <v>0</v>
      </c>
      <c r="V31" s="14">
        <f>'I-O'!U32*Price!W31</f>
        <v>0</v>
      </c>
      <c r="W31" s="14">
        <f>'I-O'!V32*Price!X31</f>
        <v>0</v>
      </c>
      <c r="X31" s="14">
        <f>'I-O'!W32*Price!Y31</f>
        <v>0</v>
      </c>
      <c r="Y31" s="14">
        <f>'I-O'!X32*Price!Z31</f>
        <v>0</v>
      </c>
      <c r="Z31" s="14">
        <f>'I-O'!Y32*Price!AA31</f>
        <v>0</v>
      </c>
      <c r="AA31" s="14">
        <f>'I-O'!Z32*Price!AB31</f>
        <v>0</v>
      </c>
      <c r="AB31" s="14">
        <f>'I-O'!AA32*Price!AC31</f>
        <v>0</v>
      </c>
      <c r="AC31" s="14">
        <f>'I-O'!AB32*Price!AD31</f>
        <v>0</v>
      </c>
      <c r="AD31" s="14">
        <f>'I-O'!AC32*Price!AE31</f>
        <v>0</v>
      </c>
      <c r="AE31" s="14">
        <f>'I-O'!AD32*Price!AF31</f>
        <v>0</v>
      </c>
      <c r="AF31" s="14">
        <f>'I-O'!AE32*Price!AG31</f>
        <v>0</v>
      </c>
      <c r="AG31" s="14">
        <f>'I-O'!AF32*Price!AH31</f>
        <v>0</v>
      </c>
    </row>
    <row r="32" spans="2:33">
      <c r="B32" s="15" t="s">
        <v>13</v>
      </c>
      <c r="C32" s="85" t="s">
        <v>88</v>
      </c>
      <c r="D32" s="14">
        <f>'I-O'!C32*Price!$E$32</f>
        <v>200000</v>
      </c>
      <c r="E32" s="14">
        <f>'I-O'!D32*Price!$E$32</f>
        <v>200000</v>
      </c>
      <c r="F32" s="14">
        <f>'I-O'!E32*Price!$E$32</f>
        <v>200000</v>
      </c>
      <c r="G32" s="14">
        <f>'I-O'!F32*Price!$E$32</f>
        <v>200000</v>
      </c>
      <c r="H32" s="14">
        <f>'I-O'!G32*Price!$E$32</f>
        <v>200000</v>
      </c>
      <c r="I32" s="14">
        <f>'I-O'!H32*Price!$E$32</f>
        <v>200000</v>
      </c>
      <c r="J32" s="14">
        <f>'I-O'!I32*Price!$E$32</f>
        <v>200000</v>
      </c>
      <c r="K32" s="14">
        <f>'I-O'!J32*Price!$E$32</f>
        <v>200000</v>
      </c>
      <c r="L32" s="14">
        <f>'I-O'!K32*Price!$E$32</f>
        <v>200000</v>
      </c>
      <c r="M32" s="14">
        <f>'I-O'!L32*Price!$E$32</f>
        <v>200000</v>
      </c>
      <c r="N32" s="14">
        <f>'I-O'!M32*Price!$E$32</f>
        <v>200000</v>
      </c>
      <c r="O32" s="14">
        <f>'I-O'!N32*Price!$E$32</f>
        <v>200000</v>
      </c>
      <c r="P32" s="14">
        <f>'I-O'!O32*Price!$E$32</f>
        <v>200000</v>
      </c>
      <c r="Q32" s="14">
        <f>'I-O'!P32*Price!$E$32</f>
        <v>200000</v>
      </c>
      <c r="R32" s="14">
        <f>'I-O'!Q32*Price!$E$32</f>
        <v>200000</v>
      </c>
      <c r="S32" s="14">
        <f>'I-O'!R32*Price!$E$32</f>
        <v>200000</v>
      </c>
      <c r="T32" s="14">
        <f>'I-O'!S32*Price!$E$32</f>
        <v>200000</v>
      </c>
      <c r="U32" s="14">
        <f>'I-O'!T32*Price!$E$32</f>
        <v>200000</v>
      </c>
      <c r="V32" s="14">
        <f>'I-O'!U32*Price!$E$32</f>
        <v>200000</v>
      </c>
      <c r="W32" s="14">
        <f>'I-O'!V32*Price!$E$32</f>
        <v>200000</v>
      </c>
      <c r="X32" s="14">
        <f>'I-O'!W32*Price!$E$32</f>
        <v>200000</v>
      </c>
      <c r="Y32" s="14">
        <f>'I-O'!X32*Price!$E$32</f>
        <v>200000</v>
      </c>
      <c r="Z32" s="14">
        <f>'I-O'!Y32*Price!$E$32</f>
        <v>200000</v>
      </c>
      <c r="AA32" s="14">
        <f>'I-O'!Z32*Price!$E$32</f>
        <v>200000</v>
      </c>
      <c r="AB32" s="14">
        <f>'I-O'!AA32*Price!$E$32</f>
        <v>200000</v>
      </c>
      <c r="AC32" s="14">
        <f>'I-O'!AB32*Price!$E$32</f>
        <v>200000</v>
      </c>
      <c r="AD32" s="14">
        <f>'I-O'!AC32*Price!$E$32</f>
        <v>200000</v>
      </c>
      <c r="AE32" s="14">
        <f>'I-O'!AD32*Price!$E$32</f>
        <v>200000</v>
      </c>
      <c r="AF32" s="14">
        <f>'I-O'!AE32*Price!$E$32</f>
        <v>200000</v>
      </c>
      <c r="AG32" s="14">
        <f>'I-O'!AF32*Price!$E$32</f>
        <v>200000</v>
      </c>
    </row>
    <row r="33" spans="2:34">
      <c r="B33" s="15" t="s">
        <v>136</v>
      </c>
      <c r="C33" s="85" t="s">
        <v>88</v>
      </c>
      <c r="D33" s="14">
        <f>'I-O'!C33*Price!$E$33</f>
        <v>400000</v>
      </c>
      <c r="E33" s="14">
        <f>'I-O'!D33*Price!$E$33</f>
        <v>400000</v>
      </c>
      <c r="F33" s="14">
        <f>'I-O'!E33*Price!$E$33</f>
        <v>400000</v>
      </c>
      <c r="G33" s="14">
        <f>'I-O'!F33*Price!$E$33</f>
        <v>400000</v>
      </c>
      <c r="H33" s="14">
        <f>'I-O'!G33*Price!$E$33</f>
        <v>400000</v>
      </c>
      <c r="I33" s="14">
        <f>'I-O'!H33*Price!$E$33</f>
        <v>400000</v>
      </c>
      <c r="J33" s="14">
        <f>'I-O'!I33*Price!$E$33</f>
        <v>400000</v>
      </c>
      <c r="K33" s="14">
        <f>'I-O'!J33*Price!$E$33</f>
        <v>400000</v>
      </c>
      <c r="L33" s="14">
        <f>'I-O'!K33*Price!$E$33</f>
        <v>400000</v>
      </c>
      <c r="M33" s="14">
        <f>'I-O'!L33*Price!$E$33</f>
        <v>400000</v>
      </c>
      <c r="N33" s="14">
        <f>'I-O'!M33*Price!$E$33</f>
        <v>400000</v>
      </c>
      <c r="O33" s="14">
        <f>'I-O'!N33*Price!$E$33</f>
        <v>400000</v>
      </c>
      <c r="P33" s="14">
        <f>'I-O'!O33*Price!$E$33</f>
        <v>400000</v>
      </c>
      <c r="Q33" s="14">
        <f>'I-O'!P33*Price!$E$33</f>
        <v>400000</v>
      </c>
      <c r="R33" s="14">
        <f>'I-O'!Q33*Price!$E$33</f>
        <v>400000</v>
      </c>
      <c r="S33" s="14">
        <f>'I-O'!R33*Price!$E$33</f>
        <v>400000</v>
      </c>
      <c r="T33" s="14">
        <f>'I-O'!S33*Price!$E$33</f>
        <v>400000</v>
      </c>
      <c r="U33" s="14">
        <f>'I-O'!T33*Price!$E$33</f>
        <v>400000</v>
      </c>
      <c r="V33" s="14">
        <f>'I-O'!U33*Price!$E$33</f>
        <v>400000</v>
      </c>
      <c r="W33" s="14">
        <f>'I-O'!V33*Price!$E$33</f>
        <v>400000</v>
      </c>
      <c r="X33" s="14">
        <f>'I-O'!W33*Price!$E$33</f>
        <v>400000</v>
      </c>
      <c r="Y33" s="14">
        <f>'I-O'!X33*Price!$E$33</f>
        <v>400000</v>
      </c>
      <c r="Z33" s="14">
        <f>'I-O'!Y33*Price!$E$33</f>
        <v>400000</v>
      </c>
      <c r="AA33" s="14">
        <f>'I-O'!Z33*Price!$E$33</f>
        <v>400000</v>
      </c>
      <c r="AB33" s="14">
        <f>'I-O'!AA33*Price!$E$33</f>
        <v>400000</v>
      </c>
      <c r="AC33" s="14">
        <f>'I-O'!AB33*Price!$E$33</f>
        <v>400000</v>
      </c>
      <c r="AD33" s="14">
        <f>'I-O'!AC33*Price!$E$33</f>
        <v>400000</v>
      </c>
      <c r="AE33" s="14">
        <f>'I-O'!AD33*Price!$E$33</f>
        <v>400000</v>
      </c>
      <c r="AF33" s="14">
        <f>'I-O'!AE33*Price!$E$33</f>
        <v>400000</v>
      </c>
      <c r="AG33" s="14">
        <f>'I-O'!AF33*Price!$E$33</f>
        <v>400000</v>
      </c>
    </row>
    <row r="34" spans="2:34">
      <c r="B34" s="83" t="s">
        <v>14</v>
      </c>
      <c r="C34" s="8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2:34">
      <c r="B35" s="15" t="s">
        <v>15</v>
      </c>
      <c r="C35" s="85" t="s">
        <v>88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2:34">
      <c r="B36" s="15" t="s">
        <v>16</v>
      </c>
      <c r="C36" s="85" t="s">
        <v>88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2:34">
      <c r="B37" s="91" t="s">
        <v>86</v>
      </c>
      <c r="C37" s="85"/>
      <c r="D37" s="14">
        <f>SUM(D7:D36)</f>
        <v>27284000</v>
      </c>
      <c r="E37" s="14">
        <f t="shared" ref="E37:AG37" si="0">SUM(E7:E36)</f>
        <v>26734000</v>
      </c>
      <c r="F37" s="14">
        <f t="shared" si="0"/>
        <v>26834000</v>
      </c>
      <c r="G37" s="14">
        <f t="shared" si="0"/>
        <v>26734000</v>
      </c>
      <c r="H37" s="14">
        <f t="shared" si="0"/>
        <v>27284000</v>
      </c>
      <c r="I37" s="14">
        <f t="shared" si="0"/>
        <v>26734000</v>
      </c>
      <c r="J37" s="14">
        <f t="shared" si="0"/>
        <v>26834000</v>
      </c>
      <c r="K37" s="14">
        <f t="shared" si="0"/>
        <v>26734000</v>
      </c>
      <c r="L37" s="14">
        <f t="shared" si="0"/>
        <v>26834000</v>
      </c>
      <c r="M37" s="14">
        <f t="shared" si="0"/>
        <v>27184000</v>
      </c>
      <c r="N37" s="14">
        <f t="shared" si="0"/>
        <v>26834000</v>
      </c>
      <c r="O37" s="14">
        <f t="shared" si="0"/>
        <v>26734000</v>
      </c>
      <c r="P37" s="14">
        <f t="shared" si="0"/>
        <v>26834000</v>
      </c>
      <c r="Q37" s="14">
        <f t="shared" si="0"/>
        <v>26734000</v>
      </c>
      <c r="R37" s="14">
        <f t="shared" si="0"/>
        <v>27284000</v>
      </c>
      <c r="S37" s="14">
        <f t="shared" si="0"/>
        <v>26734000</v>
      </c>
      <c r="T37" s="14">
        <f t="shared" si="0"/>
        <v>26834000</v>
      </c>
      <c r="U37" s="14">
        <f t="shared" si="0"/>
        <v>26734000</v>
      </c>
      <c r="V37" s="14">
        <f t="shared" si="0"/>
        <v>26834000</v>
      </c>
      <c r="W37" s="14">
        <f t="shared" si="0"/>
        <v>27184000</v>
      </c>
      <c r="X37" s="14">
        <f t="shared" si="0"/>
        <v>26834000</v>
      </c>
      <c r="Y37" s="14">
        <f t="shared" si="0"/>
        <v>26734000</v>
      </c>
      <c r="Z37" s="14">
        <f t="shared" si="0"/>
        <v>26834000</v>
      </c>
      <c r="AA37" s="14">
        <f t="shared" si="0"/>
        <v>26734000</v>
      </c>
      <c r="AB37" s="14">
        <f t="shared" si="0"/>
        <v>27284000</v>
      </c>
      <c r="AC37" s="14">
        <f t="shared" si="0"/>
        <v>26734000</v>
      </c>
      <c r="AD37" s="14">
        <f t="shared" si="0"/>
        <v>26834000</v>
      </c>
      <c r="AE37" s="14">
        <f t="shared" si="0"/>
        <v>26734000</v>
      </c>
      <c r="AF37" s="14">
        <f t="shared" si="0"/>
        <v>26834000</v>
      </c>
      <c r="AG37" s="14">
        <f t="shared" si="0"/>
        <v>27184000</v>
      </c>
    </row>
    <row r="38" spans="2:34">
      <c r="B38" s="80" t="s">
        <v>124</v>
      </c>
      <c r="C38" s="8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2:34">
      <c r="B39" s="73" t="s">
        <v>87</v>
      </c>
      <c r="C39" s="74" t="s">
        <v>88</v>
      </c>
      <c r="D39" s="14">
        <f>'I-O'!C38*Price!$E$38</f>
        <v>45000000</v>
      </c>
      <c r="E39" s="14">
        <f>'I-O'!D38*Price!$E$38</f>
        <v>45000000</v>
      </c>
      <c r="F39" s="14">
        <f>'I-O'!E38*Price!$E$38</f>
        <v>45000000</v>
      </c>
      <c r="G39" s="14">
        <f>'I-O'!F38*Price!$E$38</f>
        <v>45000000</v>
      </c>
      <c r="H39" s="14">
        <f>'I-O'!G38*Price!$E$38</f>
        <v>45000000</v>
      </c>
      <c r="I39" s="14">
        <f>'I-O'!H38*Price!$E$38</f>
        <v>45000000</v>
      </c>
      <c r="J39" s="14">
        <f>'I-O'!I38*Price!$E$38</f>
        <v>45000000</v>
      </c>
      <c r="K39" s="14">
        <f>'I-O'!J38*Price!$E$38</f>
        <v>45000000</v>
      </c>
      <c r="L39" s="14">
        <f>'I-O'!K38*Price!$E$38</f>
        <v>45000000</v>
      </c>
      <c r="M39" s="14">
        <f>'I-O'!L38*Price!$E$38</f>
        <v>45000000</v>
      </c>
      <c r="N39" s="14">
        <f>'I-O'!M38*Price!$E$38</f>
        <v>45000000</v>
      </c>
      <c r="O39" s="14">
        <f>'I-O'!N38*Price!$E$38</f>
        <v>45000000</v>
      </c>
      <c r="P39" s="14">
        <f>'I-O'!O38*Price!$E$38</f>
        <v>45000000</v>
      </c>
      <c r="Q39" s="14">
        <f>'I-O'!P38*Price!$E$38</f>
        <v>45000000</v>
      </c>
      <c r="R39" s="14">
        <f>'I-O'!Q38*Price!$E$38</f>
        <v>45000000</v>
      </c>
      <c r="S39" s="14">
        <f>'I-O'!R38*Price!$E$38</f>
        <v>45000000</v>
      </c>
      <c r="T39" s="14">
        <f>'I-O'!S38*Price!$E$38</f>
        <v>45000000</v>
      </c>
      <c r="U39" s="14">
        <f>'I-O'!T38*Price!$E$38</f>
        <v>45000000</v>
      </c>
      <c r="V39" s="14">
        <f>'I-O'!U38*Price!$E$38</f>
        <v>45000000</v>
      </c>
      <c r="W39" s="14">
        <f>'I-O'!V38*Price!$E$38</f>
        <v>45000000</v>
      </c>
      <c r="X39" s="14">
        <f>'I-O'!W38*Price!$E$38</f>
        <v>45000000</v>
      </c>
      <c r="Y39" s="14">
        <f>'I-O'!X38*Price!$E$38</f>
        <v>45000000</v>
      </c>
      <c r="Z39" s="14">
        <f>'I-O'!Y38*Price!$E$38</f>
        <v>45000000</v>
      </c>
      <c r="AA39" s="14">
        <f>'I-O'!Z38*Price!$E$38</f>
        <v>45000000</v>
      </c>
      <c r="AB39" s="14">
        <f>'I-O'!AA38*Price!$E$38</f>
        <v>45000000</v>
      </c>
      <c r="AC39" s="14">
        <f>'I-O'!AB38*Price!$E$38</f>
        <v>45000000</v>
      </c>
      <c r="AD39" s="14">
        <f>'I-O'!AC38*Price!$E$38</f>
        <v>45000000</v>
      </c>
      <c r="AE39" s="14">
        <f>'I-O'!AD38*Price!$E$38</f>
        <v>45000000</v>
      </c>
      <c r="AF39" s="14">
        <f>'I-O'!AE38*Price!$E$38</f>
        <v>45000000</v>
      </c>
      <c r="AG39" s="14">
        <f>'I-O'!AF38*Price!$E$38</f>
        <v>45000000</v>
      </c>
      <c r="AH39" s="16">
        <f>SUM(D39:AG39)</f>
        <v>1350000000</v>
      </c>
    </row>
    <row r="40" spans="2:34" ht="15" thickBot="1">
      <c r="B40" s="72" t="s">
        <v>89</v>
      </c>
      <c r="C40" s="74" t="s">
        <v>88</v>
      </c>
      <c r="D40" s="92">
        <f>D39-D37</f>
        <v>17716000</v>
      </c>
      <c r="E40" s="92">
        <f>D40</f>
        <v>17716000</v>
      </c>
      <c r="F40" s="92">
        <f t="shared" ref="F40:AG40" si="1">E40</f>
        <v>17716000</v>
      </c>
      <c r="G40" s="92">
        <f t="shared" si="1"/>
        <v>17716000</v>
      </c>
      <c r="H40" s="92">
        <f t="shared" si="1"/>
        <v>17716000</v>
      </c>
      <c r="I40" s="92">
        <f t="shared" si="1"/>
        <v>17716000</v>
      </c>
      <c r="J40" s="92">
        <f t="shared" si="1"/>
        <v>17716000</v>
      </c>
      <c r="K40" s="92">
        <f t="shared" si="1"/>
        <v>17716000</v>
      </c>
      <c r="L40" s="92">
        <f t="shared" si="1"/>
        <v>17716000</v>
      </c>
      <c r="M40" s="92">
        <f t="shared" si="1"/>
        <v>17716000</v>
      </c>
      <c r="N40" s="92">
        <f t="shared" si="1"/>
        <v>17716000</v>
      </c>
      <c r="O40" s="92">
        <f t="shared" si="1"/>
        <v>17716000</v>
      </c>
      <c r="P40" s="92">
        <f t="shared" si="1"/>
        <v>17716000</v>
      </c>
      <c r="Q40" s="92">
        <f t="shared" si="1"/>
        <v>17716000</v>
      </c>
      <c r="R40" s="92">
        <f t="shared" si="1"/>
        <v>17716000</v>
      </c>
      <c r="S40" s="92">
        <f t="shared" si="1"/>
        <v>17716000</v>
      </c>
      <c r="T40" s="92">
        <f t="shared" si="1"/>
        <v>17716000</v>
      </c>
      <c r="U40" s="92">
        <f t="shared" si="1"/>
        <v>17716000</v>
      </c>
      <c r="V40" s="92">
        <f t="shared" si="1"/>
        <v>17716000</v>
      </c>
      <c r="W40" s="92">
        <f t="shared" si="1"/>
        <v>17716000</v>
      </c>
      <c r="X40" s="92">
        <f t="shared" si="1"/>
        <v>17716000</v>
      </c>
      <c r="Y40" s="92">
        <f t="shared" si="1"/>
        <v>17716000</v>
      </c>
      <c r="Z40" s="92">
        <f t="shared" si="1"/>
        <v>17716000</v>
      </c>
      <c r="AA40" s="92">
        <f t="shared" si="1"/>
        <v>17716000</v>
      </c>
      <c r="AB40" s="92">
        <f t="shared" si="1"/>
        <v>17716000</v>
      </c>
      <c r="AC40" s="92">
        <f t="shared" si="1"/>
        <v>17716000</v>
      </c>
      <c r="AD40" s="92">
        <f t="shared" si="1"/>
        <v>17716000</v>
      </c>
      <c r="AE40" s="92">
        <f t="shared" si="1"/>
        <v>17716000</v>
      </c>
      <c r="AF40" s="92">
        <f t="shared" si="1"/>
        <v>17716000</v>
      </c>
      <c r="AG40" s="92">
        <f t="shared" si="1"/>
        <v>17716000</v>
      </c>
      <c r="AH40" s="16"/>
    </row>
    <row r="41" spans="2:34">
      <c r="B41" s="65" t="s">
        <v>59</v>
      </c>
      <c r="C41" s="93">
        <f>NPV(Summary!D8,D40:AG40)</f>
        <v>391373693.30237514</v>
      </c>
      <c r="D41" s="71">
        <f>C41/Summary!D9</f>
        <v>37861.438841286166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16"/>
    </row>
    <row r="43" spans="2:34">
      <c r="B43" t="s">
        <v>44</v>
      </c>
    </row>
    <row r="44" spans="2:34">
      <c r="B44" t="s">
        <v>45</v>
      </c>
      <c r="D44" s="16">
        <f>SUM(D21:D31)</f>
        <v>22200000</v>
      </c>
      <c r="E44" s="16">
        <f t="shared" ref="E44:AG44" si="2">SUM(E17:E29)</f>
        <v>16200000</v>
      </c>
      <c r="F44" s="16">
        <f t="shared" si="2"/>
        <v>16200000</v>
      </c>
      <c r="G44" s="16">
        <f t="shared" si="2"/>
        <v>16200000</v>
      </c>
      <c r="H44" s="16">
        <f t="shared" si="2"/>
        <v>16650000</v>
      </c>
      <c r="I44" s="16">
        <f t="shared" si="2"/>
        <v>16200000</v>
      </c>
      <c r="J44" s="16">
        <f t="shared" si="2"/>
        <v>16200000</v>
      </c>
      <c r="K44" s="16">
        <f t="shared" si="2"/>
        <v>16200000</v>
      </c>
      <c r="L44" s="16">
        <f t="shared" si="2"/>
        <v>16200000</v>
      </c>
      <c r="M44" s="16">
        <f t="shared" si="2"/>
        <v>16650000</v>
      </c>
      <c r="N44" s="16">
        <f t="shared" si="2"/>
        <v>16200000</v>
      </c>
      <c r="O44" s="16">
        <f t="shared" si="2"/>
        <v>16200000</v>
      </c>
      <c r="P44" s="16">
        <f t="shared" si="2"/>
        <v>16200000</v>
      </c>
      <c r="Q44" s="16">
        <f t="shared" si="2"/>
        <v>16200000</v>
      </c>
      <c r="R44" s="16">
        <f t="shared" si="2"/>
        <v>16650000</v>
      </c>
      <c r="S44" s="16">
        <f t="shared" si="2"/>
        <v>16200000</v>
      </c>
      <c r="T44" s="16">
        <f t="shared" si="2"/>
        <v>16200000</v>
      </c>
      <c r="U44" s="16">
        <f t="shared" si="2"/>
        <v>16200000</v>
      </c>
      <c r="V44" s="16">
        <f t="shared" si="2"/>
        <v>16200000</v>
      </c>
      <c r="W44" s="16">
        <f t="shared" si="2"/>
        <v>16650000</v>
      </c>
      <c r="X44" s="16">
        <f t="shared" si="2"/>
        <v>16200000</v>
      </c>
      <c r="Y44" s="16">
        <f t="shared" si="2"/>
        <v>16200000</v>
      </c>
      <c r="Z44" s="16">
        <f t="shared" si="2"/>
        <v>16200000</v>
      </c>
      <c r="AA44" s="16">
        <f>SUM(AA17:AA29)</f>
        <v>16200000</v>
      </c>
      <c r="AB44" s="16">
        <f t="shared" si="2"/>
        <v>16650000</v>
      </c>
      <c r="AC44" s="16">
        <f t="shared" si="2"/>
        <v>16200000</v>
      </c>
      <c r="AD44" s="16">
        <f t="shared" si="2"/>
        <v>16200000</v>
      </c>
      <c r="AE44" s="16">
        <f t="shared" si="2"/>
        <v>16200000</v>
      </c>
      <c r="AF44" s="16">
        <f t="shared" si="2"/>
        <v>16200000</v>
      </c>
      <c r="AG44" s="16">
        <f t="shared" si="2"/>
        <v>16650000</v>
      </c>
    </row>
    <row r="46" spans="2:34">
      <c r="B46" t="s">
        <v>86</v>
      </c>
      <c r="D46" s="77">
        <f>SUM(D37:AG37)</f>
        <v>806670000</v>
      </c>
    </row>
    <row r="47" spans="2:34">
      <c r="B47" t="s">
        <v>104</v>
      </c>
      <c r="D47" s="77">
        <f>SUM(D44:AG44)</f>
        <v>494700000</v>
      </c>
    </row>
    <row r="48" spans="2:34">
      <c r="B48" t="s">
        <v>105</v>
      </c>
      <c r="D48" s="77">
        <f>D46-D47</f>
        <v>311970000</v>
      </c>
    </row>
  </sheetData>
  <mergeCells count="32"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F3:AF4"/>
    <mergeCell ref="AG3:AG4"/>
    <mergeCell ref="Z3:Z4"/>
    <mergeCell ref="AA3:AA4"/>
    <mergeCell ref="AB3:AB4"/>
    <mergeCell ref="AC3:AC4"/>
    <mergeCell ref="AD3:AD4"/>
    <mergeCell ref="AE3:A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6" sqref="H2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Price</vt:lpstr>
      <vt:lpstr>I-O</vt:lpstr>
      <vt:lpstr>P-Budget</vt:lpstr>
      <vt:lpstr>S-budget</vt:lpstr>
      <vt:lpstr>Sheet6</vt:lpstr>
    </vt:vector>
  </TitlesOfParts>
  <Company>ICRAF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msofiyuddin</dc:creator>
  <cp:lastModifiedBy>msofiyuddin</cp:lastModifiedBy>
  <dcterms:created xsi:type="dcterms:W3CDTF">2011-05-11T03:41:07Z</dcterms:created>
  <dcterms:modified xsi:type="dcterms:W3CDTF">2013-12-12T09:53:42Z</dcterms:modified>
</cp:coreProperties>
</file>