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95" windowHeight="7935"/>
  </bookViews>
  <sheets>
    <sheet name="Summary" sheetId="4" r:id="rId1"/>
    <sheet name="Price" sheetId="5" r:id="rId2"/>
    <sheet name="I-O" sheetId="1" r:id="rId3"/>
    <sheet name="PB" sheetId="9" r:id="rId4"/>
    <sheet name="Data" sheetId="8" r:id="rId5"/>
  </sheets>
  <calcPr calcId="125725"/>
</workbook>
</file>

<file path=xl/calcChain.xml><?xml version="1.0" encoding="utf-8"?>
<calcChain xmlns="http://schemas.openxmlformats.org/spreadsheetml/2006/main">
  <c r="C46" i="1"/>
  <c r="C30"/>
  <c r="C44"/>
  <c r="H19" i="4" s="1"/>
  <c r="H18" l="1"/>
  <c r="C11" i="1"/>
  <c r="C35" i="9"/>
  <c r="C41" i="1"/>
  <c r="C41" i="9" s="1"/>
  <c r="C44" s="1"/>
  <c r="C12"/>
  <c r="C13"/>
  <c r="C14"/>
  <c r="C15"/>
  <c r="C38"/>
  <c r="C39"/>
  <c r="C10"/>
  <c r="C11"/>
  <c r="D22" i="5"/>
  <c r="C22" i="9" s="1"/>
  <c r="D23" i="5"/>
  <c r="D25"/>
  <c r="D27"/>
  <c r="C27" i="9" s="1"/>
  <c r="D28" i="5"/>
  <c r="C28" i="9" s="1"/>
  <c r="D29" i="5"/>
  <c r="D30"/>
  <c r="C30" i="9" s="1"/>
  <c r="D32" i="5"/>
  <c r="D33"/>
  <c r="D21"/>
  <c r="C9" i="1"/>
  <c r="C8"/>
  <c r="C7"/>
  <c r="C33"/>
  <c r="C29"/>
  <c r="C28"/>
  <c r="C25"/>
  <c r="C22"/>
  <c r="C23"/>
  <c r="C21"/>
  <c r="C33" i="9" l="1"/>
  <c r="C25"/>
  <c r="C9"/>
  <c r="C32" i="1"/>
  <c r="C21" i="9"/>
  <c r="C29"/>
  <c r="C23"/>
  <c r="C32"/>
  <c r="C36" l="1"/>
  <c r="D8" i="5"/>
  <c r="D7"/>
  <c r="C16" i="1"/>
  <c r="C8" i="9" l="1"/>
  <c r="C7"/>
  <c r="C16"/>
  <c r="C17" s="1"/>
  <c r="C43" s="1"/>
  <c r="C45" s="1"/>
  <c r="H11" i="4"/>
  <c r="G8" l="1"/>
  <c r="C47" i="9"/>
  <c r="D47" s="1"/>
  <c r="H8" i="4"/>
</calcChain>
</file>

<file path=xl/comments1.xml><?xml version="1.0" encoding="utf-8"?>
<comments xmlns="http://schemas.openxmlformats.org/spreadsheetml/2006/main">
  <authors>
    <author>msofiyuddin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msofiyuddin:</t>
        </r>
        <r>
          <rPr>
            <sz val="9"/>
            <color indexed="81"/>
            <rFont val="Tahoma"/>
            <family val="2"/>
          </rPr>
          <t xml:space="preserve">
2 kali perpanen, kali 2 setahun, 150 kg/panen
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msofiyuddin:</t>
        </r>
        <r>
          <rPr>
            <sz val="9"/>
            <color indexed="81"/>
            <rFont val="Tahoma"/>
            <family val="2"/>
          </rPr>
          <t xml:space="preserve">
3 kali perpanen, 1x sblm tanam &amp; 2 kali stlh tanam, 2lt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msofiyuddin:</t>
        </r>
        <r>
          <rPr>
            <sz val="9"/>
            <color indexed="81"/>
            <rFont val="Tahoma"/>
            <family val="2"/>
          </rPr>
          <t xml:space="preserve">
Pertanyaan sblmnya apa?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msofiyuddin:</t>
        </r>
        <r>
          <rPr>
            <sz val="9"/>
            <color indexed="81"/>
            <rFont val="Tahoma"/>
            <family val="2"/>
          </rPr>
          <t xml:space="preserve">
2kali sekali panen x 2 setahun. 3 orang selama 0.5 hr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msofiyuddin:</t>
        </r>
        <r>
          <rPr>
            <sz val="9"/>
            <color indexed="81"/>
            <rFont val="Tahoma"/>
            <family val="2"/>
          </rPr>
          <t xml:space="preserve">
2 kali sekali panen, 2 kali setahun, 2 orang, 1 hari
</t>
        </r>
      </text>
    </comment>
  </commentList>
</comments>
</file>

<file path=xl/sharedStrings.xml><?xml version="1.0" encoding="utf-8"?>
<sst xmlns="http://schemas.openxmlformats.org/spreadsheetml/2006/main" count="233" uniqueCount="91">
  <si>
    <t>I/O Table</t>
  </si>
  <si>
    <t>Shifting cultivation</t>
  </si>
  <si>
    <t>I/O Item</t>
  </si>
  <si>
    <t>Factors</t>
  </si>
  <si>
    <t xml:space="preserve">Capital </t>
  </si>
  <si>
    <t>Working Capital (Rp/ha)</t>
  </si>
  <si>
    <t>Land (ha)</t>
  </si>
  <si>
    <t>year1</t>
  </si>
  <si>
    <t>Sistem</t>
  </si>
  <si>
    <t>Lokasi</t>
  </si>
  <si>
    <t>Luas pengelolaan</t>
  </si>
  <si>
    <t>ha</t>
  </si>
  <si>
    <t>Discount rate</t>
  </si>
  <si>
    <t>Result</t>
  </si>
  <si>
    <t>Privat</t>
  </si>
  <si>
    <t>%</t>
  </si>
  <si>
    <t>NPV</t>
  </si>
  <si>
    <t>IDR/ha</t>
  </si>
  <si>
    <t>USD/ha</t>
  </si>
  <si>
    <t>Nilai tukar rupiah</t>
  </si>
  <si>
    <t>Rp/US$</t>
  </si>
  <si>
    <t>Upah buruh</t>
  </si>
  <si>
    <t>Rp/HOK</t>
  </si>
  <si>
    <t>Return to Labor</t>
  </si>
  <si>
    <t xml:space="preserve">Private </t>
  </si>
  <si>
    <t xml:space="preserve">Harga Komoditas </t>
  </si>
  <si>
    <t>Rp/Kg</t>
  </si>
  <si>
    <t>Catatan</t>
  </si>
  <si>
    <t>Unit</t>
  </si>
  <si>
    <t>Private Prices</t>
  </si>
  <si>
    <t xml:space="preserve">Seed </t>
  </si>
  <si>
    <t>Total Cost</t>
  </si>
  <si>
    <t>Kg</t>
  </si>
  <si>
    <t>Tenaga Kerja</t>
  </si>
  <si>
    <t>Persiapan Lahan</t>
  </si>
  <si>
    <t>HOK</t>
  </si>
  <si>
    <t>Jagung</t>
  </si>
  <si>
    <t>Pemeliharaan</t>
  </si>
  <si>
    <t>Panen</t>
  </si>
  <si>
    <t>Tebas</t>
  </si>
  <si>
    <t>Bakar</t>
  </si>
  <si>
    <t>Lt</t>
  </si>
  <si>
    <t xml:space="preserve">Penanaman </t>
  </si>
  <si>
    <t>penyemprotan</t>
  </si>
  <si>
    <t>Penyiangan</t>
  </si>
  <si>
    <t>Tradables Input</t>
  </si>
  <si>
    <t>Tool</t>
  </si>
  <si>
    <t xml:space="preserve">Fertilizer </t>
  </si>
  <si>
    <t>Sprayer</t>
  </si>
  <si>
    <t xml:space="preserve">Parang </t>
  </si>
  <si>
    <t>Tugal + Tanam</t>
  </si>
  <si>
    <t xml:space="preserve">Out put                               </t>
  </si>
  <si>
    <t>Rp/th</t>
  </si>
  <si>
    <t>Karung</t>
  </si>
  <si>
    <t>Urea</t>
  </si>
  <si>
    <t>Pemupukan</t>
  </si>
  <si>
    <t>Bantaeng</t>
  </si>
  <si>
    <t>ZA</t>
  </si>
  <si>
    <t>Herbisida-Gramaxon</t>
  </si>
  <si>
    <t>Herbisida-Rambo</t>
  </si>
  <si>
    <t>Harga</t>
  </si>
  <si>
    <t>R1</t>
  </si>
  <si>
    <t>R2</t>
  </si>
  <si>
    <t>Responden</t>
  </si>
  <si>
    <t>Luas</t>
  </si>
  <si>
    <t>bibit</t>
  </si>
  <si>
    <t>ket</t>
  </si>
  <si>
    <t>BZ22</t>
  </si>
  <si>
    <t>NK33</t>
  </si>
  <si>
    <t>Gramaxon</t>
  </si>
  <si>
    <t>Rambo</t>
  </si>
  <si>
    <t>Semprot</t>
  </si>
  <si>
    <t xml:space="preserve">Pasca panen </t>
  </si>
  <si>
    <t>Pipil</t>
  </si>
  <si>
    <t>Jemur</t>
  </si>
  <si>
    <t>Cangkul</t>
  </si>
  <si>
    <t>Private-Budget</t>
  </si>
  <si>
    <t>Rp/kg</t>
  </si>
  <si>
    <t>Total</t>
  </si>
  <si>
    <t>Total Revenue</t>
  </si>
  <si>
    <t>Profit</t>
  </si>
  <si>
    <t>Transport</t>
  </si>
  <si>
    <t>Transport Angkut</t>
  </si>
  <si>
    <t>Rp</t>
  </si>
  <si>
    <t>Average</t>
  </si>
  <si>
    <t>psday/ha/yr</t>
  </si>
  <si>
    <t>psday/ha</t>
  </si>
  <si>
    <t>Total Tenaga Kerja</t>
  </si>
  <si>
    <t>psday</t>
  </si>
  <si>
    <t>Kg/hok</t>
  </si>
  <si>
    <t>Prestasi Kerja Pemanenan Jagung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</si>
</sst>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_);_(* \(#,##0.000\);_(* &quot;-&quot;??_);_(@_)"/>
  </numFmts>
  <fonts count="21"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i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4" xfId="0" applyFont="1" applyBorder="1"/>
    <xf numFmtId="0" fontId="0" fillId="0" borderId="4" xfId="0" applyBorder="1"/>
    <xf numFmtId="0" fontId="3" fillId="0" borderId="4" xfId="0" applyFont="1" applyBorder="1" applyAlignment="1">
      <alignment horizontal="right"/>
    </xf>
    <xf numFmtId="0" fontId="5" fillId="0" borderId="4" xfId="0" applyFont="1" applyBorder="1"/>
    <xf numFmtId="0" fontId="3" fillId="0" borderId="0" xfId="0" applyFont="1"/>
    <xf numFmtId="0" fontId="0" fillId="0" borderId="0" xfId="0" applyBorder="1"/>
    <xf numFmtId="0" fontId="7" fillId="2" borderId="0" xfId="3" applyFont="1" applyFill="1"/>
    <xf numFmtId="0" fontId="8" fillId="2" borderId="0" xfId="3" applyFont="1" applyFill="1"/>
    <xf numFmtId="0" fontId="7" fillId="3" borderId="0" xfId="3" applyFont="1" applyFill="1"/>
    <xf numFmtId="164" fontId="7" fillId="2" borderId="0" xfId="3" applyNumberFormat="1" applyFont="1" applyFill="1"/>
    <xf numFmtId="0" fontId="9" fillId="3" borderId="0" xfId="3" applyFont="1" applyFill="1"/>
    <xf numFmtId="165" fontId="7" fillId="3" borderId="0" xfId="4" applyNumberFormat="1" applyFont="1" applyFill="1" applyAlignment="1">
      <alignment horizontal="center"/>
    </xf>
    <xf numFmtId="0" fontId="7" fillId="3" borderId="0" xfId="3" applyFont="1" applyFill="1" applyAlignment="1">
      <alignment horizontal="left" indent="1"/>
    </xf>
    <xf numFmtId="9" fontId="7" fillId="3" borderId="0" xfId="2" applyFont="1" applyFill="1"/>
    <xf numFmtId="0" fontId="9" fillId="4" borderId="5" xfId="3" applyFont="1" applyFill="1" applyBorder="1" applyAlignment="1">
      <alignment horizontal="center"/>
    </xf>
    <xf numFmtId="0" fontId="9" fillId="3" borderId="0" xfId="3" applyFont="1" applyFill="1" applyBorder="1" applyAlignment="1">
      <alignment horizontal="center"/>
    </xf>
    <xf numFmtId="0" fontId="9" fillId="4" borderId="0" xfId="3" applyFont="1" applyFill="1"/>
    <xf numFmtId="0" fontId="7" fillId="5" borderId="0" xfId="3" applyFont="1" applyFill="1" applyAlignment="1">
      <alignment horizontal="left" indent="1"/>
    </xf>
    <xf numFmtId="38" fontId="7" fillId="5" borderId="0" xfId="3" applyNumberFormat="1" applyFont="1" applyFill="1" applyAlignment="1">
      <alignment horizontal="center"/>
    </xf>
    <xf numFmtId="165" fontId="7" fillId="5" borderId="0" xfId="4" applyNumberFormat="1" applyFont="1" applyFill="1" applyAlignment="1">
      <alignment horizontal="center"/>
    </xf>
    <xf numFmtId="3" fontId="7" fillId="3" borderId="0" xfId="3" applyNumberFormat="1" applyFont="1" applyFill="1"/>
    <xf numFmtId="38" fontId="9" fillId="4" borderId="5" xfId="0" applyNumberFormat="1" applyFont="1" applyFill="1" applyBorder="1"/>
    <xf numFmtId="0" fontId="7" fillId="4" borderId="5" xfId="3" applyFont="1" applyFill="1" applyBorder="1"/>
    <xf numFmtId="0" fontId="7" fillId="3" borderId="0" xfId="3" applyFont="1" applyFill="1" applyBorder="1"/>
    <xf numFmtId="38" fontId="7" fillId="5" borderId="0" xfId="0" applyNumberFormat="1" applyFont="1" applyFill="1" applyAlignment="1">
      <alignment horizontal="left" indent="1"/>
    </xf>
    <xf numFmtId="3" fontId="7" fillId="5" borderId="0" xfId="3" applyNumberFormat="1" applyFont="1" applyFill="1"/>
    <xf numFmtId="2" fontId="7" fillId="5" borderId="0" xfId="3" applyNumberFormat="1" applyFont="1" applyFill="1" applyAlignment="1">
      <alignment horizontal="right"/>
    </xf>
    <xf numFmtId="2" fontId="7" fillId="3" borderId="0" xfId="3" applyNumberFormat="1" applyFont="1" applyFill="1" applyAlignment="1">
      <alignment horizontal="right"/>
    </xf>
    <xf numFmtId="0" fontId="9" fillId="4" borderId="0" xfId="3" applyFont="1" applyFill="1" applyAlignment="1">
      <alignment horizontal="center"/>
    </xf>
    <xf numFmtId="165" fontId="7" fillId="3" borderId="0" xfId="4" applyNumberFormat="1" applyFont="1" applyFill="1"/>
    <xf numFmtId="0" fontId="10" fillId="3" borderId="0" xfId="3" applyFont="1" applyFill="1"/>
    <xf numFmtId="0" fontId="10" fillId="3" borderId="0" xfId="3" applyFont="1" applyFill="1" applyAlignment="1">
      <alignment horizontal="left" indent="1"/>
    </xf>
    <xf numFmtId="166" fontId="10" fillId="3" borderId="0" xfId="4" applyNumberFormat="1" applyFont="1" applyFill="1"/>
    <xf numFmtId="0" fontId="10" fillId="0" borderId="0" xfId="3" applyFont="1" applyFill="1" applyAlignment="1">
      <alignment horizontal="left" indent="1"/>
    </xf>
    <xf numFmtId="166" fontId="10" fillId="0" borderId="0" xfId="4" applyNumberFormat="1" applyFont="1" applyFill="1"/>
    <xf numFmtId="0" fontId="10" fillId="0" borderId="0" xfId="3" applyFont="1" applyFill="1"/>
    <xf numFmtId="0" fontId="7" fillId="0" borderId="0" xfId="3" applyFont="1" applyFill="1"/>
    <xf numFmtId="0" fontId="9" fillId="0" borderId="0" xfId="3" applyFont="1" applyFill="1"/>
    <xf numFmtId="0" fontId="7" fillId="0" borderId="0" xfId="3" applyFont="1" applyFill="1" applyAlignment="1">
      <alignment horizontal="center"/>
    </xf>
    <xf numFmtId="0" fontId="7" fillId="0" borderId="0" xfId="3" applyFont="1" applyFill="1" applyAlignment="1">
      <alignment horizontal="left"/>
    </xf>
    <xf numFmtId="0" fontId="0" fillId="0" borderId="0" xfId="0" applyBorder="1" applyAlignment="1">
      <alignment horizontal="center" vertical="center"/>
    </xf>
    <xf numFmtId="0" fontId="4" fillId="0" borderId="0" xfId="0" applyFont="1" applyBorder="1"/>
    <xf numFmtId="0" fontId="3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4" xfId="0" applyFont="1" applyFill="1" applyBorder="1" applyAlignment="1">
      <alignment horizontal="center"/>
    </xf>
    <xf numFmtId="0" fontId="12" fillId="0" borderId="4" xfId="0" applyFont="1" applyBorder="1"/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right"/>
    </xf>
    <xf numFmtId="0" fontId="10" fillId="0" borderId="4" xfId="0" applyFont="1" applyBorder="1" applyAlignment="1">
      <alignment horizontal="left"/>
    </xf>
    <xf numFmtId="0" fontId="0" fillId="0" borderId="0" xfId="0" applyFont="1"/>
    <xf numFmtId="0" fontId="13" fillId="0" borderId="2" xfId="0" applyFont="1" applyFill="1" applyBorder="1" applyAlignment="1">
      <alignment horizontal="left" indent="1"/>
    </xf>
    <xf numFmtId="0" fontId="13" fillId="0" borderId="4" xfId="0" applyFont="1" applyBorder="1" applyAlignment="1">
      <alignment horizontal="left" indent="1"/>
    </xf>
    <xf numFmtId="0" fontId="14" fillId="0" borderId="6" xfId="0" applyFont="1" applyBorder="1"/>
    <xf numFmtId="0" fontId="15" fillId="0" borderId="4" xfId="0" applyFont="1" applyBorder="1" applyAlignment="1">
      <alignment horizontal="center"/>
    </xf>
    <xf numFmtId="0" fontId="0" fillId="0" borderId="4" xfId="0" applyFont="1" applyBorder="1"/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/>
    <xf numFmtId="2" fontId="0" fillId="0" borderId="0" xfId="0" applyNumberFormat="1"/>
    <xf numFmtId="1" fontId="10" fillId="0" borderId="4" xfId="0" applyNumberFormat="1" applyFont="1" applyBorder="1" applyAlignment="1">
      <alignment horizontal="center"/>
    </xf>
    <xf numFmtId="0" fontId="15" fillId="0" borderId="4" xfId="0" applyFont="1" applyBorder="1"/>
    <xf numFmtId="165" fontId="10" fillId="0" borderId="4" xfId="1" applyNumberFormat="1" applyFont="1" applyBorder="1" applyAlignment="1"/>
    <xf numFmtId="165" fontId="13" fillId="0" borderId="4" xfId="1" applyNumberFormat="1" applyFont="1" applyBorder="1" applyAlignment="1"/>
    <xf numFmtId="0" fontId="15" fillId="0" borderId="0" xfId="0" applyFont="1"/>
    <xf numFmtId="1" fontId="11" fillId="0" borderId="4" xfId="0" applyNumberFormat="1" applyFont="1" applyBorder="1"/>
    <xf numFmtId="0" fontId="10" fillId="0" borderId="4" xfId="0" applyFont="1" applyBorder="1" applyAlignment="1">
      <alignment horizontal="left" indent="1"/>
    </xf>
    <xf numFmtId="165" fontId="0" fillId="0" borderId="0" xfId="1" applyNumberFormat="1" applyFont="1"/>
    <xf numFmtId="0" fontId="10" fillId="0" borderId="6" xfId="0" applyFont="1" applyBorder="1"/>
    <xf numFmtId="0" fontId="10" fillId="0" borderId="6" xfId="0" applyFont="1" applyBorder="1" applyAlignment="1">
      <alignment horizontal="left" indent="1"/>
    </xf>
    <xf numFmtId="0" fontId="10" fillId="0" borderId="6" xfId="0" applyFont="1" applyBorder="1" applyAlignment="1">
      <alignment horizontal="left"/>
    </xf>
    <xf numFmtId="0" fontId="10" fillId="0" borderId="7" xfId="0" applyFont="1" applyBorder="1" applyAlignment="1">
      <alignment horizontal="left" indent="1"/>
    </xf>
    <xf numFmtId="165" fontId="19" fillId="0" borderId="4" xfId="1" applyNumberFormat="1" applyFont="1" applyBorder="1" applyAlignment="1"/>
    <xf numFmtId="165" fontId="0" fillId="0" borderId="4" xfId="1" applyNumberFormat="1" applyFont="1" applyBorder="1"/>
    <xf numFmtId="165" fontId="11" fillId="0" borderId="4" xfId="1" applyNumberFormat="1" applyFont="1" applyBorder="1" applyAlignment="1">
      <alignment horizontal="center"/>
    </xf>
    <xf numFmtId="165" fontId="3" fillId="0" borderId="0" xfId="1" applyNumberFormat="1" applyFont="1"/>
    <xf numFmtId="0" fontId="14" fillId="0" borderId="4" xfId="0" applyFont="1" applyBorder="1" applyAlignment="1">
      <alignment horizontal="center"/>
    </xf>
    <xf numFmtId="0" fontId="9" fillId="6" borderId="4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center"/>
    </xf>
    <xf numFmtId="165" fontId="20" fillId="6" borderId="4" xfId="1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8" fontId="0" fillId="0" borderId="0" xfId="0" applyNumberFormat="1"/>
    <xf numFmtId="0" fontId="18" fillId="0" borderId="4" xfId="0" applyFont="1" applyBorder="1"/>
    <xf numFmtId="165" fontId="18" fillId="0" borderId="4" xfId="1" applyNumberFormat="1" applyFont="1" applyBorder="1"/>
    <xf numFmtId="0" fontId="14" fillId="0" borderId="4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43" fontId="0" fillId="0" borderId="0" xfId="0" applyNumberFormat="1"/>
    <xf numFmtId="2" fontId="7" fillId="0" borderId="0" xfId="3" applyNumberFormat="1" applyFont="1" applyFill="1" applyAlignment="1">
      <alignment horizontal="center"/>
    </xf>
    <xf numFmtId="165" fontId="11" fillId="0" borderId="4" xfId="1" applyNumberFormat="1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  <xf numFmtId="165" fontId="11" fillId="0" borderId="3" xfId="1" applyNumberFormat="1" applyFont="1" applyBorder="1" applyAlignment="1">
      <alignment horizontal="center" vertical="center"/>
    </xf>
  </cellXfs>
  <cellStyles count="5">
    <cellStyle name="Comma" xfId="1" builtinId="3"/>
    <cellStyle name="Comma 2" xfId="4"/>
    <cellStyle name="Normal" xfId="0" builtinId="0"/>
    <cellStyle name="Normal 2" xfId="3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K24" sqref="K24"/>
    </sheetView>
  </sheetViews>
  <sheetFormatPr defaultColWidth="12.28515625" defaultRowHeight="15"/>
  <cols>
    <col min="1" max="1" width="4.85546875" style="39" customWidth="1"/>
    <col min="2" max="2" width="17.5703125" style="39" customWidth="1"/>
    <col min="3" max="4" width="12.28515625" style="39" customWidth="1"/>
    <col min="5" max="5" width="6" style="39" customWidth="1"/>
    <col min="6" max="6" width="14.85546875" style="39" customWidth="1"/>
    <col min="7" max="7" width="12.28515625" style="39" customWidth="1"/>
    <col min="8" max="8" width="14" style="41" customWidth="1"/>
    <col min="9" max="9" width="4.42578125" style="41" customWidth="1"/>
    <col min="10" max="253" width="12.28515625" style="39"/>
    <col min="254" max="254" width="4.85546875" style="39" customWidth="1"/>
    <col min="255" max="255" width="17.5703125" style="39" customWidth="1"/>
    <col min="256" max="257" width="12.28515625" style="39" customWidth="1"/>
    <col min="258" max="258" width="6" style="39" customWidth="1"/>
    <col min="259" max="259" width="14.85546875" style="39" customWidth="1"/>
    <col min="260" max="260" width="12.28515625" style="39" customWidth="1"/>
    <col min="261" max="261" width="14" style="39" customWidth="1"/>
    <col min="262" max="262" width="4.42578125" style="39" customWidth="1"/>
    <col min="263" max="263" width="12.28515625" style="39" customWidth="1"/>
    <col min="264" max="264" width="12.28515625" style="39"/>
    <col min="265" max="265" width="14.42578125" style="39" customWidth="1"/>
    <col min="266" max="509" width="12.28515625" style="39"/>
    <col min="510" max="510" width="4.85546875" style="39" customWidth="1"/>
    <col min="511" max="511" width="17.5703125" style="39" customWidth="1"/>
    <col min="512" max="513" width="12.28515625" style="39" customWidth="1"/>
    <col min="514" max="514" width="6" style="39" customWidth="1"/>
    <col min="515" max="515" width="14.85546875" style="39" customWidth="1"/>
    <col min="516" max="516" width="12.28515625" style="39" customWidth="1"/>
    <col min="517" max="517" width="14" style="39" customWidth="1"/>
    <col min="518" max="518" width="4.42578125" style="39" customWidth="1"/>
    <col min="519" max="519" width="12.28515625" style="39" customWidth="1"/>
    <col min="520" max="520" width="12.28515625" style="39"/>
    <col min="521" max="521" width="14.42578125" style="39" customWidth="1"/>
    <col min="522" max="765" width="12.28515625" style="39"/>
    <col min="766" max="766" width="4.85546875" style="39" customWidth="1"/>
    <col min="767" max="767" width="17.5703125" style="39" customWidth="1"/>
    <col min="768" max="769" width="12.28515625" style="39" customWidth="1"/>
    <col min="770" max="770" width="6" style="39" customWidth="1"/>
    <col min="771" max="771" width="14.85546875" style="39" customWidth="1"/>
    <col min="772" max="772" width="12.28515625" style="39" customWidth="1"/>
    <col min="773" max="773" width="14" style="39" customWidth="1"/>
    <col min="774" max="774" width="4.42578125" style="39" customWidth="1"/>
    <col min="775" max="775" width="12.28515625" style="39" customWidth="1"/>
    <col min="776" max="776" width="12.28515625" style="39"/>
    <col min="777" max="777" width="14.42578125" style="39" customWidth="1"/>
    <col min="778" max="1021" width="12.28515625" style="39"/>
    <col min="1022" max="1022" width="4.85546875" style="39" customWidth="1"/>
    <col min="1023" max="1023" width="17.5703125" style="39" customWidth="1"/>
    <col min="1024" max="1025" width="12.28515625" style="39" customWidth="1"/>
    <col min="1026" max="1026" width="6" style="39" customWidth="1"/>
    <col min="1027" max="1027" width="14.85546875" style="39" customWidth="1"/>
    <col min="1028" max="1028" width="12.28515625" style="39" customWidth="1"/>
    <col min="1029" max="1029" width="14" style="39" customWidth="1"/>
    <col min="1030" max="1030" width="4.42578125" style="39" customWidth="1"/>
    <col min="1031" max="1031" width="12.28515625" style="39" customWidth="1"/>
    <col min="1032" max="1032" width="12.28515625" style="39"/>
    <col min="1033" max="1033" width="14.42578125" style="39" customWidth="1"/>
    <col min="1034" max="1277" width="12.28515625" style="39"/>
    <col min="1278" max="1278" width="4.85546875" style="39" customWidth="1"/>
    <col min="1279" max="1279" width="17.5703125" style="39" customWidth="1"/>
    <col min="1280" max="1281" width="12.28515625" style="39" customWidth="1"/>
    <col min="1282" max="1282" width="6" style="39" customWidth="1"/>
    <col min="1283" max="1283" width="14.85546875" style="39" customWidth="1"/>
    <col min="1284" max="1284" width="12.28515625" style="39" customWidth="1"/>
    <col min="1285" max="1285" width="14" style="39" customWidth="1"/>
    <col min="1286" max="1286" width="4.42578125" style="39" customWidth="1"/>
    <col min="1287" max="1287" width="12.28515625" style="39" customWidth="1"/>
    <col min="1288" max="1288" width="12.28515625" style="39"/>
    <col min="1289" max="1289" width="14.42578125" style="39" customWidth="1"/>
    <col min="1290" max="1533" width="12.28515625" style="39"/>
    <col min="1534" max="1534" width="4.85546875" style="39" customWidth="1"/>
    <col min="1535" max="1535" width="17.5703125" style="39" customWidth="1"/>
    <col min="1536" max="1537" width="12.28515625" style="39" customWidth="1"/>
    <col min="1538" max="1538" width="6" style="39" customWidth="1"/>
    <col min="1539" max="1539" width="14.85546875" style="39" customWidth="1"/>
    <col min="1540" max="1540" width="12.28515625" style="39" customWidth="1"/>
    <col min="1541" max="1541" width="14" style="39" customWidth="1"/>
    <col min="1542" max="1542" width="4.42578125" style="39" customWidth="1"/>
    <col min="1543" max="1543" width="12.28515625" style="39" customWidth="1"/>
    <col min="1544" max="1544" width="12.28515625" style="39"/>
    <col min="1545" max="1545" width="14.42578125" style="39" customWidth="1"/>
    <col min="1546" max="1789" width="12.28515625" style="39"/>
    <col min="1790" max="1790" width="4.85546875" style="39" customWidth="1"/>
    <col min="1791" max="1791" width="17.5703125" style="39" customWidth="1"/>
    <col min="1792" max="1793" width="12.28515625" style="39" customWidth="1"/>
    <col min="1794" max="1794" width="6" style="39" customWidth="1"/>
    <col min="1795" max="1795" width="14.85546875" style="39" customWidth="1"/>
    <col min="1796" max="1796" width="12.28515625" style="39" customWidth="1"/>
    <col min="1797" max="1797" width="14" style="39" customWidth="1"/>
    <col min="1798" max="1798" width="4.42578125" style="39" customWidth="1"/>
    <col min="1799" max="1799" width="12.28515625" style="39" customWidth="1"/>
    <col min="1800" max="1800" width="12.28515625" style="39"/>
    <col min="1801" max="1801" width="14.42578125" style="39" customWidth="1"/>
    <col min="1802" max="2045" width="12.28515625" style="39"/>
    <col min="2046" max="2046" width="4.85546875" style="39" customWidth="1"/>
    <col min="2047" max="2047" width="17.5703125" style="39" customWidth="1"/>
    <col min="2048" max="2049" width="12.28515625" style="39" customWidth="1"/>
    <col min="2050" max="2050" width="6" style="39" customWidth="1"/>
    <col min="2051" max="2051" width="14.85546875" style="39" customWidth="1"/>
    <col min="2052" max="2052" width="12.28515625" style="39" customWidth="1"/>
    <col min="2053" max="2053" width="14" style="39" customWidth="1"/>
    <col min="2054" max="2054" width="4.42578125" style="39" customWidth="1"/>
    <col min="2055" max="2055" width="12.28515625" style="39" customWidth="1"/>
    <col min="2056" max="2056" width="12.28515625" style="39"/>
    <col min="2057" max="2057" width="14.42578125" style="39" customWidth="1"/>
    <col min="2058" max="2301" width="12.28515625" style="39"/>
    <col min="2302" max="2302" width="4.85546875" style="39" customWidth="1"/>
    <col min="2303" max="2303" width="17.5703125" style="39" customWidth="1"/>
    <col min="2304" max="2305" width="12.28515625" style="39" customWidth="1"/>
    <col min="2306" max="2306" width="6" style="39" customWidth="1"/>
    <col min="2307" max="2307" width="14.85546875" style="39" customWidth="1"/>
    <col min="2308" max="2308" width="12.28515625" style="39" customWidth="1"/>
    <col min="2309" max="2309" width="14" style="39" customWidth="1"/>
    <col min="2310" max="2310" width="4.42578125" style="39" customWidth="1"/>
    <col min="2311" max="2311" width="12.28515625" style="39" customWidth="1"/>
    <col min="2312" max="2312" width="12.28515625" style="39"/>
    <col min="2313" max="2313" width="14.42578125" style="39" customWidth="1"/>
    <col min="2314" max="2557" width="12.28515625" style="39"/>
    <col min="2558" max="2558" width="4.85546875" style="39" customWidth="1"/>
    <col min="2559" max="2559" width="17.5703125" style="39" customWidth="1"/>
    <col min="2560" max="2561" width="12.28515625" style="39" customWidth="1"/>
    <col min="2562" max="2562" width="6" style="39" customWidth="1"/>
    <col min="2563" max="2563" width="14.85546875" style="39" customWidth="1"/>
    <col min="2564" max="2564" width="12.28515625" style="39" customWidth="1"/>
    <col min="2565" max="2565" width="14" style="39" customWidth="1"/>
    <col min="2566" max="2566" width="4.42578125" style="39" customWidth="1"/>
    <col min="2567" max="2567" width="12.28515625" style="39" customWidth="1"/>
    <col min="2568" max="2568" width="12.28515625" style="39"/>
    <col min="2569" max="2569" width="14.42578125" style="39" customWidth="1"/>
    <col min="2570" max="2813" width="12.28515625" style="39"/>
    <col min="2814" max="2814" width="4.85546875" style="39" customWidth="1"/>
    <col min="2815" max="2815" width="17.5703125" style="39" customWidth="1"/>
    <col min="2816" max="2817" width="12.28515625" style="39" customWidth="1"/>
    <col min="2818" max="2818" width="6" style="39" customWidth="1"/>
    <col min="2819" max="2819" width="14.85546875" style="39" customWidth="1"/>
    <col min="2820" max="2820" width="12.28515625" style="39" customWidth="1"/>
    <col min="2821" max="2821" width="14" style="39" customWidth="1"/>
    <col min="2822" max="2822" width="4.42578125" style="39" customWidth="1"/>
    <col min="2823" max="2823" width="12.28515625" style="39" customWidth="1"/>
    <col min="2824" max="2824" width="12.28515625" style="39"/>
    <col min="2825" max="2825" width="14.42578125" style="39" customWidth="1"/>
    <col min="2826" max="3069" width="12.28515625" style="39"/>
    <col min="3070" max="3070" width="4.85546875" style="39" customWidth="1"/>
    <col min="3071" max="3071" width="17.5703125" style="39" customWidth="1"/>
    <col min="3072" max="3073" width="12.28515625" style="39" customWidth="1"/>
    <col min="3074" max="3074" width="6" style="39" customWidth="1"/>
    <col min="3075" max="3075" width="14.85546875" style="39" customWidth="1"/>
    <col min="3076" max="3076" width="12.28515625" style="39" customWidth="1"/>
    <col min="3077" max="3077" width="14" style="39" customWidth="1"/>
    <col min="3078" max="3078" width="4.42578125" style="39" customWidth="1"/>
    <col min="3079" max="3079" width="12.28515625" style="39" customWidth="1"/>
    <col min="3080" max="3080" width="12.28515625" style="39"/>
    <col min="3081" max="3081" width="14.42578125" style="39" customWidth="1"/>
    <col min="3082" max="3325" width="12.28515625" style="39"/>
    <col min="3326" max="3326" width="4.85546875" style="39" customWidth="1"/>
    <col min="3327" max="3327" width="17.5703125" style="39" customWidth="1"/>
    <col min="3328" max="3329" width="12.28515625" style="39" customWidth="1"/>
    <col min="3330" max="3330" width="6" style="39" customWidth="1"/>
    <col min="3331" max="3331" width="14.85546875" style="39" customWidth="1"/>
    <col min="3332" max="3332" width="12.28515625" style="39" customWidth="1"/>
    <col min="3333" max="3333" width="14" style="39" customWidth="1"/>
    <col min="3334" max="3334" width="4.42578125" style="39" customWidth="1"/>
    <col min="3335" max="3335" width="12.28515625" style="39" customWidth="1"/>
    <col min="3336" max="3336" width="12.28515625" style="39"/>
    <col min="3337" max="3337" width="14.42578125" style="39" customWidth="1"/>
    <col min="3338" max="3581" width="12.28515625" style="39"/>
    <col min="3582" max="3582" width="4.85546875" style="39" customWidth="1"/>
    <col min="3583" max="3583" width="17.5703125" style="39" customWidth="1"/>
    <col min="3584" max="3585" width="12.28515625" style="39" customWidth="1"/>
    <col min="3586" max="3586" width="6" style="39" customWidth="1"/>
    <col min="3587" max="3587" width="14.85546875" style="39" customWidth="1"/>
    <col min="3588" max="3588" width="12.28515625" style="39" customWidth="1"/>
    <col min="3589" max="3589" width="14" style="39" customWidth="1"/>
    <col min="3590" max="3590" width="4.42578125" style="39" customWidth="1"/>
    <col min="3591" max="3591" width="12.28515625" style="39" customWidth="1"/>
    <col min="3592" max="3592" width="12.28515625" style="39"/>
    <col min="3593" max="3593" width="14.42578125" style="39" customWidth="1"/>
    <col min="3594" max="3837" width="12.28515625" style="39"/>
    <col min="3838" max="3838" width="4.85546875" style="39" customWidth="1"/>
    <col min="3839" max="3839" width="17.5703125" style="39" customWidth="1"/>
    <col min="3840" max="3841" width="12.28515625" style="39" customWidth="1"/>
    <col min="3842" max="3842" width="6" style="39" customWidth="1"/>
    <col min="3843" max="3843" width="14.85546875" style="39" customWidth="1"/>
    <col min="3844" max="3844" width="12.28515625" style="39" customWidth="1"/>
    <col min="3845" max="3845" width="14" style="39" customWidth="1"/>
    <col min="3846" max="3846" width="4.42578125" style="39" customWidth="1"/>
    <col min="3847" max="3847" width="12.28515625" style="39" customWidth="1"/>
    <col min="3848" max="3848" width="12.28515625" style="39"/>
    <col min="3849" max="3849" width="14.42578125" style="39" customWidth="1"/>
    <col min="3850" max="4093" width="12.28515625" style="39"/>
    <col min="4094" max="4094" width="4.85546875" style="39" customWidth="1"/>
    <col min="4095" max="4095" width="17.5703125" style="39" customWidth="1"/>
    <col min="4096" max="4097" width="12.28515625" style="39" customWidth="1"/>
    <col min="4098" max="4098" width="6" style="39" customWidth="1"/>
    <col min="4099" max="4099" width="14.85546875" style="39" customWidth="1"/>
    <col min="4100" max="4100" width="12.28515625" style="39" customWidth="1"/>
    <col min="4101" max="4101" width="14" style="39" customWidth="1"/>
    <col min="4102" max="4102" width="4.42578125" style="39" customWidth="1"/>
    <col min="4103" max="4103" width="12.28515625" style="39" customWidth="1"/>
    <col min="4104" max="4104" width="12.28515625" style="39"/>
    <col min="4105" max="4105" width="14.42578125" style="39" customWidth="1"/>
    <col min="4106" max="4349" width="12.28515625" style="39"/>
    <col min="4350" max="4350" width="4.85546875" style="39" customWidth="1"/>
    <col min="4351" max="4351" width="17.5703125" style="39" customWidth="1"/>
    <col min="4352" max="4353" width="12.28515625" style="39" customWidth="1"/>
    <col min="4354" max="4354" width="6" style="39" customWidth="1"/>
    <col min="4355" max="4355" width="14.85546875" style="39" customWidth="1"/>
    <col min="4356" max="4356" width="12.28515625" style="39" customWidth="1"/>
    <col min="4357" max="4357" width="14" style="39" customWidth="1"/>
    <col min="4358" max="4358" width="4.42578125" style="39" customWidth="1"/>
    <col min="4359" max="4359" width="12.28515625" style="39" customWidth="1"/>
    <col min="4360" max="4360" width="12.28515625" style="39"/>
    <col min="4361" max="4361" width="14.42578125" style="39" customWidth="1"/>
    <col min="4362" max="4605" width="12.28515625" style="39"/>
    <col min="4606" max="4606" width="4.85546875" style="39" customWidth="1"/>
    <col min="4607" max="4607" width="17.5703125" style="39" customWidth="1"/>
    <col min="4608" max="4609" width="12.28515625" style="39" customWidth="1"/>
    <col min="4610" max="4610" width="6" style="39" customWidth="1"/>
    <col min="4611" max="4611" width="14.85546875" style="39" customWidth="1"/>
    <col min="4612" max="4612" width="12.28515625" style="39" customWidth="1"/>
    <col min="4613" max="4613" width="14" style="39" customWidth="1"/>
    <col min="4614" max="4614" width="4.42578125" style="39" customWidth="1"/>
    <col min="4615" max="4615" width="12.28515625" style="39" customWidth="1"/>
    <col min="4616" max="4616" width="12.28515625" style="39"/>
    <col min="4617" max="4617" width="14.42578125" style="39" customWidth="1"/>
    <col min="4618" max="4861" width="12.28515625" style="39"/>
    <col min="4862" max="4862" width="4.85546875" style="39" customWidth="1"/>
    <col min="4863" max="4863" width="17.5703125" style="39" customWidth="1"/>
    <col min="4864" max="4865" width="12.28515625" style="39" customWidth="1"/>
    <col min="4866" max="4866" width="6" style="39" customWidth="1"/>
    <col min="4867" max="4867" width="14.85546875" style="39" customWidth="1"/>
    <col min="4868" max="4868" width="12.28515625" style="39" customWidth="1"/>
    <col min="4869" max="4869" width="14" style="39" customWidth="1"/>
    <col min="4870" max="4870" width="4.42578125" style="39" customWidth="1"/>
    <col min="4871" max="4871" width="12.28515625" style="39" customWidth="1"/>
    <col min="4872" max="4872" width="12.28515625" style="39"/>
    <col min="4873" max="4873" width="14.42578125" style="39" customWidth="1"/>
    <col min="4874" max="5117" width="12.28515625" style="39"/>
    <col min="5118" max="5118" width="4.85546875" style="39" customWidth="1"/>
    <col min="5119" max="5119" width="17.5703125" style="39" customWidth="1"/>
    <col min="5120" max="5121" width="12.28515625" style="39" customWidth="1"/>
    <col min="5122" max="5122" width="6" style="39" customWidth="1"/>
    <col min="5123" max="5123" width="14.85546875" style="39" customWidth="1"/>
    <col min="5124" max="5124" width="12.28515625" style="39" customWidth="1"/>
    <col min="5125" max="5125" width="14" style="39" customWidth="1"/>
    <col min="5126" max="5126" width="4.42578125" style="39" customWidth="1"/>
    <col min="5127" max="5127" width="12.28515625" style="39" customWidth="1"/>
    <col min="5128" max="5128" width="12.28515625" style="39"/>
    <col min="5129" max="5129" width="14.42578125" style="39" customWidth="1"/>
    <col min="5130" max="5373" width="12.28515625" style="39"/>
    <col min="5374" max="5374" width="4.85546875" style="39" customWidth="1"/>
    <col min="5375" max="5375" width="17.5703125" style="39" customWidth="1"/>
    <col min="5376" max="5377" width="12.28515625" style="39" customWidth="1"/>
    <col min="5378" max="5378" width="6" style="39" customWidth="1"/>
    <col min="5379" max="5379" width="14.85546875" style="39" customWidth="1"/>
    <col min="5380" max="5380" width="12.28515625" style="39" customWidth="1"/>
    <col min="5381" max="5381" width="14" style="39" customWidth="1"/>
    <col min="5382" max="5382" width="4.42578125" style="39" customWidth="1"/>
    <col min="5383" max="5383" width="12.28515625" style="39" customWidth="1"/>
    <col min="5384" max="5384" width="12.28515625" style="39"/>
    <col min="5385" max="5385" width="14.42578125" style="39" customWidth="1"/>
    <col min="5386" max="5629" width="12.28515625" style="39"/>
    <col min="5630" max="5630" width="4.85546875" style="39" customWidth="1"/>
    <col min="5631" max="5631" width="17.5703125" style="39" customWidth="1"/>
    <col min="5632" max="5633" width="12.28515625" style="39" customWidth="1"/>
    <col min="5634" max="5634" width="6" style="39" customWidth="1"/>
    <col min="5635" max="5635" width="14.85546875" style="39" customWidth="1"/>
    <col min="5636" max="5636" width="12.28515625" style="39" customWidth="1"/>
    <col min="5637" max="5637" width="14" style="39" customWidth="1"/>
    <col min="5638" max="5638" width="4.42578125" style="39" customWidth="1"/>
    <col min="5639" max="5639" width="12.28515625" style="39" customWidth="1"/>
    <col min="5640" max="5640" width="12.28515625" style="39"/>
    <col min="5641" max="5641" width="14.42578125" style="39" customWidth="1"/>
    <col min="5642" max="5885" width="12.28515625" style="39"/>
    <col min="5886" max="5886" width="4.85546875" style="39" customWidth="1"/>
    <col min="5887" max="5887" width="17.5703125" style="39" customWidth="1"/>
    <col min="5888" max="5889" width="12.28515625" style="39" customWidth="1"/>
    <col min="5890" max="5890" width="6" style="39" customWidth="1"/>
    <col min="5891" max="5891" width="14.85546875" style="39" customWidth="1"/>
    <col min="5892" max="5892" width="12.28515625" style="39" customWidth="1"/>
    <col min="5893" max="5893" width="14" style="39" customWidth="1"/>
    <col min="5894" max="5894" width="4.42578125" style="39" customWidth="1"/>
    <col min="5895" max="5895" width="12.28515625" style="39" customWidth="1"/>
    <col min="5896" max="5896" width="12.28515625" style="39"/>
    <col min="5897" max="5897" width="14.42578125" style="39" customWidth="1"/>
    <col min="5898" max="6141" width="12.28515625" style="39"/>
    <col min="6142" max="6142" width="4.85546875" style="39" customWidth="1"/>
    <col min="6143" max="6143" width="17.5703125" style="39" customWidth="1"/>
    <col min="6144" max="6145" width="12.28515625" style="39" customWidth="1"/>
    <col min="6146" max="6146" width="6" style="39" customWidth="1"/>
    <col min="6147" max="6147" width="14.85546875" style="39" customWidth="1"/>
    <col min="6148" max="6148" width="12.28515625" style="39" customWidth="1"/>
    <col min="6149" max="6149" width="14" style="39" customWidth="1"/>
    <col min="6150" max="6150" width="4.42578125" style="39" customWidth="1"/>
    <col min="6151" max="6151" width="12.28515625" style="39" customWidth="1"/>
    <col min="6152" max="6152" width="12.28515625" style="39"/>
    <col min="6153" max="6153" width="14.42578125" style="39" customWidth="1"/>
    <col min="6154" max="6397" width="12.28515625" style="39"/>
    <col min="6398" max="6398" width="4.85546875" style="39" customWidth="1"/>
    <col min="6399" max="6399" width="17.5703125" style="39" customWidth="1"/>
    <col min="6400" max="6401" width="12.28515625" style="39" customWidth="1"/>
    <col min="6402" max="6402" width="6" style="39" customWidth="1"/>
    <col min="6403" max="6403" width="14.85546875" style="39" customWidth="1"/>
    <col min="6404" max="6404" width="12.28515625" style="39" customWidth="1"/>
    <col min="6405" max="6405" width="14" style="39" customWidth="1"/>
    <col min="6406" max="6406" width="4.42578125" style="39" customWidth="1"/>
    <col min="6407" max="6407" width="12.28515625" style="39" customWidth="1"/>
    <col min="6408" max="6408" width="12.28515625" style="39"/>
    <col min="6409" max="6409" width="14.42578125" style="39" customWidth="1"/>
    <col min="6410" max="6653" width="12.28515625" style="39"/>
    <col min="6654" max="6654" width="4.85546875" style="39" customWidth="1"/>
    <col min="6655" max="6655" width="17.5703125" style="39" customWidth="1"/>
    <col min="6656" max="6657" width="12.28515625" style="39" customWidth="1"/>
    <col min="6658" max="6658" width="6" style="39" customWidth="1"/>
    <col min="6659" max="6659" width="14.85546875" style="39" customWidth="1"/>
    <col min="6660" max="6660" width="12.28515625" style="39" customWidth="1"/>
    <col min="6661" max="6661" width="14" style="39" customWidth="1"/>
    <col min="6662" max="6662" width="4.42578125" style="39" customWidth="1"/>
    <col min="6663" max="6663" width="12.28515625" style="39" customWidth="1"/>
    <col min="6664" max="6664" width="12.28515625" style="39"/>
    <col min="6665" max="6665" width="14.42578125" style="39" customWidth="1"/>
    <col min="6666" max="6909" width="12.28515625" style="39"/>
    <col min="6910" max="6910" width="4.85546875" style="39" customWidth="1"/>
    <col min="6911" max="6911" width="17.5703125" style="39" customWidth="1"/>
    <col min="6912" max="6913" width="12.28515625" style="39" customWidth="1"/>
    <col min="6914" max="6914" width="6" style="39" customWidth="1"/>
    <col min="6915" max="6915" width="14.85546875" style="39" customWidth="1"/>
    <col min="6916" max="6916" width="12.28515625" style="39" customWidth="1"/>
    <col min="6917" max="6917" width="14" style="39" customWidth="1"/>
    <col min="6918" max="6918" width="4.42578125" style="39" customWidth="1"/>
    <col min="6919" max="6919" width="12.28515625" style="39" customWidth="1"/>
    <col min="6920" max="6920" width="12.28515625" style="39"/>
    <col min="6921" max="6921" width="14.42578125" style="39" customWidth="1"/>
    <col min="6922" max="7165" width="12.28515625" style="39"/>
    <col min="7166" max="7166" width="4.85546875" style="39" customWidth="1"/>
    <col min="7167" max="7167" width="17.5703125" style="39" customWidth="1"/>
    <col min="7168" max="7169" width="12.28515625" style="39" customWidth="1"/>
    <col min="7170" max="7170" width="6" style="39" customWidth="1"/>
    <col min="7171" max="7171" width="14.85546875" style="39" customWidth="1"/>
    <col min="7172" max="7172" width="12.28515625" style="39" customWidth="1"/>
    <col min="7173" max="7173" width="14" style="39" customWidth="1"/>
    <col min="7174" max="7174" width="4.42578125" style="39" customWidth="1"/>
    <col min="7175" max="7175" width="12.28515625" style="39" customWidth="1"/>
    <col min="7176" max="7176" width="12.28515625" style="39"/>
    <col min="7177" max="7177" width="14.42578125" style="39" customWidth="1"/>
    <col min="7178" max="7421" width="12.28515625" style="39"/>
    <col min="7422" max="7422" width="4.85546875" style="39" customWidth="1"/>
    <col min="7423" max="7423" width="17.5703125" style="39" customWidth="1"/>
    <col min="7424" max="7425" width="12.28515625" style="39" customWidth="1"/>
    <col min="7426" max="7426" width="6" style="39" customWidth="1"/>
    <col min="7427" max="7427" width="14.85546875" style="39" customWidth="1"/>
    <col min="7428" max="7428" width="12.28515625" style="39" customWidth="1"/>
    <col min="7429" max="7429" width="14" style="39" customWidth="1"/>
    <col min="7430" max="7430" width="4.42578125" style="39" customWidth="1"/>
    <col min="7431" max="7431" width="12.28515625" style="39" customWidth="1"/>
    <col min="7432" max="7432" width="12.28515625" style="39"/>
    <col min="7433" max="7433" width="14.42578125" style="39" customWidth="1"/>
    <col min="7434" max="7677" width="12.28515625" style="39"/>
    <col min="7678" max="7678" width="4.85546875" style="39" customWidth="1"/>
    <col min="7679" max="7679" width="17.5703125" style="39" customWidth="1"/>
    <col min="7680" max="7681" width="12.28515625" style="39" customWidth="1"/>
    <col min="7682" max="7682" width="6" style="39" customWidth="1"/>
    <col min="7683" max="7683" width="14.85546875" style="39" customWidth="1"/>
    <col min="7684" max="7684" width="12.28515625" style="39" customWidth="1"/>
    <col min="7685" max="7685" width="14" style="39" customWidth="1"/>
    <col min="7686" max="7686" width="4.42578125" style="39" customWidth="1"/>
    <col min="7687" max="7687" width="12.28515625" style="39" customWidth="1"/>
    <col min="7688" max="7688" width="12.28515625" style="39"/>
    <col min="7689" max="7689" width="14.42578125" style="39" customWidth="1"/>
    <col min="7690" max="7933" width="12.28515625" style="39"/>
    <col min="7934" max="7934" width="4.85546875" style="39" customWidth="1"/>
    <col min="7935" max="7935" width="17.5703125" style="39" customWidth="1"/>
    <col min="7936" max="7937" width="12.28515625" style="39" customWidth="1"/>
    <col min="7938" max="7938" width="6" style="39" customWidth="1"/>
    <col min="7939" max="7939" width="14.85546875" style="39" customWidth="1"/>
    <col min="7940" max="7940" width="12.28515625" style="39" customWidth="1"/>
    <col min="7941" max="7941" width="14" style="39" customWidth="1"/>
    <col min="7942" max="7942" width="4.42578125" style="39" customWidth="1"/>
    <col min="7943" max="7943" width="12.28515625" style="39" customWidth="1"/>
    <col min="7944" max="7944" width="12.28515625" style="39"/>
    <col min="7945" max="7945" width="14.42578125" style="39" customWidth="1"/>
    <col min="7946" max="8189" width="12.28515625" style="39"/>
    <col min="8190" max="8190" width="4.85546875" style="39" customWidth="1"/>
    <col min="8191" max="8191" width="17.5703125" style="39" customWidth="1"/>
    <col min="8192" max="8193" width="12.28515625" style="39" customWidth="1"/>
    <col min="8194" max="8194" width="6" style="39" customWidth="1"/>
    <col min="8195" max="8195" width="14.85546875" style="39" customWidth="1"/>
    <col min="8196" max="8196" width="12.28515625" style="39" customWidth="1"/>
    <col min="8197" max="8197" width="14" style="39" customWidth="1"/>
    <col min="8198" max="8198" width="4.42578125" style="39" customWidth="1"/>
    <col min="8199" max="8199" width="12.28515625" style="39" customWidth="1"/>
    <col min="8200" max="8200" width="12.28515625" style="39"/>
    <col min="8201" max="8201" width="14.42578125" style="39" customWidth="1"/>
    <col min="8202" max="8445" width="12.28515625" style="39"/>
    <col min="8446" max="8446" width="4.85546875" style="39" customWidth="1"/>
    <col min="8447" max="8447" width="17.5703125" style="39" customWidth="1"/>
    <col min="8448" max="8449" width="12.28515625" style="39" customWidth="1"/>
    <col min="8450" max="8450" width="6" style="39" customWidth="1"/>
    <col min="8451" max="8451" width="14.85546875" style="39" customWidth="1"/>
    <col min="8452" max="8452" width="12.28515625" style="39" customWidth="1"/>
    <col min="8453" max="8453" width="14" style="39" customWidth="1"/>
    <col min="8454" max="8454" width="4.42578125" style="39" customWidth="1"/>
    <col min="8455" max="8455" width="12.28515625" style="39" customWidth="1"/>
    <col min="8456" max="8456" width="12.28515625" style="39"/>
    <col min="8457" max="8457" width="14.42578125" style="39" customWidth="1"/>
    <col min="8458" max="8701" width="12.28515625" style="39"/>
    <col min="8702" max="8702" width="4.85546875" style="39" customWidth="1"/>
    <col min="8703" max="8703" width="17.5703125" style="39" customWidth="1"/>
    <col min="8704" max="8705" width="12.28515625" style="39" customWidth="1"/>
    <col min="8706" max="8706" width="6" style="39" customWidth="1"/>
    <col min="8707" max="8707" width="14.85546875" style="39" customWidth="1"/>
    <col min="8708" max="8708" width="12.28515625" style="39" customWidth="1"/>
    <col min="8709" max="8709" width="14" style="39" customWidth="1"/>
    <col min="8710" max="8710" width="4.42578125" style="39" customWidth="1"/>
    <col min="8711" max="8711" width="12.28515625" style="39" customWidth="1"/>
    <col min="8712" max="8712" width="12.28515625" style="39"/>
    <col min="8713" max="8713" width="14.42578125" style="39" customWidth="1"/>
    <col min="8714" max="8957" width="12.28515625" style="39"/>
    <col min="8958" max="8958" width="4.85546875" style="39" customWidth="1"/>
    <col min="8959" max="8959" width="17.5703125" style="39" customWidth="1"/>
    <col min="8960" max="8961" width="12.28515625" style="39" customWidth="1"/>
    <col min="8962" max="8962" width="6" style="39" customWidth="1"/>
    <col min="8963" max="8963" width="14.85546875" style="39" customWidth="1"/>
    <col min="8964" max="8964" width="12.28515625" style="39" customWidth="1"/>
    <col min="8965" max="8965" width="14" style="39" customWidth="1"/>
    <col min="8966" max="8966" width="4.42578125" style="39" customWidth="1"/>
    <col min="8967" max="8967" width="12.28515625" style="39" customWidth="1"/>
    <col min="8968" max="8968" width="12.28515625" style="39"/>
    <col min="8969" max="8969" width="14.42578125" style="39" customWidth="1"/>
    <col min="8970" max="9213" width="12.28515625" style="39"/>
    <col min="9214" max="9214" width="4.85546875" style="39" customWidth="1"/>
    <col min="9215" max="9215" width="17.5703125" style="39" customWidth="1"/>
    <col min="9216" max="9217" width="12.28515625" style="39" customWidth="1"/>
    <col min="9218" max="9218" width="6" style="39" customWidth="1"/>
    <col min="9219" max="9219" width="14.85546875" style="39" customWidth="1"/>
    <col min="9220" max="9220" width="12.28515625" style="39" customWidth="1"/>
    <col min="9221" max="9221" width="14" style="39" customWidth="1"/>
    <col min="9222" max="9222" width="4.42578125" style="39" customWidth="1"/>
    <col min="9223" max="9223" width="12.28515625" style="39" customWidth="1"/>
    <col min="9224" max="9224" width="12.28515625" style="39"/>
    <col min="9225" max="9225" width="14.42578125" style="39" customWidth="1"/>
    <col min="9226" max="9469" width="12.28515625" style="39"/>
    <col min="9470" max="9470" width="4.85546875" style="39" customWidth="1"/>
    <col min="9471" max="9471" width="17.5703125" style="39" customWidth="1"/>
    <col min="9472" max="9473" width="12.28515625" style="39" customWidth="1"/>
    <col min="9474" max="9474" width="6" style="39" customWidth="1"/>
    <col min="9475" max="9475" width="14.85546875" style="39" customWidth="1"/>
    <col min="9476" max="9476" width="12.28515625" style="39" customWidth="1"/>
    <col min="9477" max="9477" width="14" style="39" customWidth="1"/>
    <col min="9478" max="9478" width="4.42578125" style="39" customWidth="1"/>
    <col min="9479" max="9479" width="12.28515625" style="39" customWidth="1"/>
    <col min="9480" max="9480" width="12.28515625" style="39"/>
    <col min="9481" max="9481" width="14.42578125" style="39" customWidth="1"/>
    <col min="9482" max="9725" width="12.28515625" style="39"/>
    <col min="9726" max="9726" width="4.85546875" style="39" customWidth="1"/>
    <col min="9727" max="9727" width="17.5703125" style="39" customWidth="1"/>
    <col min="9728" max="9729" width="12.28515625" style="39" customWidth="1"/>
    <col min="9730" max="9730" width="6" style="39" customWidth="1"/>
    <col min="9731" max="9731" width="14.85546875" style="39" customWidth="1"/>
    <col min="9732" max="9732" width="12.28515625" style="39" customWidth="1"/>
    <col min="9733" max="9733" width="14" style="39" customWidth="1"/>
    <col min="9734" max="9734" width="4.42578125" style="39" customWidth="1"/>
    <col min="9735" max="9735" width="12.28515625" style="39" customWidth="1"/>
    <col min="9736" max="9736" width="12.28515625" style="39"/>
    <col min="9737" max="9737" width="14.42578125" style="39" customWidth="1"/>
    <col min="9738" max="9981" width="12.28515625" style="39"/>
    <col min="9982" max="9982" width="4.85546875" style="39" customWidth="1"/>
    <col min="9983" max="9983" width="17.5703125" style="39" customWidth="1"/>
    <col min="9984" max="9985" width="12.28515625" style="39" customWidth="1"/>
    <col min="9986" max="9986" width="6" style="39" customWidth="1"/>
    <col min="9987" max="9987" width="14.85546875" style="39" customWidth="1"/>
    <col min="9988" max="9988" width="12.28515625" style="39" customWidth="1"/>
    <col min="9989" max="9989" width="14" style="39" customWidth="1"/>
    <col min="9990" max="9990" width="4.42578125" style="39" customWidth="1"/>
    <col min="9991" max="9991" width="12.28515625" style="39" customWidth="1"/>
    <col min="9992" max="9992" width="12.28515625" style="39"/>
    <col min="9993" max="9993" width="14.42578125" style="39" customWidth="1"/>
    <col min="9994" max="10237" width="12.28515625" style="39"/>
    <col min="10238" max="10238" width="4.85546875" style="39" customWidth="1"/>
    <col min="10239" max="10239" width="17.5703125" style="39" customWidth="1"/>
    <col min="10240" max="10241" width="12.28515625" style="39" customWidth="1"/>
    <col min="10242" max="10242" width="6" style="39" customWidth="1"/>
    <col min="10243" max="10243" width="14.85546875" style="39" customWidth="1"/>
    <col min="10244" max="10244" width="12.28515625" style="39" customWidth="1"/>
    <col min="10245" max="10245" width="14" style="39" customWidth="1"/>
    <col min="10246" max="10246" width="4.42578125" style="39" customWidth="1"/>
    <col min="10247" max="10247" width="12.28515625" style="39" customWidth="1"/>
    <col min="10248" max="10248" width="12.28515625" style="39"/>
    <col min="10249" max="10249" width="14.42578125" style="39" customWidth="1"/>
    <col min="10250" max="10493" width="12.28515625" style="39"/>
    <col min="10494" max="10494" width="4.85546875" style="39" customWidth="1"/>
    <col min="10495" max="10495" width="17.5703125" style="39" customWidth="1"/>
    <col min="10496" max="10497" width="12.28515625" style="39" customWidth="1"/>
    <col min="10498" max="10498" width="6" style="39" customWidth="1"/>
    <col min="10499" max="10499" width="14.85546875" style="39" customWidth="1"/>
    <col min="10500" max="10500" width="12.28515625" style="39" customWidth="1"/>
    <col min="10501" max="10501" width="14" style="39" customWidth="1"/>
    <col min="10502" max="10502" width="4.42578125" style="39" customWidth="1"/>
    <col min="10503" max="10503" width="12.28515625" style="39" customWidth="1"/>
    <col min="10504" max="10504" width="12.28515625" style="39"/>
    <col min="10505" max="10505" width="14.42578125" style="39" customWidth="1"/>
    <col min="10506" max="10749" width="12.28515625" style="39"/>
    <col min="10750" max="10750" width="4.85546875" style="39" customWidth="1"/>
    <col min="10751" max="10751" width="17.5703125" style="39" customWidth="1"/>
    <col min="10752" max="10753" width="12.28515625" style="39" customWidth="1"/>
    <col min="10754" max="10754" width="6" style="39" customWidth="1"/>
    <col min="10755" max="10755" width="14.85546875" style="39" customWidth="1"/>
    <col min="10756" max="10756" width="12.28515625" style="39" customWidth="1"/>
    <col min="10757" max="10757" width="14" style="39" customWidth="1"/>
    <col min="10758" max="10758" width="4.42578125" style="39" customWidth="1"/>
    <col min="10759" max="10759" width="12.28515625" style="39" customWidth="1"/>
    <col min="10760" max="10760" width="12.28515625" style="39"/>
    <col min="10761" max="10761" width="14.42578125" style="39" customWidth="1"/>
    <col min="10762" max="11005" width="12.28515625" style="39"/>
    <col min="11006" max="11006" width="4.85546875" style="39" customWidth="1"/>
    <col min="11007" max="11007" width="17.5703125" style="39" customWidth="1"/>
    <col min="11008" max="11009" width="12.28515625" style="39" customWidth="1"/>
    <col min="11010" max="11010" width="6" style="39" customWidth="1"/>
    <col min="11011" max="11011" width="14.85546875" style="39" customWidth="1"/>
    <col min="11012" max="11012" width="12.28515625" style="39" customWidth="1"/>
    <col min="11013" max="11013" width="14" style="39" customWidth="1"/>
    <col min="11014" max="11014" width="4.42578125" style="39" customWidth="1"/>
    <col min="11015" max="11015" width="12.28515625" style="39" customWidth="1"/>
    <col min="11016" max="11016" width="12.28515625" style="39"/>
    <col min="11017" max="11017" width="14.42578125" style="39" customWidth="1"/>
    <col min="11018" max="11261" width="12.28515625" style="39"/>
    <col min="11262" max="11262" width="4.85546875" style="39" customWidth="1"/>
    <col min="11263" max="11263" width="17.5703125" style="39" customWidth="1"/>
    <col min="11264" max="11265" width="12.28515625" style="39" customWidth="1"/>
    <col min="11266" max="11266" width="6" style="39" customWidth="1"/>
    <col min="11267" max="11267" width="14.85546875" style="39" customWidth="1"/>
    <col min="11268" max="11268" width="12.28515625" style="39" customWidth="1"/>
    <col min="11269" max="11269" width="14" style="39" customWidth="1"/>
    <col min="11270" max="11270" width="4.42578125" style="39" customWidth="1"/>
    <col min="11271" max="11271" width="12.28515625" style="39" customWidth="1"/>
    <col min="11272" max="11272" width="12.28515625" style="39"/>
    <col min="11273" max="11273" width="14.42578125" style="39" customWidth="1"/>
    <col min="11274" max="11517" width="12.28515625" style="39"/>
    <col min="11518" max="11518" width="4.85546875" style="39" customWidth="1"/>
    <col min="11519" max="11519" width="17.5703125" style="39" customWidth="1"/>
    <col min="11520" max="11521" width="12.28515625" style="39" customWidth="1"/>
    <col min="11522" max="11522" width="6" style="39" customWidth="1"/>
    <col min="11523" max="11523" width="14.85546875" style="39" customWidth="1"/>
    <col min="11524" max="11524" width="12.28515625" style="39" customWidth="1"/>
    <col min="11525" max="11525" width="14" style="39" customWidth="1"/>
    <col min="11526" max="11526" width="4.42578125" style="39" customWidth="1"/>
    <col min="11527" max="11527" width="12.28515625" style="39" customWidth="1"/>
    <col min="11528" max="11528" width="12.28515625" style="39"/>
    <col min="11529" max="11529" width="14.42578125" style="39" customWidth="1"/>
    <col min="11530" max="11773" width="12.28515625" style="39"/>
    <col min="11774" max="11774" width="4.85546875" style="39" customWidth="1"/>
    <col min="11775" max="11775" width="17.5703125" style="39" customWidth="1"/>
    <col min="11776" max="11777" width="12.28515625" style="39" customWidth="1"/>
    <col min="11778" max="11778" width="6" style="39" customWidth="1"/>
    <col min="11779" max="11779" width="14.85546875" style="39" customWidth="1"/>
    <col min="11780" max="11780" width="12.28515625" style="39" customWidth="1"/>
    <col min="11781" max="11781" width="14" style="39" customWidth="1"/>
    <col min="11782" max="11782" width="4.42578125" style="39" customWidth="1"/>
    <col min="11783" max="11783" width="12.28515625" style="39" customWidth="1"/>
    <col min="11784" max="11784" width="12.28515625" style="39"/>
    <col min="11785" max="11785" width="14.42578125" style="39" customWidth="1"/>
    <col min="11786" max="12029" width="12.28515625" style="39"/>
    <col min="12030" max="12030" width="4.85546875" style="39" customWidth="1"/>
    <col min="12031" max="12031" width="17.5703125" style="39" customWidth="1"/>
    <col min="12032" max="12033" width="12.28515625" style="39" customWidth="1"/>
    <col min="12034" max="12034" width="6" style="39" customWidth="1"/>
    <col min="12035" max="12035" width="14.85546875" style="39" customWidth="1"/>
    <col min="12036" max="12036" width="12.28515625" style="39" customWidth="1"/>
    <col min="12037" max="12037" width="14" style="39" customWidth="1"/>
    <col min="12038" max="12038" width="4.42578125" style="39" customWidth="1"/>
    <col min="12039" max="12039" width="12.28515625" style="39" customWidth="1"/>
    <col min="12040" max="12040" width="12.28515625" style="39"/>
    <col min="12041" max="12041" width="14.42578125" style="39" customWidth="1"/>
    <col min="12042" max="12285" width="12.28515625" style="39"/>
    <col min="12286" max="12286" width="4.85546875" style="39" customWidth="1"/>
    <col min="12287" max="12287" width="17.5703125" style="39" customWidth="1"/>
    <col min="12288" max="12289" width="12.28515625" style="39" customWidth="1"/>
    <col min="12290" max="12290" width="6" style="39" customWidth="1"/>
    <col min="12291" max="12291" width="14.85546875" style="39" customWidth="1"/>
    <col min="12292" max="12292" width="12.28515625" style="39" customWidth="1"/>
    <col min="12293" max="12293" width="14" style="39" customWidth="1"/>
    <col min="12294" max="12294" width="4.42578125" style="39" customWidth="1"/>
    <col min="12295" max="12295" width="12.28515625" style="39" customWidth="1"/>
    <col min="12296" max="12296" width="12.28515625" style="39"/>
    <col min="12297" max="12297" width="14.42578125" style="39" customWidth="1"/>
    <col min="12298" max="12541" width="12.28515625" style="39"/>
    <col min="12542" max="12542" width="4.85546875" style="39" customWidth="1"/>
    <col min="12543" max="12543" width="17.5703125" style="39" customWidth="1"/>
    <col min="12544" max="12545" width="12.28515625" style="39" customWidth="1"/>
    <col min="12546" max="12546" width="6" style="39" customWidth="1"/>
    <col min="12547" max="12547" width="14.85546875" style="39" customWidth="1"/>
    <col min="12548" max="12548" width="12.28515625" style="39" customWidth="1"/>
    <col min="12549" max="12549" width="14" style="39" customWidth="1"/>
    <col min="12550" max="12550" width="4.42578125" style="39" customWidth="1"/>
    <col min="12551" max="12551" width="12.28515625" style="39" customWidth="1"/>
    <col min="12552" max="12552" width="12.28515625" style="39"/>
    <col min="12553" max="12553" width="14.42578125" style="39" customWidth="1"/>
    <col min="12554" max="12797" width="12.28515625" style="39"/>
    <col min="12798" max="12798" width="4.85546875" style="39" customWidth="1"/>
    <col min="12799" max="12799" width="17.5703125" style="39" customWidth="1"/>
    <col min="12800" max="12801" width="12.28515625" style="39" customWidth="1"/>
    <col min="12802" max="12802" width="6" style="39" customWidth="1"/>
    <col min="12803" max="12803" width="14.85546875" style="39" customWidth="1"/>
    <col min="12804" max="12804" width="12.28515625" style="39" customWidth="1"/>
    <col min="12805" max="12805" width="14" style="39" customWidth="1"/>
    <col min="12806" max="12806" width="4.42578125" style="39" customWidth="1"/>
    <col min="12807" max="12807" width="12.28515625" style="39" customWidth="1"/>
    <col min="12808" max="12808" width="12.28515625" style="39"/>
    <col min="12809" max="12809" width="14.42578125" style="39" customWidth="1"/>
    <col min="12810" max="13053" width="12.28515625" style="39"/>
    <col min="13054" max="13054" width="4.85546875" style="39" customWidth="1"/>
    <col min="13055" max="13055" width="17.5703125" style="39" customWidth="1"/>
    <col min="13056" max="13057" width="12.28515625" style="39" customWidth="1"/>
    <col min="13058" max="13058" width="6" style="39" customWidth="1"/>
    <col min="13059" max="13059" width="14.85546875" style="39" customWidth="1"/>
    <col min="13060" max="13060" width="12.28515625" style="39" customWidth="1"/>
    <col min="13061" max="13061" width="14" style="39" customWidth="1"/>
    <col min="13062" max="13062" width="4.42578125" style="39" customWidth="1"/>
    <col min="13063" max="13063" width="12.28515625" style="39" customWidth="1"/>
    <col min="13064" max="13064" width="12.28515625" style="39"/>
    <col min="13065" max="13065" width="14.42578125" style="39" customWidth="1"/>
    <col min="13066" max="13309" width="12.28515625" style="39"/>
    <col min="13310" max="13310" width="4.85546875" style="39" customWidth="1"/>
    <col min="13311" max="13311" width="17.5703125" style="39" customWidth="1"/>
    <col min="13312" max="13313" width="12.28515625" style="39" customWidth="1"/>
    <col min="13314" max="13314" width="6" style="39" customWidth="1"/>
    <col min="13315" max="13315" width="14.85546875" style="39" customWidth="1"/>
    <col min="13316" max="13316" width="12.28515625" style="39" customWidth="1"/>
    <col min="13317" max="13317" width="14" style="39" customWidth="1"/>
    <col min="13318" max="13318" width="4.42578125" style="39" customWidth="1"/>
    <col min="13319" max="13319" width="12.28515625" style="39" customWidth="1"/>
    <col min="13320" max="13320" width="12.28515625" style="39"/>
    <col min="13321" max="13321" width="14.42578125" style="39" customWidth="1"/>
    <col min="13322" max="13565" width="12.28515625" style="39"/>
    <col min="13566" max="13566" width="4.85546875" style="39" customWidth="1"/>
    <col min="13567" max="13567" width="17.5703125" style="39" customWidth="1"/>
    <col min="13568" max="13569" width="12.28515625" style="39" customWidth="1"/>
    <col min="13570" max="13570" width="6" style="39" customWidth="1"/>
    <col min="13571" max="13571" width="14.85546875" style="39" customWidth="1"/>
    <col min="13572" max="13572" width="12.28515625" style="39" customWidth="1"/>
    <col min="13573" max="13573" width="14" style="39" customWidth="1"/>
    <col min="13574" max="13574" width="4.42578125" style="39" customWidth="1"/>
    <col min="13575" max="13575" width="12.28515625" style="39" customWidth="1"/>
    <col min="13576" max="13576" width="12.28515625" style="39"/>
    <col min="13577" max="13577" width="14.42578125" style="39" customWidth="1"/>
    <col min="13578" max="13821" width="12.28515625" style="39"/>
    <col min="13822" max="13822" width="4.85546875" style="39" customWidth="1"/>
    <col min="13823" max="13823" width="17.5703125" style="39" customWidth="1"/>
    <col min="13824" max="13825" width="12.28515625" style="39" customWidth="1"/>
    <col min="13826" max="13826" width="6" style="39" customWidth="1"/>
    <col min="13827" max="13827" width="14.85546875" style="39" customWidth="1"/>
    <col min="13828" max="13828" width="12.28515625" style="39" customWidth="1"/>
    <col min="13829" max="13829" width="14" style="39" customWidth="1"/>
    <col min="13830" max="13830" width="4.42578125" style="39" customWidth="1"/>
    <col min="13831" max="13831" width="12.28515625" style="39" customWidth="1"/>
    <col min="13832" max="13832" width="12.28515625" style="39"/>
    <col min="13833" max="13833" width="14.42578125" style="39" customWidth="1"/>
    <col min="13834" max="14077" width="12.28515625" style="39"/>
    <col min="14078" max="14078" width="4.85546875" style="39" customWidth="1"/>
    <col min="14079" max="14079" width="17.5703125" style="39" customWidth="1"/>
    <col min="14080" max="14081" width="12.28515625" style="39" customWidth="1"/>
    <col min="14082" max="14082" width="6" style="39" customWidth="1"/>
    <col min="14083" max="14083" width="14.85546875" style="39" customWidth="1"/>
    <col min="14084" max="14084" width="12.28515625" style="39" customWidth="1"/>
    <col min="14085" max="14085" width="14" style="39" customWidth="1"/>
    <col min="14086" max="14086" width="4.42578125" style="39" customWidth="1"/>
    <col min="14087" max="14087" width="12.28515625" style="39" customWidth="1"/>
    <col min="14088" max="14088" width="12.28515625" style="39"/>
    <col min="14089" max="14089" width="14.42578125" style="39" customWidth="1"/>
    <col min="14090" max="14333" width="12.28515625" style="39"/>
    <col min="14334" max="14334" width="4.85546875" style="39" customWidth="1"/>
    <col min="14335" max="14335" width="17.5703125" style="39" customWidth="1"/>
    <col min="14336" max="14337" width="12.28515625" style="39" customWidth="1"/>
    <col min="14338" max="14338" width="6" style="39" customWidth="1"/>
    <col min="14339" max="14339" width="14.85546875" style="39" customWidth="1"/>
    <col min="14340" max="14340" width="12.28515625" style="39" customWidth="1"/>
    <col min="14341" max="14341" width="14" style="39" customWidth="1"/>
    <col min="14342" max="14342" width="4.42578125" style="39" customWidth="1"/>
    <col min="14343" max="14343" width="12.28515625" style="39" customWidth="1"/>
    <col min="14344" max="14344" width="12.28515625" style="39"/>
    <col min="14345" max="14345" width="14.42578125" style="39" customWidth="1"/>
    <col min="14346" max="14589" width="12.28515625" style="39"/>
    <col min="14590" max="14590" width="4.85546875" style="39" customWidth="1"/>
    <col min="14591" max="14591" width="17.5703125" style="39" customWidth="1"/>
    <col min="14592" max="14593" width="12.28515625" style="39" customWidth="1"/>
    <col min="14594" max="14594" width="6" style="39" customWidth="1"/>
    <col min="14595" max="14595" width="14.85546875" style="39" customWidth="1"/>
    <col min="14596" max="14596" width="12.28515625" style="39" customWidth="1"/>
    <col min="14597" max="14597" width="14" style="39" customWidth="1"/>
    <col min="14598" max="14598" width="4.42578125" style="39" customWidth="1"/>
    <col min="14599" max="14599" width="12.28515625" style="39" customWidth="1"/>
    <col min="14600" max="14600" width="12.28515625" style="39"/>
    <col min="14601" max="14601" width="14.42578125" style="39" customWidth="1"/>
    <col min="14602" max="14845" width="12.28515625" style="39"/>
    <col min="14846" max="14846" width="4.85546875" style="39" customWidth="1"/>
    <col min="14847" max="14847" width="17.5703125" style="39" customWidth="1"/>
    <col min="14848" max="14849" width="12.28515625" style="39" customWidth="1"/>
    <col min="14850" max="14850" width="6" style="39" customWidth="1"/>
    <col min="14851" max="14851" width="14.85546875" style="39" customWidth="1"/>
    <col min="14852" max="14852" width="12.28515625" style="39" customWidth="1"/>
    <col min="14853" max="14853" width="14" style="39" customWidth="1"/>
    <col min="14854" max="14854" width="4.42578125" style="39" customWidth="1"/>
    <col min="14855" max="14855" width="12.28515625" style="39" customWidth="1"/>
    <col min="14856" max="14856" width="12.28515625" style="39"/>
    <col min="14857" max="14857" width="14.42578125" style="39" customWidth="1"/>
    <col min="14858" max="15101" width="12.28515625" style="39"/>
    <col min="15102" max="15102" width="4.85546875" style="39" customWidth="1"/>
    <col min="15103" max="15103" width="17.5703125" style="39" customWidth="1"/>
    <col min="15104" max="15105" width="12.28515625" style="39" customWidth="1"/>
    <col min="15106" max="15106" width="6" style="39" customWidth="1"/>
    <col min="15107" max="15107" width="14.85546875" style="39" customWidth="1"/>
    <col min="15108" max="15108" width="12.28515625" style="39" customWidth="1"/>
    <col min="15109" max="15109" width="14" style="39" customWidth="1"/>
    <col min="15110" max="15110" width="4.42578125" style="39" customWidth="1"/>
    <col min="15111" max="15111" width="12.28515625" style="39" customWidth="1"/>
    <col min="15112" max="15112" width="12.28515625" style="39"/>
    <col min="15113" max="15113" width="14.42578125" style="39" customWidth="1"/>
    <col min="15114" max="15357" width="12.28515625" style="39"/>
    <col min="15358" max="15358" width="4.85546875" style="39" customWidth="1"/>
    <col min="15359" max="15359" width="17.5703125" style="39" customWidth="1"/>
    <col min="15360" max="15361" width="12.28515625" style="39" customWidth="1"/>
    <col min="15362" max="15362" width="6" style="39" customWidth="1"/>
    <col min="15363" max="15363" width="14.85546875" style="39" customWidth="1"/>
    <col min="15364" max="15364" width="12.28515625" style="39" customWidth="1"/>
    <col min="15365" max="15365" width="14" style="39" customWidth="1"/>
    <col min="15366" max="15366" width="4.42578125" style="39" customWidth="1"/>
    <col min="15367" max="15367" width="12.28515625" style="39" customWidth="1"/>
    <col min="15368" max="15368" width="12.28515625" style="39"/>
    <col min="15369" max="15369" width="14.42578125" style="39" customWidth="1"/>
    <col min="15370" max="15613" width="12.28515625" style="39"/>
    <col min="15614" max="15614" width="4.85546875" style="39" customWidth="1"/>
    <col min="15615" max="15615" width="17.5703125" style="39" customWidth="1"/>
    <col min="15616" max="15617" width="12.28515625" style="39" customWidth="1"/>
    <col min="15618" max="15618" width="6" style="39" customWidth="1"/>
    <col min="15619" max="15619" width="14.85546875" style="39" customWidth="1"/>
    <col min="15620" max="15620" width="12.28515625" style="39" customWidth="1"/>
    <col min="15621" max="15621" width="14" style="39" customWidth="1"/>
    <col min="15622" max="15622" width="4.42578125" style="39" customWidth="1"/>
    <col min="15623" max="15623" width="12.28515625" style="39" customWidth="1"/>
    <col min="15624" max="15624" width="12.28515625" style="39"/>
    <col min="15625" max="15625" width="14.42578125" style="39" customWidth="1"/>
    <col min="15626" max="15869" width="12.28515625" style="39"/>
    <col min="15870" max="15870" width="4.85546875" style="39" customWidth="1"/>
    <col min="15871" max="15871" width="17.5703125" style="39" customWidth="1"/>
    <col min="15872" max="15873" width="12.28515625" style="39" customWidth="1"/>
    <col min="15874" max="15874" width="6" style="39" customWidth="1"/>
    <col min="15875" max="15875" width="14.85546875" style="39" customWidth="1"/>
    <col min="15876" max="15876" width="12.28515625" style="39" customWidth="1"/>
    <col min="15877" max="15877" width="14" style="39" customWidth="1"/>
    <col min="15878" max="15878" width="4.42578125" style="39" customWidth="1"/>
    <col min="15879" max="15879" width="12.28515625" style="39" customWidth="1"/>
    <col min="15880" max="15880" width="12.28515625" style="39"/>
    <col min="15881" max="15881" width="14.42578125" style="39" customWidth="1"/>
    <col min="15882" max="16125" width="12.28515625" style="39"/>
    <col min="16126" max="16126" width="4.85546875" style="39" customWidth="1"/>
    <col min="16127" max="16127" width="17.5703125" style="39" customWidth="1"/>
    <col min="16128" max="16129" width="12.28515625" style="39" customWidth="1"/>
    <col min="16130" max="16130" width="6" style="39" customWidth="1"/>
    <col min="16131" max="16131" width="14.85546875" style="39" customWidth="1"/>
    <col min="16132" max="16132" width="12.28515625" style="39" customWidth="1"/>
    <col min="16133" max="16133" width="14" style="39" customWidth="1"/>
    <col min="16134" max="16134" width="4.42578125" style="39" customWidth="1"/>
    <col min="16135" max="16135" width="12.28515625" style="39" customWidth="1"/>
    <col min="16136" max="16136" width="12.28515625" style="39"/>
    <col min="16137" max="16137" width="14.42578125" style="39" customWidth="1"/>
    <col min="16138" max="16384" width="12.28515625" style="39"/>
  </cols>
  <sheetData>
    <row r="1" spans="1:9" s="11" customFormat="1" ht="18.75">
      <c r="A1" s="9"/>
      <c r="B1" s="10" t="s">
        <v>36</v>
      </c>
      <c r="C1" s="9"/>
      <c r="D1" s="9"/>
      <c r="E1" s="9"/>
      <c r="F1" s="9"/>
      <c r="G1" s="9"/>
      <c r="H1" s="9"/>
    </row>
    <row r="2" spans="1:9" s="11" customFormat="1">
      <c r="A2" s="9"/>
      <c r="B2" s="9" t="s">
        <v>8</v>
      </c>
      <c r="C2" s="9"/>
      <c r="D2" s="9"/>
      <c r="E2" s="9"/>
      <c r="F2" s="9"/>
      <c r="G2" s="9"/>
      <c r="H2" s="9"/>
    </row>
    <row r="3" spans="1:9" s="11" customFormat="1">
      <c r="A3" s="9"/>
      <c r="B3" s="9" t="s">
        <v>9</v>
      </c>
      <c r="C3" s="9" t="s">
        <v>56</v>
      </c>
      <c r="D3" s="9"/>
      <c r="E3" s="9"/>
      <c r="F3" s="9"/>
      <c r="G3" s="9"/>
      <c r="H3" s="9"/>
    </row>
    <row r="4" spans="1:9" s="11" customFormat="1">
      <c r="A4" s="9"/>
      <c r="B4" s="9" t="s">
        <v>10</v>
      </c>
      <c r="C4" s="12">
        <v>1</v>
      </c>
      <c r="D4" s="9" t="s">
        <v>11</v>
      </c>
      <c r="E4" s="9"/>
      <c r="F4" s="9"/>
      <c r="G4" s="9"/>
      <c r="H4" s="9"/>
    </row>
    <row r="5" spans="1:9" s="11" customFormat="1"/>
    <row r="6" spans="1:9" s="11" customFormat="1">
      <c r="B6" s="13" t="s">
        <v>12</v>
      </c>
      <c r="F6" s="13" t="s">
        <v>13</v>
      </c>
      <c r="H6" s="14"/>
      <c r="I6" s="14"/>
    </row>
    <row r="7" spans="1:9" s="11" customFormat="1">
      <c r="B7" s="15" t="s">
        <v>14</v>
      </c>
      <c r="C7" s="11" t="s">
        <v>15</v>
      </c>
      <c r="D7" s="16">
        <v>7.8E-2</v>
      </c>
      <c r="F7" s="17" t="s">
        <v>16</v>
      </c>
      <c r="G7" s="17" t="s">
        <v>17</v>
      </c>
      <c r="H7" s="17" t="s">
        <v>18</v>
      </c>
      <c r="I7" s="18"/>
    </row>
    <row r="8" spans="1:9" s="11" customFormat="1">
      <c r="F8" s="20" t="s">
        <v>14</v>
      </c>
      <c r="G8" s="21">
        <f>PB!C45</f>
        <v>8656000</v>
      </c>
      <c r="H8" s="22">
        <f>G8/D9</f>
        <v>952.8841919859093</v>
      </c>
      <c r="I8" s="14"/>
    </row>
    <row r="9" spans="1:9" s="11" customFormat="1">
      <c r="B9" s="13" t="s">
        <v>19</v>
      </c>
      <c r="C9" s="11" t="s">
        <v>20</v>
      </c>
      <c r="D9" s="23">
        <v>9084</v>
      </c>
    </row>
    <row r="10" spans="1:9" s="11" customFormat="1">
      <c r="B10" s="13" t="s">
        <v>21</v>
      </c>
      <c r="C10" s="11" t="s">
        <v>22</v>
      </c>
      <c r="F10" s="24" t="s">
        <v>23</v>
      </c>
      <c r="G10" s="17" t="s">
        <v>17</v>
      </c>
      <c r="H10" s="25"/>
      <c r="I10" s="26"/>
    </row>
    <row r="11" spans="1:9" s="11" customFormat="1">
      <c r="B11" s="15" t="s">
        <v>14</v>
      </c>
      <c r="D11" s="23">
        <v>30000</v>
      </c>
      <c r="F11" s="27" t="s">
        <v>24</v>
      </c>
      <c r="G11" s="28">
        <v>126404.16047548292</v>
      </c>
      <c r="H11" s="29">
        <f>G11/$D$9</f>
        <v>13.915033077441977</v>
      </c>
      <c r="I11" s="30"/>
    </row>
    <row r="12" spans="1:9" s="11" customFormat="1"/>
    <row r="13" spans="1:9" s="11" customFormat="1"/>
    <row r="14" spans="1:9" s="11" customFormat="1">
      <c r="B14" s="19" t="s">
        <v>25</v>
      </c>
      <c r="C14" s="31" t="s">
        <v>26</v>
      </c>
    </row>
    <row r="15" spans="1:9" s="11" customFormat="1">
      <c r="B15" s="11" t="s">
        <v>36</v>
      </c>
      <c r="C15" s="32">
        <v>1600</v>
      </c>
    </row>
    <row r="16" spans="1:9" s="11" customFormat="1">
      <c r="F16" s="34"/>
      <c r="G16" s="35"/>
      <c r="H16" s="33"/>
      <c r="I16" s="33"/>
    </row>
    <row r="17" spans="2:9" s="11" customFormat="1">
      <c r="F17" s="36" t="s">
        <v>33</v>
      </c>
      <c r="G17" s="37"/>
      <c r="H17" s="38"/>
      <c r="I17" s="38"/>
    </row>
    <row r="18" spans="2:9">
      <c r="B18" s="40" t="s">
        <v>27</v>
      </c>
      <c r="F18" s="39" t="s">
        <v>78</v>
      </c>
      <c r="G18" s="39" t="s">
        <v>86</v>
      </c>
      <c r="H18" s="90">
        <f>'I-O'!C44</f>
        <v>85.7</v>
      </c>
    </row>
    <row r="19" spans="2:9">
      <c r="F19" s="39" t="s">
        <v>84</v>
      </c>
      <c r="G19" s="39" t="s">
        <v>85</v>
      </c>
      <c r="H19" s="90">
        <f>'I-O'!C44</f>
        <v>85.7</v>
      </c>
    </row>
    <row r="21" spans="2:9">
      <c r="B21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G41"/>
  <sheetViews>
    <sheetView workbookViewId="0">
      <selection activeCell="E1" sqref="E1:E1048576"/>
    </sheetView>
  </sheetViews>
  <sheetFormatPr defaultRowHeight="15"/>
  <cols>
    <col min="1" max="1" width="4.42578125" customWidth="1"/>
    <col min="2" max="2" width="27.7109375" customWidth="1"/>
    <col min="3" max="3" width="12" customWidth="1"/>
    <col min="4" max="4" width="14.140625" customWidth="1"/>
    <col min="5" max="5" width="14.28515625" customWidth="1"/>
    <col min="6" max="7" width="12" customWidth="1"/>
  </cols>
  <sheetData>
    <row r="1" spans="2:7" ht="18.75">
      <c r="B1" s="1" t="s">
        <v>0</v>
      </c>
      <c r="C1" s="1"/>
      <c r="D1" s="1"/>
      <c r="E1" s="1"/>
      <c r="F1" s="1"/>
      <c r="G1" s="1"/>
    </row>
    <row r="2" spans="2:7" ht="18.75">
      <c r="B2" s="2" t="s">
        <v>1</v>
      </c>
      <c r="C2" s="2"/>
      <c r="D2" s="2"/>
      <c r="E2" s="2"/>
      <c r="F2" s="2"/>
      <c r="G2" s="2"/>
    </row>
    <row r="3" spans="2:7">
      <c r="B3" s="92" t="s">
        <v>2</v>
      </c>
      <c r="C3" s="94" t="s">
        <v>28</v>
      </c>
      <c r="D3" s="94" t="s">
        <v>29</v>
      </c>
      <c r="E3" s="94"/>
      <c r="F3" s="43"/>
      <c r="G3" s="43"/>
    </row>
    <row r="4" spans="2:7">
      <c r="B4" s="93"/>
      <c r="C4" s="94"/>
      <c r="D4" s="94"/>
      <c r="E4" s="94"/>
      <c r="F4" s="43"/>
      <c r="G4" s="43"/>
    </row>
    <row r="5" spans="2:7">
      <c r="B5" s="49" t="s">
        <v>45</v>
      </c>
      <c r="C5" s="3"/>
      <c r="D5" s="5"/>
      <c r="E5" s="5"/>
      <c r="F5" s="45"/>
      <c r="G5" s="45"/>
    </row>
    <row r="6" spans="2:7">
      <c r="B6" s="52" t="s">
        <v>47</v>
      </c>
      <c r="C6" s="50"/>
      <c r="D6" s="65"/>
      <c r="E6" s="65"/>
      <c r="F6" s="45"/>
      <c r="G6" s="45"/>
    </row>
    <row r="7" spans="2:7">
      <c r="B7" s="69" t="s">
        <v>54</v>
      </c>
      <c r="C7" s="50" t="s">
        <v>32</v>
      </c>
      <c r="D7" s="65">
        <f>100000/50</f>
        <v>2000</v>
      </c>
      <c r="E7" s="65"/>
      <c r="F7" s="45"/>
      <c r="G7" s="45"/>
    </row>
    <row r="8" spans="2:7">
      <c r="B8" s="69" t="s">
        <v>57</v>
      </c>
      <c r="C8" s="50" t="s">
        <v>32</v>
      </c>
      <c r="D8" s="65">
        <f>90000/50</f>
        <v>1800</v>
      </c>
      <c r="E8" s="65"/>
      <c r="F8" s="45"/>
      <c r="G8" s="45"/>
    </row>
    <row r="9" spans="2:7">
      <c r="B9" s="52" t="s">
        <v>58</v>
      </c>
      <c r="C9" s="50" t="s">
        <v>41</v>
      </c>
      <c r="D9" s="65">
        <v>49000</v>
      </c>
      <c r="E9" s="65"/>
      <c r="F9" s="45"/>
      <c r="G9" s="45"/>
    </row>
    <row r="10" spans="2:7">
      <c r="B10" s="52" t="s">
        <v>59</v>
      </c>
      <c r="C10" s="50" t="s">
        <v>41</v>
      </c>
      <c r="D10" s="65">
        <v>38000</v>
      </c>
      <c r="E10" s="65"/>
      <c r="F10" s="45"/>
      <c r="G10" s="45"/>
    </row>
    <row r="11" spans="2:7">
      <c r="B11" s="52" t="s">
        <v>30</v>
      </c>
      <c r="C11" s="50" t="s">
        <v>32</v>
      </c>
      <c r="D11" s="65">
        <v>43000</v>
      </c>
      <c r="E11" s="65"/>
      <c r="F11" s="45"/>
      <c r="G11" s="45"/>
    </row>
    <row r="12" spans="2:7">
      <c r="B12" s="52" t="s">
        <v>46</v>
      </c>
      <c r="C12" s="50"/>
      <c r="D12" s="65"/>
      <c r="E12" s="65"/>
      <c r="F12" s="44"/>
      <c r="G12" s="44"/>
    </row>
    <row r="13" spans="2:7">
      <c r="B13" s="54" t="s">
        <v>48</v>
      </c>
      <c r="C13" s="57" t="s">
        <v>28</v>
      </c>
      <c r="D13" s="65">
        <v>450000</v>
      </c>
      <c r="E13" s="65"/>
      <c r="F13" s="46"/>
      <c r="G13" s="46"/>
    </row>
    <row r="14" spans="2:7">
      <c r="B14" s="55" t="s">
        <v>49</v>
      </c>
      <c r="C14" s="50" t="s">
        <v>28</v>
      </c>
      <c r="D14" s="65">
        <v>35000</v>
      </c>
      <c r="E14" s="65"/>
      <c r="F14" s="45"/>
      <c r="G14" s="45"/>
    </row>
    <row r="15" spans="2:7">
      <c r="B15" s="55" t="s">
        <v>75</v>
      </c>
      <c r="C15" s="50" t="s">
        <v>28</v>
      </c>
      <c r="D15" s="65">
        <v>50000</v>
      </c>
      <c r="E15" s="65"/>
      <c r="F15" s="45"/>
      <c r="G15" s="45"/>
    </row>
    <row r="16" spans="2:7">
      <c r="B16" s="55" t="s">
        <v>53</v>
      </c>
      <c r="C16" s="50" t="s">
        <v>28</v>
      </c>
      <c r="D16" s="75">
        <v>1500</v>
      </c>
      <c r="E16" s="75"/>
      <c r="F16" s="45"/>
    </row>
    <row r="17" spans="2:7">
      <c r="B17" s="55"/>
      <c r="C17" s="3"/>
      <c r="D17" s="65"/>
      <c r="E17" s="65"/>
      <c r="F17" s="45"/>
      <c r="G17" s="45"/>
    </row>
    <row r="18" spans="2:7">
      <c r="B18" s="49" t="s">
        <v>3</v>
      </c>
      <c r="C18" s="50"/>
      <c r="D18" s="65"/>
      <c r="E18" s="65"/>
      <c r="F18" s="45"/>
      <c r="G18" s="45"/>
    </row>
    <row r="19" spans="2:7">
      <c r="B19" s="56" t="s">
        <v>33</v>
      </c>
      <c r="C19" s="50"/>
      <c r="D19" s="65"/>
      <c r="E19" s="65"/>
      <c r="F19" s="45"/>
      <c r="G19" s="45"/>
    </row>
    <row r="20" spans="2:7">
      <c r="B20" s="71" t="s">
        <v>34</v>
      </c>
      <c r="C20" s="48"/>
      <c r="D20" s="65"/>
      <c r="E20" s="65"/>
      <c r="F20" s="45"/>
      <c r="G20" s="45"/>
    </row>
    <row r="21" spans="2:7">
      <c r="B21" s="72" t="s">
        <v>39</v>
      </c>
      <c r="C21" s="50" t="s">
        <v>35</v>
      </c>
      <c r="D21" s="66">
        <f>Summary!$D$11</f>
        <v>30000</v>
      </c>
      <c r="E21" s="66"/>
      <c r="F21" s="47"/>
      <c r="G21" s="47"/>
    </row>
    <row r="22" spans="2:7">
      <c r="B22" s="72" t="s">
        <v>40</v>
      </c>
      <c r="C22" s="50" t="s">
        <v>35</v>
      </c>
      <c r="D22" s="66">
        <f>Summary!$D$11</f>
        <v>30000</v>
      </c>
      <c r="E22" s="66"/>
      <c r="F22" s="45"/>
      <c r="G22" s="45"/>
    </row>
    <row r="23" spans="2:7">
      <c r="B23" s="72" t="s">
        <v>71</v>
      </c>
      <c r="C23" s="50" t="s">
        <v>35</v>
      </c>
      <c r="D23" s="66">
        <f>Summary!$D$11</f>
        <v>30000</v>
      </c>
      <c r="E23" s="66"/>
      <c r="F23" s="45"/>
      <c r="G23" s="45"/>
    </row>
    <row r="24" spans="2:7">
      <c r="B24" s="73" t="s">
        <v>42</v>
      </c>
      <c r="C24" s="50"/>
      <c r="D24" s="66"/>
      <c r="E24" s="66"/>
      <c r="F24" s="8"/>
      <c r="G24" s="8"/>
    </row>
    <row r="25" spans="2:7">
      <c r="B25" s="72" t="s">
        <v>50</v>
      </c>
      <c r="C25" s="50" t="s">
        <v>35</v>
      </c>
      <c r="D25" s="66">
        <f>Summary!$D$11</f>
        <v>30000</v>
      </c>
      <c r="E25" s="66"/>
      <c r="F25" s="44"/>
      <c r="G25" s="44"/>
    </row>
    <row r="26" spans="2:7">
      <c r="B26" s="73" t="s">
        <v>37</v>
      </c>
      <c r="C26" s="50"/>
      <c r="D26" s="66"/>
      <c r="E26" s="66"/>
    </row>
    <row r="27" spans="2:7">
      <c r="B27" s="72" t="s">
        <v>44</v>
      </c>
      <c r="C27" s="50" t="s">
        <v>35</v>
      </c>
      <c r="D27" s="66">
        <f>Summary!$D$11</f>
        <v>30000</v>
      </c>
      <c r="E27" s="66"/>
    </row>
    <row r="28" spans="2:7">
      <c r="B28" s="72" t="s">
        <v>55</v>
      </c>
      <c r="C28" s="50" t="s">
        <v>35</v>
      </c>
      <c r="D28" s="66">
        <f>Summary!$D$11</f>
        <v>30000</v>
      </c>
      <c r="E28" s="66"/>
    </row>
    <row r="29" spans="2:7">
      <c r="B29" s="72" t="s">
        <v>43</v>
      </c>
      <c r="C29" s="50" t="s">
        <v>35</v>
      </c>
      <c r="D29" s="66">
        <f>Summary!$D$11</f>
        <v>30000</v>
      </c>
      <c r="E29" s="66"/>
    </row>
    <row r="30" spans="2:7">
      <c r="B30" s="73" t="s">
        <v>38</v>
      </c>
      <c r="C30" s="50" t="s">
        <v>35</v>
      </c>
      <c r="D30" s="66">
        <f>Summary!$D$11</f>
        <v>30000</v>
      </c>
      <c r="E30" s="66"/>
    </row>
    <row r="31" spans="2:7">
      <c r="B31" s="73" t="s">
        <v>72</v>
      </c>
      <c r="C31" s="5"/>
      <c r="D31" s="66"/>
      <c r="E31" s="66"/>
    </row>
    <row r="32" spans="2:7">
      <c r="B32" s="69" t="s">
        <v>73</v>
      </c>
      <c r="C32" s="50" t="s">
        <v>35</v>
      </c>
      <c r="D32" s="66">
        <f>Summary!$D$11</f>
        <v>30000</v>
      </c>
      <c r="E32" s="66"/>
    </row>
    <row r="33" spans="2:5">
      <c r="B33" s="69" t="s">
        <v>74</v>
      </c>
      <c r="C33" s="50" t="s">
        <v>35</v>
      </c>
      <c r="D33" s="66">
        <f>Summary!$D$11</f>
        <v>30000</v>
      </c>
      <c r="E33" s="66"/>
    </row>
    <row r="34" spans="2:5">
      <c r="B34" s="69"/>
      <c r="C34" s="50"/>
      <c r="D34" s="66"/>
      <c r="E34" s="66"/>
    </row>
    <row r="35" spans="2:5">
      <c r="B35" s="87" t="s">
        <v>82</v>
      </c>
      <c r="C35" s="50" t="s">
        <v>83</v>
      </c>
      <c r="D35" s="66">
        <v>35000</v>
      </c>
      <c r="E35" s="66"/>
    </row>
    <row r="36" spans="2:5">
      <c r="B36" s="51"/>
      <c r="C36" s="50"/>
      <c r="D36" s="65"/>
      <c r="E36" s="65"/>
    </row>
    <row r="37" spans="2:5">
      <c r="B37" s="49" t="s">
        <v>4</v>
      </c>
      <c r="C37" s="4"/>
      <c r="D37" s="4"/>
      <c r="E37" s="4"/>
    </row>
    <row r="38" spans="2:5">
      <c r="B38" s="51" t="s">
        <v>5</v>
      </c>
      <c r="C38" s="4"/>
      <c r="D38" s="4"/>
      <c r="E38" s="4"/>
    </row>
    <row r="39" spans="2:5">
      <c r="B39" s="51" t="s">
        <v>6</v>
      </c>
      <c r="C39" s="4"/>
      <c r="D39" s="4"/>
      <c r="E39" s="4"/>
    </row>
    <row r="40" spans="2:5">
      <c r="B40" s="64"/>
      <c r="C40" s="4"/>
      <c r="D40" s="4"/>
      <c r="E40" s="4"/>
    </row>
    <row r="41" spans="2:5">
      <c r="B41" s="49" t="s">
        <v>51</v>
      </c>
      <c r="C41" s="4" t="s">
        <v>77</v>
      </c>
      <c r="D41" s="4">
        <v>1600</v>
      </c>
      <c r="E41" s="4"/>
    </row>
  </sheetData>
  <mergeCells count="4"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"/>
  <sheetViews>
    <sheetView topLeftCell="A19" workbookViewId="0">
      <selection activeCell="C46" sqref="A46:C46"/>
    </sheetView>
  </sheetViews>
  <sheetFormatPr defaultRowHeight="15"/>
  <cols>
    <col min="1" max="1" width="27.28515625" bestFit="1" customWidth="1"/>
    <col min="2" max="2" width="7.140625" customWidth="1"/>
    <col min="225" max="225" width="27.28515625" customWidth="1"/>
    <col min="481" max="481" width="27.28515625" customWidth="1"/>
    <col min="737" max="737" width="27.28515625" customWidth="1"/>
    <col min="993" max="993" width="27.28515625" customWidth="1"/>
    <col min="1249" max="1249" width="27.28515625" customWidth="1"/>
    <col min="1505" max="1505" width="27.28515625" customWidth="1"/>
    <col min="1761" max="1761" width="27.28515625" customWidth="1"/>
    <col min="2017" max="2017" width="27.28515625" customWidth="1"/>
    <col min="2273" max="2273" width="27.28515625" customWidth="1"/>
    <col min="2529" max="2529" width="27.28515625" customWidth="1"/>
    <col min="2785" max="2785" width="27.28515625" customWidth="1"/>
    <col min="3041" max="3041" width="27.28515625" customWidth="1"/>
    <col min="3297" max="3297" width="27.28515625" customWidth="1"/>
    <col min="3553" max="3553" width="27.28515625" customWidth="1"/>
    <col min="3809" max="3809" width="27.28515625" customWidth="1"/>
    <col min="4065" max="4065" width="27.28515625" customWidth="1"/>
    <col min="4321" max="4321" width="27.28515625" customWidth="1"/>
    <col min="4577" max="4577" width="27.28515625" customWidth="1"/>
    <col min="4833" max="4833" width="27.28515625" customWidth="1"/>
    <col min="5089" max="5089" width="27.28515625" customWidth="1"/>
    <col min="5345" max="5345" width="27.28515625" customWidth="1"/>
    <col min="5601" max="5601" width="27.28515625" customWidth="1"/>
    <col min="5857" max="5857" width="27.28515625" customWidth="1"/>
    <col min="6113" max="6113" width="27.28515625" customWidth="1"/>
    <col min="6369" max="6369" width="27.28515625" customWidth="1"/>
    <col min="6625" max="6625" width="27.28515625" customWidth="1"/>
    <col min="6881" max="6881" width="27.28515625" customWidth="1"/>
    <col min="7137" max="7137" width="27.28515625" customWidth="1"/>
    <col min="7393" max="7393" width="27.28515625" customWidth="1"/>
    <col min="7649" max="7649" width="27.28515625" customWidth="1"/>
    <col min="7905" max="7905" width="27.28515625" customWidth="1"/>
    <col min="8161" max="8161" width="27.28515625" customWidth="1"/>
    <col min="8417" max="8417" width="27.28515625" customWidth="1"/>
    <col min="8673" max="8673" width="27.28515625" customWidth="1"/>
    <col min="8929" max="8929" width="27.28515625" customWidth="1"/>
    <col min="9185" max="9185" width="27.28515625" customWidth="1"/>
    <col min="9441" max="9441" width="27.28515625" customWidth="1"/>
    <col min="9697" max="9697" width="27.28515625" customWidth="1"/>
    <col min="9953" max="9953" width="27.28515625" customWidth="1"/>
    <col min="10209" max="10209" width="27.28515625" customWidth="1"/>
    <col min="10465" max="10465" width="27.28515625" customWidth="1"/>
    <col min="10721" max="10721" width="27.28515625" customWidth="1"/>
    <col min="10977" max="10977" width="27.28515625" customWidth="1"/>
    <col min="11233" max="11233" width="27.28515625" customWidth="1"/>
    <col min="11489" max="11489" width="27.28515625" customWidth="1"/>
    <col min="11745" max="11745" width="27.28515625" customWidth="1"/>
    <col min="12001" max="12001" width="27.28515625" customWidth="1"/>
    <col min="12257" max="12257" width="27.28515625" customWidth="1"/>
    <col min="12513" max="12513" width="27.28515625" customWidth="1"/>
    <col min="12769" max="12769" width="27.28515625" customWidth="1"/>
    <col min="13025" max="13025" width="27.28515625" customWidth="1"/>
    <col min="13281" max="13281" width="27.28515625" customWidth="1"/>
    <col min="13537" max="13537" width="27.28515625" customWidth="1"/>
    <col min="13793" max="13793" width="27.28515625" customWidth="1"/>
    <col min="14049" max="14049" width="27.28515625" customWidth="1"/>
    <col min="14305" max="14305" width="27.28515625" customWidth="1"/>
    <col min="14561" max="14561" width="27.28515625" customWidth="1"/>
    <col min="14817" max="14817" width="27.28515625" customWidth="1"/>
    <col min="15073" max="15073" width="27.28515625" customWidth="1"/>
    <col min="15329" max="15329" width="27.28515625" customWidth="1"/>
    <col min="15585" max="15585" width="27.28515625" customWidth="1"/>
    <col min="15841" max="15841" width="27.28515625" customWidth="1"/>
    <col min="16097" max="16097" width="27.28515625" customWidth="1"/>
  </cols>
  <sheetData>
    <row r="1" spans="1:3" ht="18.75">
      <c r="A1" s="1" t="s">
        <v>0</v>
      </c>
      <c r="B1" s="1"/>
    </row>
    <row r="2" spans="1:3" ht="18.75">
      <c r="A2" s="2"/>
      <c r="B2" s="2"/>
    </row>
    <row r="3" spans="1:3" ht="14.1" customHeight="1">
      <c r="A3" s="92" t="s">
        <v>2</v>
      </c>
      <c r="B3" s="92" t="s">
        <v>28</v>
      </c>
      <c r="C3" s="95" t="s">
        <v>7</v>
      </c>
    </row>
    <row r="4" spans="1:3" ht="14.1" customHeight="1">
      <c r="A4" s="93"/>
      <c r="B4" s="97"/>
      <c r="C4" s="96"/>
    </row>
    <row r="5" spans="1:3" ht="14.1" customHeight="1">
      <c r="A5" s="49" t="s">
        <v>45</v>
      </c>
      <c r="B5" s="3"/>
      <c r="C5" s="58"/>
    </row>
    <row r="6" spans="1:3" ht="14.1" customHeight="1">
      <c r="A6" s="52" t="s">
        <v>47</v>
      </c>
      <c r="B6" s="50"/>
      <c r="C6" s="59"/>
    </row>
    <row r="7" spans="1:3" ht="14.1" customHeight="1">
      <c r="A7" s="69" t="s">
        <v>54</v>
      </c>
      <c r="B7" s="50" t="s">
        <v>32</v>
      </c>
      <c r="C7" s="59">
        <f>2*150*2</f>
        <v>600</v>
      </c>
    </row>
    <row r="8" spans="1:3" ht="14.1" customHeight="1">
      <c r="A8" s="69" t="s">
        <v>57</v>
      </c>
      <c r="B8" s="50" t="s">
        <v>32</v>
      </c>
      <c r="C8" s="59">
        <f>2*50*2</f>
        <v>200</v>
      </c>
    </row>
    <row r="9" spans="1:3">
      <c r="A9" s="52" t="s">
        <v>58</v>
      </c>
      <c r="B9" s="50" t="s">
        <v>41</v>
      </c>
      <c r="C9" s="59">
        <f>3*2*2</f>
        <v>12</v>
      </c>
    </row>
    <row r="10" spans="1:3">
      <c r="A10" s="52" t="s">
        <v>59</v>
      </c>
      <c r="B10" s="50" t="s">
        <v>41</v>
      </c>
      <c r="C10" s="59">
        <v>0</v>
      </c>
    </row>
    <row r="11" spans="1:3">
      <c r="A11" s="52" t="s">
        <v>30</v>
      </c>
      <c r="B11" s="50" t="s">
        <v>32</v>
      </c>
      <c r="C11" s="59">
        <f>20*2</f>
        <v>40</v>
      </c>
    </row>
    <row r="12" spans="1:3" s="53" customFormat="1">
      <c r="A12" s="52" t="s">
        <v>46</v>
      </c>
      <c r="B12" s="50"/>
      <c r="C12" s="61"/>
    </row>
    <row r="13" spans="1:3" s="67" customFormat="1" ht="12.75">
      <c r="A13" s="54" t="s">
        <v>48</v>
      </c>
      <c r="B13" s="57" t="s">
        <v>28</v>
      </c>
      <c r="C13" s="57">
        <v>1</v>
      </c>
    </row>
    <row r="14" spans="1:3" s="53" customFormat="1">
      <c r="A14" s="55" t="s">
        <v>49</v>
      </c>
      <c r="B14" s="50" t="s">
        <v>28</v>
      </c>
      <c r="C14" s="59">
        <v>1</v>
      </c>
    </row>
    <row r="15" spans="1:3" s="53" customFormat="1">
      <c r="A15" s="55" t="s">
        <v>75</v>
      </c>
      <c r="B15" s="50" t="s">
        <v>28</v>
      </c>
      <c r="C15" s="59">
        <v>1</v>
      </c>
    </row>
    <row r="16" spans="1:3" s="53" customFormat="1">
      <c r="A16" s="55" t="s">
        <v>53</v>
      </c>
      <c r="B16" s="50" t="s">
        <v>28</v>
      </c>
      <c r="C16" s="59">
        <f>C41/50</f>
        <v>200</v>
      </c>
    </row>
    <row r="17" spans="1:3" s="53" customFormat="1">
      <c r="A17" s="55"/>
      <c r="B17" s="50"/>
      <c r="C17" s="60"/>
    </row>
    <row r="18" spans="1:3">
      <c r="A18" s="49" t="s">
        <v>3</v>
      </c>
      <c r="B18" s="3"/>
      <c r="C18" s="58"/>
    </row>
    <row r="19" spans="1:3">
      <c r="A19" s="56" t="s">
        <v>33</v>
      </c>
      <c r="B19" s="50"/>
      <c r="C19" s="50"/>
    </row>
    <row r="20" spans="1:3">
      <c r="A20" s="71" t="s">
        <v>34</v>
      </c>
      <c r="B20" s="50"/>
      <c r="C20" s="50"/>
    </row>
    <row r="21" spans="1:3">
      <c r="A21" s="72" t="s">
        <v>39</v>
      </c>
      <c r="B21" s="50" t="s">
        <v>35</v>
      </c>
      <c r="C21" s="50">
        <f>7*2</f>
        <v>14</v>
      </c>
    </row>
    <row r="22" spans="1:3">
      <c r="A22" s="72" t="s">
        <v>40</v>
      </c>
      <c r="B22" s="50" t="s">
        <v>35</v>
      </c>
      <c r="C22" s="50">
        <f>0.25*2</f>
        <v>0.5</v>
      </c>
    </row>
    <row r="23" spans="1:3">
      <c r="A23" s="72" t="s">
        <v>71</v>
      </c>
      <c r="B23" s="50" t="s">
        <v>35</v>
      </c>
      <c r="C23" s="50">
        <f>2*2</f>
        <v>4</v>
      </c>
    </row>
    <row r="24" spans="1:3">
      <c r="A24" s="73" t="s">
        <v>42</v>
      </c>
      <c r="B24" s="50"/>
      <c r="C24" s="50"/>
    </row>
    <row r="25" spans="1:3">
      <c r="A25" s="72" t="s">
        <v>50</v>
      </c>
      <c r="B25" s="50" t="s">
        <v>35</v>
      </c>
      <c r="C25" s="63">
        <f>4*2</f>
        <v>8</v>
      </c>
    </row>
    <row r="26" spans="1:3">
      <c r="A26" s="73" t="s">
        <v>37</v>
      </c>
      <c r="B26" s="50"/>
      <c r="C26" s="50"/>
    </row>
    <row r="27" spans="1:3">
      <c r="A27" s="72" t="s">
        <v>44</v>
      </c>
      <c r="B27" s="50" t="s">
        <v>35</v>
      </c>
      <c r="C27" s="50"/>
    </row>
    <row r="28" spans="1:3">
      <c r="A28" s="72" t="s">
        <v>55</v>
      </c>
      <c r="B28" s="50" t="s">
        <v>35</v>
      </c>
      <c r="C28" s="50">
        <f>2*3*0.5*2</f>
        <v>6</v>
      </c>
    </row>
    <row r="29" spans="1:3">
      <c r="A29" s="72" t="s">
        <v>43</v>
      </c>
      <c r="B29" s="50" t="s">
        <v>35</v>
      </c>
      <c r="C29" s="50">
        <f>2*2*1*2</f>
        <v>8</v>
      </c>
    </row>
    <row r="30" spans="1:3">
      <c r="A30" s="73" t="s">
        <v>38</v>
      </c>
      <c r="B30" s="50" t="s">
        <v>35</v>
      </c>
      <c r="C30" s="50">
        <f>4*3*2</f>
        <v>24</v>
      </c>
    </row>
    <row r="31" spans="1:3">
      <c r="A31" s="73" t="s">
        <v>72</v>
      </c>
      <c r="B31" s="50"/>
      <c r="C31" s="50"/>
    </row>
    <row r="32" spans="1:3">
      <c r="A32" s="74" t="s">
        <v>73</v>
      </c>
      <c r="B32" s="50" t="s">
        <v>35</v>
      </c>
      <c r="C32" s="50">
        <f>(C41/1000*60000)/30000</f>
        <v>20</v>
      </c>
    </row>
    <row r="33" spans="1:3">
      <c r="A33" s="74" t="s">
        <v>74</v>
      </c>
      <c r="B33" s="50" t="s">
        <v>35</v>
      </c>
      <c r="C33" s="63">
        <f>0.2*3*2</f>
        <v>1.2000000000000002</v>
      </c>
    </row>
    <row r="34" spans="1:3">
      <c r="A34" s="74"/>
      <c r="B34" s="50"/>
      <c r="C34" s="63"/>
    </row>
    <row r="35" spans="1:3">
      <c r="A35" s="88" t="s">
        <v>81</v>
      </c>
      <c r="B35" s="50"/>
      <c r="C35" s="63">
        <v>2</v>
      </c>
    </row>
    <row r="36" spans="1:3">
      <c r="A36" s="51"/>
      <c r="B36" s="5"/>
      <c r="C36" s="68"/>
    </row>
    <row r="37" spans="1:3">
      <c r="A37" s="49" t="s">
        <v>4</v>
      </c>
      <c r="B37" s="6"/>
      <c r="C37" s="58"/>
    </row>
    <row r="38" spans="1:3">
      <c r="A38" s="51"/>
      <c r="B38" s="5"/>
      <c r="C38" s="60"/>
    </row>
    <row r="39" spans="1:3">
      <c r="A39" s="51" t="s">
        <v>6</v>
      </c>
      <c r="B39" s="5"/>
      <c r="C39" s="60">
        <v>1</v>
      </c>
    </row>
    <row r="40" spans="1:3">
      <c r="A40" s="64"/>
      <c r="B40" s="4"/>
      <c r="C40" s="58"/>
    </row>
    <row r="41" spans="1:3">
      <c r="A41" s="49" t="s">
        <v>51</v>
      </c>
      <c r="B41" s="50" t="s">
        <v>32</v>
      </c>
      <c r="C41" s="91">
        <f>5000*2</f>
        <v>10000</v>
      </c>
    </row>
    <row r="42" spans="1:3">
      <c r="C42" s="7"/>
    </row>
    <row r="44" spans="1:3">
      <c r="A44" t="s">
        <v>87</v>
      </c>
      <c r="B44" t="s">
        <v>88</v>
      </c>
      <c r="C44" s="62">
        <f>SUM(C21:C33)</f>
        <v>85.7</v>
      </c>
    </row>
    <row r="46" spans="1:3">
      <c r="A46" t="s">
        <v>90</v>
      </c>
      <c r="B46" t="s">
        <v>89</v>
      </c>
      <c r="C46" s="70">
        <f>C41/C30</f>
        <v>416.66666666666669</v>
      </c>
    </row>
  </sheetData>
  <mergeCells count="3">
    <mergeCell ref="A3:A4"/>
    <mergeCell ref="C3:C4"/>
    <mergeCell ref="B3:B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47"/>
  <sheetViews>
    <sheetView topLeftCell="A25" workbookViewId="0">
      <selection activeCell="F9" sqref="F9"/>
    </sheetView>
  </sheetViews>
  <sheetFormatPr defaultRowHeight="15"/>
  <cols>
    <col min="1" max="1" width="27.28515625" bestFit="1" customWidth="1"/>
    <col min="2" max="2" width="7.140625" customWidth="1"/>
    <col min="3" max="3" width="11.5703125" style="70" bestFit="1" customWidth="1"/>
    <col min="4" max="6" width="10.5703125" bestFit="1" customWidth="1"/>
    <col min="225" max="225" width="27.28515625" customWidth="1"/>
    <col min="481" max="481" width="27.28515625" customWidth="1"/>
    <col min="737" max="737" width="27.28515625" customWidth="1"/>
    <col min="993" max="993" width="27.28515625" customWidth="1"/>
    <col min="1249" max="1249" width="27.28515625" customWidth="1"/>
    <col min="1505" max="1505" width="27.28515625" customWidth="1"/>
    <col min="1761" max="1761" width="27.28515625" customWidth="1"/>
    <col min="2017" max="2017" width="27.28515625" customWidth="1"/>
    <col min="2273" max="2273" width="27.28515625" customWidth="1"/>
    <col min="2529" max="2529" width="27.28515625" customWidth="1"/>
    <col min="2785" max="2785" width="27.28515625" customWidth="1"/>
    <col min="3041" max="3041" width="27.28515625" customWidth="1"/>
    <col min="3297" max="3297" width="27.28515625" customWidth="1"/>
    <col min="3553" max="3553" width="27.28515625" customWidth="1"/>
    <col min="3809" max="3809" width="27.28515625" customWidth="1"/>
    <col min="4065" max="4065" width="27.28515625" customWidth="1"/>
    <col min="4321" max="4321" width="27.28515625" customWidth="1"/>
    <col min="4577" max="4577" width="27.28515625" customWidth="1"/>
    <col min="4833" max="4833" width="27.28515625" customWidth="1"/>
    <col min="5089" max="5089" width="27.28515625" customWidth="1"/>
    <col min="5345" max="5345" width="27.28515625" customWidth="1"/>
    <col min="5601" max="5601" width="27.28515625" customWidth="1"/>
    <col min="5857" max="5857" width="27.28515625" customWidth="1"/>
    <col min="6113" max="6113" width="27.28515625" customWidth="1"/>
    <col min="6369" max="6369" width="27.28515625" customWidth="1"/>
    <col min="6625" max="6625" width="27.28515625" customWidth="1"/>
    <col min="6881" max="6881" width="27.28515625" customWidth="1"/>
    <col min="7137" max="7137" width="27.28515625" customWidth="1"/>
    <col min="7393" max="7393" width="27.28515625" customWidth="1"/>
    <col min="7649" max="7649" width="27.28515625" customWidth="1"/>
    <col min="7905" max="7905" width="27.28515625" customWidth="1"/>
    <col min="8161" max="8161" width="27.28515625" customWidth="1"/>
    <col min="8417" max="8417" width="27.28515625" customWidth="1"/>
    <col min="8673" max="8673" width="27.28515625" customWidth="1"/>
    <col min="8929" max="8929" width="27.28515625" customWidth="1"/>
    <col min="9185" max="9185" width="27.28515625" customWidth="1"/>
    <col min="9441" max="9441" width="27.28515625" customWidth="1"/>
    <col min="9697" max="9697" width="27.28515625" customWidth="1"/>
    <col min="9953" max="9953" width="27.28515625" customWidth="1"/>
    <col min="10209" max="10209" width="27.28515625" customWidth="1"/>
    <col min="10465" max="10465" width="27.28515625" customWidth="1"/>
    <col min="10721" max="10721" width="27.28515625" customWidth="1"/>
    <col min="10977" max="10977" width="27.28515625" customWidth="1"/>
    <col min="11233" max="11233" width="27.28515625" customWidth="1"/>
    <col min="11489" max="11489" width="27.28515625" customWidth="1"/>
    <col min="11745" max="11745" width="27.28515625" customWidth="1"/>
    <col min="12001" max="12001" width="27.28515625" customWidth="1"/>
    <col min="12257" max="12257" width="27.28515625" customWidth="1"/>
    <col min="12513" max="12513" width="27.28515625" customWidth="1"/>
    <col min="12769" max="12769" width="27.28515625" customWidth="1"/>
    <col min="13025" max="13025" width="27.28515625" customWidth="1"/>
    <col min="13281" max="13281" width="27.28515625" customWidth="1"/>
    <col min="13537" max="13537" width="27.28515625" customWidth="1"/>
    <col min="13793" max="13793" width="27.28515625" customWidth="1"/>
    <col min="14049" max="14049" width="27.28515625" customWidth="1"/>
    <col min="14305" max="14305" width="27.28515625" customWidth="1"/>
    <col min="14561" max="14561" width="27.28515625" customWidth="1"/>
    <col min="14817" max="14817" width="27.28515625" customWidth="1"/>
    <col min="15073" max="15073" width="27.28515625" customWidth="1"/>
    <col min="15329" max="15329" width="27.28515625" customWidth="1"/>
    <col min="15585" max="15585" width="27.28515625" customWidth="1"/>
    <col min="15841" max="15841" width="27.28515625" customWidth="1"/>
    <col min="16097" max="16097" width="27.28515625" customWidth="1"/>
  </cols>
  <sheetData>
    <row r="1" spans="1:3" ht="21" customHeight="1">
      <c r="A1" s="1" t="s">
        <v>76</v>
      </c>
      <c r="B1" s="1"/>
    </row>
    <row r="2" spans="1:3" ht="18" customHeight="1">
      <c r="A2" s="2"/>
      <c r="B2" s="2"/>
    </row>
    <row r="3" spans="1:3">
      <c r="A3" s="92" t="s">
        <v>2</v>
      </c>
      <c r="B3" s="92" t="s">
        <v>28</v>
      </c>
      <c r="C3" s="98" t="s">
        <v>7</v>
      </c>
    </row>
    <row r="4" spans="1:3">
      <c r="A4" s="93"/>
      <c r="B4" s="97"/>
      <c r="C4" s="99"/>
    </row>
    <row r="5" spans="1:3">
      <c r="A5" s="49" t="s">
        <v>45</v>
      </c>
      <c r="B5" s="3"/>
      <c r="C5" s="76"/>
    </row>
    <row r="6" spans="1:3">
      <c r="A6" s="52" t="s">
        <v>47</v>
      </c>
      <c r="B6" s="50"/>
      <c r="C6" s="77"/>
    </row>
    <row r="7" spans="1:3">
      <c r="A7" s="69" t="s">
        <v>54</v>
      </c>
      <c r="B7" s="50" t="s">
        <v>52</v>
      </c>
      <c r="C7" s="77">
        <f>'I-O'!C7*Price!D7</f>
        <v>1200000</v>
      </c>
    </row>
    <row r="8" spans="1:3">
      <c r="A8" s="69" t="s">
        <v>57</v>
      </c>
      <c r="B8" s="50" t="s">
        <v>52</v>
      </c>
      <c r="C8" s="77">
        <f>'I-O'!C8*Price!D8</f>
        <v>360000</v>
      </c>
    </row>
    <row r="9" spans="1:3">
      <c r="A9" s="52" t="s">
        <v>58</v>
      </c>
      <c r="B9" s="50" t="s">
        <v>52</v>
      </c>
      <c r="C9" s="77">
        <f>'I-O'!C9*Price!D9</f>
        <v>588000</v>
      </c>
    </row>
    <row r="10" spans="1:3">
      <c r="A10" s="52" t="s">
        <v>59</v>
      </c>
      <c r="B10" s="50" t="s">
        <v>52</v>
      </c>
      <c r="C10" s="77">
        <f>'I-O'!C10*Price!D10</f>
        <v>0</v>
      </c>
    </row>
    <row r="11" spans="1:3">
      <c r="A11" s="52" t="s">
        <v>30</v>
      </c>
      <c r="B11" s="50" t="s">
        <v>52</v>
      </c>
      <c r="C11" s="77">
        <f>'I-O'!C11*Price!D11</f>
        <v>1720000</v>
      </c>
    </row>
    <row r="12" spans="1:3" s="53" customFormat="1">
      <c r="A12" s="52" t="s">
        <v>46</v>
      </c>
      <c r="B12" s="50"/>
      <c r="C12" s="77">
        <f>'I-O'!C12*Price!D12</f>
        <v>0</v>
      </c>
    </row>
    <row r="13" spans="1:3" s="67" customFormat="1" ht="12.75">
      <c r="A13" s="54" t="s">
        <v>48</v>
      </c>
      <c r="B13" s="50" t="s">
        <v>52</v>
      </c>
      <c r="C13" s="77">
        <f>'I-O'!C13*Price!D13</f>
        <v>450000</v>
      </c>
    </row>
    <row r="14" spans="1:3" s="53" customFormat="1">
      <c r="A14" s="55" t="s">
        <v>49</v>
      </c>
      <c r="B14" s="50" t="s">
        <v>52</v>
      </c>
      <c r="C14" s="77">
        <f>'I-O'!C14*Price!D14</f>
        <v>35000</v>
      </c>
    </row>
    <row r="15" spans="1:3" s="53" customFormat="1">
      <c r="A15" s="55" t="s">
        <v>75</v>
      </c>
      <c r="B15" s="50" t="s">
        <v>52</v>
      </c>
      <c r="C15" s="77">
        <f>'I-O'!C15*Price!D15</f>
        <v>50000</v>
      </c>
    </row>
    <row r="16" spans="1:3" s="53" customFormat="1">
      <c r="A16" s="55" t="s">
        <v>53</v>
      </c>
      <c r="B16" s="50" t="s">
        <v>52</v>
      </c>
      <c r="C16" s="77">
        <f>'I-O'!C16*Price!D16</f>
        <v>300000</v>
      </c>
    </row>
    <row r="17" spans="1:3" s="53" customFormat="1">
      <c r="A17" s="80" t="s">
        <v>78</v>
      </c>
      <c r="B17" s="81" t="s">
        <v>52</v>
      </c>
      <c r="C17" s="82">
        <f>SUM(C7:C16)</f>
        <v>4703000</v>
      </c>
    </row>
    <row r="18" spans="1:3">
      <c r="A18" s="49" t="s">
        <v>3</v>
      </c>
      <c r="B18" s="50"/>
      <c r="C18" s="77"/>
    </row>
    <row r="19" spans="1:3">
      <c r="A19" s="56" t="s">
        <v>33</v>
      </c>
      <c r="B19" s="50"/>
      <c r="C19" s="77"/>
    </row>
    <row r="20" spans="1:3">
      <c r="A20" s="71" t="s">
        <v>34</v>
      </c>
      <c r="B20" s="50"/>
      <c r="C20" s="77"/>
    </row>
    <row r="21" spans="1:3">
      <c r="A21" s="72" t="s">
        <v>39</v>
      </c>
      <c r="B21" s="50" t="s">
        <v>52</v>
      </c>
      <c r="C21" s="77">
        <f>'I-O'!C21*Price!D21</f>
        <v>420000</v>
      </c>
    </row>
    <row r="22" spans="1:3">
      <c r="A22" s="72" t="s">
        <v>40</v>
      </c>
      <c r="B22" s="50" t="s">
        <v>52</v>
      </c>
      <c r="C22" s="77">
        <f>'I-O'!C22*Price!D22</f>
        <v>15000</v>
      </c>
    </row>
    <row r="23" spans="1:3">
      <c r="A23" s="72" t="s">
        <v>71</v>
      </c>
      <c r="B23" s="50" t="s">
        <v>52</v>
      </c>
      <c r="C23" s="77">
        <f>'I-O'!C23*Price!D23</f>
        <v>120000</v>
      </c>
    </row>
    <row r="24" spans="1:3">
      <c r="A24" s="73" t="s">
        <v>42</v>
      </c>
      <c r="B24" s="50"/>
      <c r="C24" s="77"/>
    </row>
    <row r="25" spans="1:3">
      <c r="A25" s="72" t="s">
        <v>50</v>
      </c>
      <c r="B25" s="50" t="s">
        <v>52</v>
      </c>
      <c r="C25" s="77">
        <f>'I-O'!C25*Price!D25</f>
        <v>240000</v>
      </c>
    </row>
    <row r="26" spans="1:3">
      <c r="A26" s="73" t="s">
        <v>37</v>
      </c>
      <c r="B26" s="50"/>
      <c r="C26" s="77"/>
    </row>
    <row r="27" spans="1:3">
      <c r="A27" s="72" t="s">
        <v>44</v>
      </c>
      <c r="B27" s="50" t="s">
        <v>52</v>
      </c>
      <c r="C27" s="77">
        <f>'I-O'!C27*Price!D27</f>
        <v>0</v>
      </c>
    </row>
    <row r="28" spans="1:3">
      <c r="A28" s="72" t="s">
        <v>55</v>
      </c>
      <c r="B28" s="50" t="s">
        <v>52</v>
      </c>
      <c r="C28" s="77">
        <f>'I-O'!C28*Price!D28</f>
        <v>180000</v>
      </c>
    </row>
    <row r="29" spans="1:3">
      <c r="A29" s="72" t="s">
        <v>43</v>
      </c>
      <c r="B29" s="50" t="s">
        <v>52</v>
      </c>
      <c r="C29" s="77">
        <f>'I-O'!C29*Price!D29</f>
        <v>240000</v>
      </c>
    </row>
    <row r="30" spans="1:3">
      <c r="A30" s="73" t="s">
        <v>38</v>
      </c>
      <c r="B30" s="50" t="s">
        <v>52</v>
      </c>
      <c r="C30" s="77">
        <f>'I-O'!C30*Price!D30</f>
        <v>720000</v>
      </c>
    </row>
    <row r="31" spans="1:3">
      <c r="A31" s="73" t="s">
        <v>72</v>
      </c>
      <c r="B31" s="50"/>
      <c r="C31" s="77"/>
    </row>
    <row r="32" spans="1:3">
      <c r="A32" s="74" t="s">
        <v>73</v>
      </c>
      <c r="B32" s="50" t="s">
        <v>52</v>
      </c>
      <c r="C32" s="77">
        <f>'I-O'!C32*Price!D32</f>
        <v>600000</v>
      </c>
    </row>
    <row r="33" spans="1:32">
      <c r="A33" s="74" t="s">
        <v>74</v>
      </c>
      <c r="B33" s="50" t="s">
        <v>52</v>
      </c>
      <c r="C33" s="77">
        <f>'I-O'!C33*Price!D33</f>
        <v>36000.000000000007</v>
      </c>
    </row>
    <row r="34" spans="1:32">
      <c r="A34" s="74"/>
      <c r="B34" s="50"/>
      <c r="C34" s="77"/>
    </row>
    <row r="35" spans="1:32">
      <c r="A35" s="88" t="s">
        <v>81</v>
      </c>
      <c r="B35" s="50" t="s">
        <v>52</v>
      </c>
      <c r="C35" s="77">
        <f>'I-O'!C35*Price!D35</f>
        <v>70000</v>
      </c>
    </row>
    <row r="36" spans="1:32">
      <c r="A36" s="80" t="s">
        <v>78</v>
      </c>
      <c r="B36" s="83" t="s">
        <v>52</v>
      </c>
      <c r="C36" s="82">
        <f>SUM(C21:C35)</f>
        <v>2641000</v>
      </c>
    </row>
    <row r="37" spans="1:32">
      <c r="A37" s="49" t="s">
        <v>4</v>
      </c>
      <c r="B37" s="50"/>
      <c r="C37" s="77"/>
    </row>
    <row r="38" spans="1:32">
      <c r="A38" s="51" t="s">
        <v>5</v>
      </c>
      <c r="B38" s="50" t="s">
        <v>52</v>
      </c>
      <c r="C38" s="77">
        <f>'I-O'!C38*Price!D38</f>
        <v>0</v>
      </c>
    </row>
    <row r="39" spans="1:32">
      <c r="A39" s="51" t="s">
        <v>6</v>
      </c>
      <c r="B39" s="50" t="s">
        <v>52</v>
      </c>
      <c r="C39" s="77">
        <f>'I-O'!C39*Price!D39</f>
        <v>0</v>
      </c>
    </row>
    <row r="40" spans="1:32">
      <c r="A40" s="64"/>
      <c r="B40" s="50"/>
      <c r="C40" s="77"/>
    </row>
    <row r="41" spans="1:32">
      <c r="A41" s="49" t="s">
        <v>51</v>
      </c>
      <c r="B41" s="50" t="s">
        <v>52</v>
      </c>
      <c r="C41" s="77">
        <f>'I-O'!C41*Price!D41</f>
        <v>16000000</v>
      </c>
    </row>
    <row r="42" spans="1:32">
      <c r="C42" s="78">
        <v>1</v>
      </c>
      <c r="D42" s="78">
        <v>2</v>
      </c>
      <c r="E42" s="78">
        <v>3</v>
      </c>
      <c r="F42" s="78">
        <v>4</v>
      </c>
      <c r="G42" s="78">
        <v>5</v>
      </c>
      <c r="H42" s="78">
        <v>6</v>
      </c>
      <c r="I42" s="78">
        <v>7</v>
      </c>
      <c r="J42" s="78">
        <v>8</v>
      </c>
      <c r="K42" s="78">
        <v>9</v>
      </c>
      <c r="L42" s="78">
        <v>10</v>
      </c>
      <c r="M42" s="78">
        <v>11</v>
      </c>
      <c r="N42" s="78">
        <v>12</v>
      </c>
      <c r="O42" s="78">
        <v>13</v>
      </c>
      <c r="P42" s="78">
        <v>14</v>
      </c>
      <c r="Q42" s="78">
        <v>15</v>
      </c>
      <c r="R42" s="78">
        <v>16</v>
      </c>
      <c r="S42" s="78">
        <v>17</v>
      </c>
      <c r="T42" s="78">
        <v>18</v>
      </c>
      <c r="U42" s="78">
        <v>19</v>
      </c>
      <c r="V42" s="78">
        <v>20</v>
      </c>
      <c r="W42" s="78">
        <v>21</v>
      </c>
      <c r="X42" s="78">
        <v>22</v>
      </c>
      <c r="Y42" s="78">
        <v>23</v>
      </c>
      <c r="Z42" s="78">
        <v>24</v>
      </c>
      <c r="AA42" s="78">
        <v>25</v>
      </c>
      <c r="AB42" s="78">
        <v>26</v>
      </c>
      <c r="AC42" s="78">
        <v>27</v>
      </c>
      <c r="AD42" s="78">
        <v>28</v>
      </c>
      <c r="AE42" s="78">
        <v>29</v>
      </c>
      <c r="AF42" s="78">
        <v>30</v>
      </c>
    </row>
    <row r="43" spans="1:32">
      <c r="A43" s="85" t="s">
        <v>31</v>
      </c>
      <c r="B43" s="79" t="s">
        <v>52</v>
      </c>
      <c r="C43" s="86">
        <f>C17+C36</f>
        <v>7344000</v>
      </c>
      <c r="D43" s="86">
        <v>6312000</v>
      </c>
      <c r="E43" s="86">
        <v>6312000</v>
      </c>
      <c r="F43" s="86">
        <v>6312000</v>
      </c>
      <c r="G43" s="86">
        <v>6312000</v>
      </c>
      <c r="H43" s="86">
        <v>6312000</v>
      </c>
      <c r="I43" s="86">
        <v>6312000</v>
      </c>
      <c r="J43" s="86">
        <v>6312000</v>
      </c>
      <c r="K43" s="86">
        <v>6312000</v>
      </c>
      <c r="L43" s="86">
        <v>6312000</v>
      </c>
      <c r="M43" s="86">
        <v>6312000</v>
      </c>
      <c r="N43" s="86">
        <v>6312000</v>
      </c>
      <c r="O43" s="86">
        <v>6312000</v>
      </c>
      <c r="P43" s="86">
        <v>6312000</v>
      </c>
      <c r="Q43" s="86">
        <v>6312000</v>
      </c>
      <c r="R43" s="86">
        <v>6312000</v>
      </c>
      <c r="S43" s="86">
        <v>6312000</v>
      </c>
      <c r="T43" s="86">
        <v>6312000</v>
      </c>
      <c r="U43" s="86">
        <v>6312000</v>
      </c>
      <c r="V43" s="86">
        <v>6312000</v>
      </c>
      <c r="W43" s="86">
        <v>6312000</v>
      </c>
      <c r="X43" s="86">
        <v>6312000</v>
      </c>
      <c r="Y43" s="86">
        <v>6312000</v>
      </c>
      <c r="Z43" s="86">
        <v>6312000</v>
      </c>
      <c r="AA43" s="86">
        <v>6312000</v>
      </c>
      <c r="AB43" s="86">
        <v>6312000</v>
      </c>
      <c r="AC43" s="86">
        <v>6312000</v>
      </c>
      <c r="AD43" s="86">
        <v>6312000</v>
      </c>
      <c r="AE43" s="86">
        <v>6312000</v>
      </c>
      <c r="AF43" s="86">
        <v>6312000</v>
      </c>
    </row>
    <row r="44" spans="1:32">
      <c r="A44" s="85" t="s">
        <v>79</v>
      </c>
      <c r="B44" s="79" t="s">
        <v>52</v>
      </c>
      <c r="C44" s="86">
        <f>C41</f>
        <v>16000000</v>
      </c>
      <c r="D44">
        <v>12800000</v>
      </c>
      <c r="E44">
        <v>12800000</v>
      </c>
      <c r="F44">
        <v>12800000</v>
      </c>
      <c r="G44">
        <v>12800000</v>
      </c>
      <c r="H44">
        <v>12800000</v>
      </c>
      <c r="I44">
        <v>12800000</v>
      </c>
      <c r="J44">
        <v>12800000</v>
      </c>
      <c r="K44">
        <v>12800000</v>
      </c>
      <c r="L44">
        <v>12800000</v>
      </c>
      <c r="M44">
        <v>12800000</v>
      </c>
      <c r="N44">
        <v>12800000</v>
      </c>
      <c r="O44">
        <v>12800000</v>
      </c>
      <c r="P44">
        <v>12800000</v>
      </c>
      <c r="Q44">
        <v>12800000</v>
      </c>
      <c r="R44">
        <v>12800000</v>
      </c>
      <c r="S44">
        <v>12800000</v>
      </c>
      <c r="T44">
        <v>12800000</v>
      </c>
      <c r="U44">
        <v>12800000</v>
      </c>
      <c r="V44">
        <v>12800000</v>
      </c>
      <c r="W44">
        <v>12800000</v>
      </c>
      <c r="X44">
        <v>12800000</v>
      </c>
      <c r="Y44">
        <v>12800000</v>
      </c>
      <c r="Z44">
        <v>12800000</v>
      </c>
      <c r="AA44">
        <v>12800000</v>
      </c>
      <c r="AB44">
        <v>12800000</v>
      </c>
      <c r="AC44">
        <v>12800000</v>
      </c>
      <c r="AD44">
        <v>12800000</v>
      </c>
      <c r="AE44">
        <v>12800000</v>
      </c>
      <c r="AF44">
        <v>12800000</v>
      </c>
    </row>
    <row r="45" spans="1:32">
      <c r="A45" s="85" t="s">
        <v>80</v>
      </c>
      <c r="B45" s="79" t="s">
        <v>52</v>
      </c>
      <c r="C45" s="86">
        <f>C44-C43</f>
        <v>8656000</v>
      </c>
      <c r="D45" s="86">
        <v>8656000</v>
      </c>
      <c r="E45" s="86">
        <v>8656000</v>
      </c>
      <c r="F45" s="86">
        <v>8656000</v>
      </c>
      <c r="G45" s="86">
        <v>8656000</v>
      </c>
      <c r="H45" s="86">
        <v>8656000</v>
      </c>
      <c r="I45" s="86">
        <v>8656000</v>
      </c>
      <c r="J45" s="86">
        <v>8656000</v>
      </c>
      <c r="K45" s="86">
        <v>8656000</v>
      </c>
      <c r="L45" s="86">
        <v>8656000</v>
      </c>
      <c r="M45" s="86">
        <v>8656000</v>
      </c>
      <c r="N45" s="86">
        <v>8656000</v>
      </c>
      <c r="O45" s="86">
        <v>8656000</v>
      </c>
      <c r="P45" s="86">
        <v>8656000</v>
      </c>
      <c r="Q45" s="86">
        <v>8656000</v>
      </c>
      <c r="R45" s="86">
        <v>8656000</v>
      </c>
      <c r="S45" s="86">
        <v>8656000</v>
      </c>
      <c r="T45" s="86">
        <v>8656000</v>
      </c>
      <c r="U45" s="86">
        <v>8656000</v>
      </c>
      <c r="V45" s="86">
        <v>8656000</v>
      </c>
      <c r="W45" s="86">
        <v>8656000</v>
      </c>
      <c r="X45" s="86">
        <v>8656000</v>
      </c>
      <c r="Y45" s="86">
        <v>8656000</v>
      </c>
      <c r="Z45" s="86">
        <v>8656000</v>
      </c>
      <c r="AA45" s="86">
        <v>8656000</v>
      </c>
      <c r="AB45" s="86">
        <v>8656000</v>
      </c>
      <c r="AC45" s="86">
        <v>8656000</v>
      </c>
      <c r="AD45" s="86">
        <v>8656000</v>
      </c>
      <c r="AE45" s="86">
        <v>8656000</v>
      </c>
      <c r="AF45" s="86">
        <v>8656000</v>
      </c>
    </row>
    <row r="46" spans="1:32">
      <c r="A46" s="84"/>
    </row>
    <row r="47" spans="1:32">
      <c r="C47" s="70">
        <f>NPV(Summary!D7,C45:AF45)</f>
        <v>99315398.779966593</v>
      </c>
      <c r="D47" s="89">
        <f>C47/Summary!D9</f>
        <v>10933.002948036834</v>
      </c>
    </row>
  </sheetData>
  <mergeCells count="3">
    <mergeCell ref="A3:A4"/>
    <mergeCell ref="B3:B4"/>
    <mergeCell ref="C3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E10"/>
  <sheetViews>
    <sheetView workbookViewId="0">
      <selection activeCell="B19" sqref="B19"/>
    </sheetView>
  </sheetViews>
  <sheetFormatPr defaultRowHeight="15"/>
  <cols>
    <col min="2" max="2" width="13.7109375" customWidth="1"/>
    <col min="3" max="4" width="10.5703125" bestFit="1" customWidth="1"/>
  </cols>
  <sheetData>
    <row r="2" spans="2:5">
      <c r="B2" t="s">
        <v>63</v>
      </c>
      <c r="C2" t="s">
        <v>61</v>
      </c>
      <c r="D2" t="s">
        <v>62</v>
      </c>
      <c r="E2" t="s">
        <v>66</v>
      </c>
    </row>
    <row r="3" spans="2:5">
      <c r="B3" t="s">
        <v>64</v>
      </c>
      <c r="C3">
        <v>0.25</v>
      </c>
      <c r="D3">
        <v>0.5</v>
      </c>
      <c r="E3" t="s">
        <v>11</v>
      </c>
    </row>
    <row r="4" spans="2:5">
      <c r="B4" t="s">
        <v>60</v>
      </c>
    </row>
    <row r="5" spans="2:5">
      <c r="B5" t="s">
        <v>65</v>
      </c>
      <c r="C5" s="70">
        <v>43000</v>
      </c>
      <c r="D5" s="70">
        <v>43000</v>
      </c>
      <c r="E5" t="s">
        <v>67</v>
      </c>
    </row>
    <row r="6" spans="2:5">
      <c r="D6" s="70">
        <v>59000</v>
      </c>
      <c r="E6" t="s">
        <v>68</v>
      </c>
    </row>
    <row r="7" spans="2:5">
      <c r="B7" t="s">
        <v>54</v>
      </c>
      <c r="C7">
        <v>100000</v>
      </c>
      <c r="D7">
        <v>90000</v>
      </c>
    </row>
    <row r="9" spans="2:5">
      <c r="B9" t="s">
        <v>69</v>
      </c>
      <c r="C9">
        <v>48000</v>
      </c>
      <c r="D9">
        <v>49000</v>
      </c>
    </row>
    <row r="10" spans="2:5">
      <c r="B10" t="s">
        <v>70</v>
      </c>
      <c r="C10">
        <v>38000</v>
      </c>
      <c r="D10">
        <v>38000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Price</vt:lpstr>
      <vt:lpstr>I-O</vt:lpstr>
      <vt:lpstr>PB</vt:lpstr>
      <vt:lpstr>Data</vt:lpstr>
    </vt:vector>
  </TitlesOfParts>
  <Company>ICRAF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msofiyuddin</dc:creator>
  <cp:lastModifiedBy>arahmanulloh</cp:lastModifiedBy>
  <dcterms:created xsi:type="dcterms:W3CDTF">2011-05-11T03:41:07Z</dcterms:created>
  <dcterms:modified xsi:type="dcterms:W3CDTF">2012-08-06T09:21:48Z</dcterms:modified>
</cp:coreProperties>
</file>