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9600" yWindow="-15" windowWidth="9645" windowHeight="8160" tabRatio="783"/>
  </bookViews>
  <sheets>
    <sheet name="Asumsi" sheetId="14" r:id="rId1"/>
    <sheet name="Tabel Harga" sheetId="4" r:id="rId2"/>
    <sheet name="Tabel I-O" sheetId="1" r:id="rId3"/>
    <sheet name="Budget Privat" sheetId="5" r:id="rId4"/>
    <sheet name="Budget Sosial" sheetId="6" r:id="rId5"/>
    <sheet name="FieldData" sheetId="15" r:id="rId6"/>
    <sheet name="Sheet1" sheetId="18" r:id="rId7"/>
  </sheets>
  <definedNames>
    <definedName name="nilai_tukar">Asumsi!$D$9</definedName>
    <definedName name="rate_private">Asumsi!$D$7</definedName>
    <definedName name="rate_social">Asumsi!$D$8</definedName>
  </definedNames>
  <calcPr calcId="125725"/>
</workbook>
</file>

<file path=xl/calcChain.xml><?xml version="1.0" encoding="utf-8"?>
<calcChain xmlns="http://schemas.openxmlformats.org/spreadsheetml/2006/main">
  <c r="D66" i="1"/>
  <c r="D15" i="14" l="1"/>
  <c r="K64" i="1"/>
  <c r="L64"/>
  <c r="F52" i="4" l="1"/>
  <c r="E52" i="6" s="1"/>
  <c r="F51" i="4"/>
  <c r="E51" i="6" s="1"/>
  <c r="F50" i="4"/>
  <c r="E50" i="6" s="1"/>
  <c r="E52" i="4"/>
  <c r="E52" i="5" s="1"/>
  <c r="E51" i="4"/>
  <c r="E51" i="5" s="1"/>
  <c r="E50" i="4"/>
  <c r="E50" i="5" s="1"/>
  <c r="D50" l="1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D51"/>
  <c r="D52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D50" i="6"/>
  <c r="D51"/>
  <c r="D52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F59" i="4"/>
  <c r="F58"/>
  <c r="F57"/>
  <c r="E59" i="6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D59"/>
  <c r="D58"/>
  <c r="D57"/>
  <c r="E59" i="5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D59"/>
  <c r="D58"/>
  <c r="D57"/>
  <c r="E20" i="6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E19"/>
  <c r="F19"/>
  <c r="G19"/>
  <c r="H19"/>
  <c r="I19"/>
  <c r="J19"/>
  <c r="K19"/>
  <c r="L19"/>
  <c r="Q20" i="5"/>
  <c r="R20"/>
  <c r="S20"/>
  <c r="T20"/>
  <c r="U20"/>
  <c r="V20"/>
  <c r="W20"/>
  <c r="X20"/>
  <c r="Y20"/>
  <c r="Z20"/>
  <c r="AA20"/>
  <c r="AB20"/>
  <c r="AC20"/>
  <c r="AD20"/>
  <c r="AE20"/>
  <c r="AF20"/>
  <c r="AG20"/>
  <c r="K20"/>
  <c r="L20"/>
  <c r="M20"/>
  <c r="N20"/>
  <c r="O20"/>
  <c r="P20"/>
  <c r="N19" i="1"/>
  <c r="N19" i="6" s="1"/>
  <c r="O19" i="1"/>
  <c r="O19" i="6" s="1"/>
  <c r="P19" i="1"/>
  <c r="P19" i="6" s="1"/>
  <c r="Q19" i="1"/>
  <c r="Q19" i="6" s="1"/>
  <c r="R19" i="1"/>
  <c r="R19" i="6" s="1"/>
  <c r="S19" i="1"/>
  <c r="S19" i="6" s="1"/>
  <c r="T19" i="1"/>
  <c r="T19" i="6" s="1"/>
  <c r="U19" i="1"/>
  <c r="U19" i="6" s="1"/>
  <c r="V19" i="1"/>
  <c r="V19" i="6" s="1"/>
  <c r="W19" i="1"/>
  <c r="W19" i="6" s="1"/>
  <c r="X19" i="1"/>
  <c r="X19" i="6" s="1"/>
  <c r="Y19" i="1"/>
  <c r="Y19" i="6" s="1"/>
  <c r="Z19" i="1"/>
  <c r="Z19" i="6" s="1"/>
  <c r="AA19" i="1"/>
  <c r="AA19" i="6" s="1"/>
  <c r="AB19" i="1"/>
  <c r="AB19" i="6" s="1"/>
  <c r="AC19" i="1"/>
  <c r="AC19" i="6" s="1"/>
  <c r="AD19" i="1"/>
  <c r="AD19" i="6" s="1"/>
  <c r="AE19" i="1"/>
  <c r="AE19" i="6" s="1"/>
  <c r="AF19" i="1"/>
  <c r="AF19" i="6" s="1"/>
  <c r="AG19" i="1"/>
  <c r="AG19" i="6" s="1"/>
  <c r="M19" i="1"/>
  <c r="M19" i="6" s="1"/>
  <c r="N48" i="1"/>
  <c r="N64" s="1"/>
  <c r="O48"/>
  <c r="O64" s="1"/>
  <c r="P48"/>
  <c r="P64" s="1"/>
  <c r="Q48"/>
  <c r="Q64" s="1"/>
  <c r="R48"/>
  <c r="R64" s="1"/>
  <c r="S48"/>
  <c r="S64" s="1"/>
  <c r="T48"/>
  <c r="T64" s="1"/>
  <c r="U48"/>
  <c r="U64" s="1"/>
  <c r="V48"/>
  <c r="V64" s="1"/>
  <c r="W48"/>
  <c r="W64" s="1"/>
  <c r="X48"/>
  <c r="X64" s="1"/>
  <c r="Y48"/>
  <c r="Y64" s="1"/>
  <c r="Z48"/>
  <c r="Z64" s="1"/>
  <c r="AA48"/>
  <c r="AA64" s="1"/>
  <c r="AB48"/>
  <c r="AB64" s="1"/>
  <c r="AC48"/>
  <c r="AC64" s="1"/>
  <c r="AD48"/>
  <c r="AD64" s="1"/>
  <c r="AE48"/>
  <c r="AE64" s="1"/>
  <c r="AF48"/>
  <c r="AF64" s="1"/>
  <c r="AG48"/>
  <c r="AG64" s="1"/>
  <c r="M48"/>
  <c r="M64" s="1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D56"/>
  <c r="H12" i="14"/>
  <c r="H11"/>
  <c r="L56" i="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D5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D15"/>
  <c r="D14"/>
  <c r="C70" i="1" l="1"/>
  <c r="C74"/>
  <c r="E56" i="6"/>
  <c r="F56"/>
  <c r="G56"/>
  <c r="H56"/>
  <c r="I56"/>
  <c r="J56"/>
  <c r="K56"/>
  <c r="D56"/>
  <c r="E48" i="1"/>
  <c r="E64" s="1"/>
  <c r="F48"/>
  <c r="F64" s="1"/>
  <c r="G48"/>
  <c r="G64" s="1"/>
  <c r="H48"/>
  <c r="H64" s="1"/>
  <c r="I48"/>
  <c r="I64" s="1"/>
  <c r="J48"/>
  <c r="J64" s="1"/>
  <c r="D48"/>
  <c r="D64" s="1"/>
  <c r="D65" s="1"/>
  <c r="Q7" i="18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P7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O10"/>
  <c r="G8" i="15"/>
  <c r="E15" i="1"/>
  <c r="E15" i="6" s="1"/>
  <c r="D55" i="5"/>
  <c r="E48" i="4"/>
  <c r="K48" i="5" s="1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D14"/>
  <c r="E48"/>
  <c r="F48"/>
  <c r="G48"/>
  <c r="H48"/>
  <c r="I48"/>
  <c r="J48"/>
  <c r="L48"/>
  <c r="D48"/>
  <c r="C69" i="1" l="1"/>
  <c r="L14" i="14" s="1"/>
  <c r="C68" i="1"/>
  <c r="C67"/>
  <c r="C76" s="1"/>
  <c r="G15" i="14" s="1"/>
  <c r="D43" i="1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L46"/>
  <c r="E46"/>
  <c r="F46"/>
  <c r="G46"/>
  <c r="H46"/>
  <c r="I46"/>
  <c r="J46"/>
  <c r="K46"/>
  <c r="D46"/>
  <c r="D44"/>
  <c r="F48" i="4"/>
  <c r="E48" i="6" l="1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D48"/>
  <c r="F47" i="4" l="1"/>
  <c r="F46"/>
  <c r="F44"/>
  <c r="F43"/>
  <c r="E47"/>
  <c r="E46"/>
  <c r="E44"/>
  <c r="D44" i="5" s="1"/>
  <c r="E43" i="4"/>
  <c r="D43" i="5" s="1"/>
  <c r="F39" i="4"/>
  <c r="D39" i="6" s="1"/>
  <c r="F38" i="4"/>
  <c r="D38" i="6" s="1"/>
  <c r="F36" i="4"/>
  <c r="D36" i="6" s="1"/>
  <c r="F35" i="4"/>
  <c r="D35" i="6" s="1"/>
  <c r="F33" i="4"/>
  <c r="D33" i="6" s="1"/>
  <c r="E39" i="4"/>
  <c r="D39" i="5" s="1"/>
  <c r="E38" i="4"/>
  <c r="D38" i="5" s="1"/>
  <c r="E36" i="4"/>
  <c r="D36" i="5" s="1"/>
  <c r="E35" i="4"/>
  <c r="D35" i="5" s="1"/>
  <c r="E33" i="4"/>
  <c r="D33" i="5" s="1"/>
  <c r="F28" i="4"/>
  <c r="D28" i="6" s="1"/>
  <c r="F29" i="4"/>
  <c r="D29" i="6" s="1"/>
  <c r="F30" i="4"/>
  <c r="D30" i="6" s="1"/>
  <c r="E28" i="4"/>
  <c r="D28" i="5" s="1"/>
  <c r="E29" i="4"/>
  <c r="D29" i="5" s="1"/>
  <c r="E30" i="4"/>
  <c r="D30" i="5" s="1"/>
  <c r="F27" i="4"/>
  <c r="D27" i="6" s="1"/>
  <c r="E27" i="4"/>
  <c r="D27" i="5" s="1"/>
  <c r="C89" i="1"/>
  <c r="E23" i="5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D23"/>
  <c r="E23" i="6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D23"/>
  <c r="E43" l="1"/>
  <c r="D43"/>
  <c r="E44"/>
  <c r="D44"/>
  <c r="E15" i="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D15"/>
  <c r="F11" i="4"/>
  <c r="B2" i="1"/>
  <c r="C2" i="4" s="1"/>
  <c r="B2" i="5" s="1"/>
  <c r="B2" i="6" s="1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D60"/>
  <c r="D63"/>
  <c r="E56" i="5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D60"/>
  <c r="D56"/>
  <c r="D63" s="1"/>
  <c r="M12" i="1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L12"/>
  <c r="G5" i="15"/>
  <c r="G13" s="1"/>
  <c r="E63" i="6"/>
  <c r="AG63" i="5" l="1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K63"/>
  <c r="J63"/>
  <c r="I63"/>
  <c r="H63"/>
  <c r="G63"/>
  <c r="F63"/>
  <c r="E63"/>
  <c r="L63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M48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D47"/>
  <c r="E47" i="6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D47"/>
  <c r="E46" i="5"/>
  <c r="D46"/>
  <c r="AF46"/>
  <c r="AD46"/>
  <c r="AB46"/>
  <c r="Z46"/>
  <c r="X46"/>
  <c r="V46"/>
  <c r="T46"/>
  <c r="R46"/>
  <c r="P46"/>
  <c r="N46"/>
  <c r="L46"/>
  <c r="J46"/>
  <c r="H46"/>
  <c r="F46"/>
  <c r="F46" i="6"/>
  <c r="H46"/>
  <c r="J46"/>
  <c r="L46"/>
  <c r="N46"/>
  <c r="P46"/>
  <c r="R46"/>
  <c r="T46"/>
  <c r="V46"/>
  <c r="X46"/>
  <c r="Z46"/>
  <c r="AB46"/>
  <c r="AD46"/>
  <c r="AF46"/>
  <c r="D46"/>
  <c r="E46"/>
  <c r="G46"/>
  <c r="I46"/>
  <c r="K46"/>
  <c r="M46"/>
  <c r="O46"/>
  <c r="Q46"/>
  <c r="S46"/>
  <c r="U46"/>
  <c r="W46"/>
  <c r="Y46"/>
  <c r="AA46"/>
  <c r="AC46"/>
  <c r="AE46"/>
  <c r="AG46"/>
  <c r="AG46" i="5"/>
  <c r="AE46"/>
  <c r="AC46"/>
  <c r="AA46"/>
  <c r="Y46"/>
  <c r="W46"/>
  <c r="U46"/>
  <c r="S46"/>
  <c r="Q46"/>
  <c r="O46"/>
  <c r="M46"/>
  <c r="K46"/>
  <c r="I46"/>
  <c r="G46"/>
  <c r="F63" i="6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D22"/>
  <c r="D21"/>
  <c r="D20"/>
  <c r="D19"/>
  <c r="D18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D13"/>
  <c r="D12"/>
  <c r="D11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D8"/>
  <c r="D53" s="1"/>
  <c r="J11" i="14" s="1"/>
  <c r="E21" i="5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D22"/>
  <c r="D21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E19"/>
  <c r="F19"/>
  <c r="G19"/>
  <c r="H19"/>
  <c r="I19"/>
  <c r="E20"/>
  <c r="F20"/>
  <c r="G20"/>
  <c r="H20"/>
  <c r="I20"/>
  <c r="J20"/>
  <c r="D20"/>
  <c r="D19"/>
  <c r="D18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D12"/>
  <c r="D11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E8"/>
  <c r="E53" s="1"/>
  <c r="F8"/>
  <c r="F53" s="1"/>
  <c r="G8"/>
  <c r="G53" s="1"/>
  <c r="H8"/>
  <c r="H53" s="1"/>
  <c r="I8"/>
  <c r="I53" s="1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D8"/>
  <c r="D53" s="1"/>
  <c r="J10" i="14" s="1"/>
  <c r="C74" i="6" l="1"/>
  <c r="C74" i="5"/>
  <c r="E53" i="6"/>
  <c r="E64" s="1"/>
  <c r="F53"/>
  <c r="F64" s="1"/>
  <c r="G53"/>
  <c r="G64" s="1"/>
  <c r="H53"/>
  <c r="H64" s="1"/>
  <c r="I53"/>
  <c r="I64" s="1"/>
  <c r="J53"/>
  <c r="J64" s="1"/>
  <c r="K53"/>
  <c r="K64" s="1"/>
  <c r="L53"/>
  <c r="L64" s="1"/>
  <c r="M53"/>
  <c r="M64" s="1"/>
  <c r="N53"/>
  <c r="N64" s="1"/>
  <c r="O53"/>
  <c r="O64" s="1"/>
  <c r="P53"/>
  <c r="P64" s="1"/>
  <c r="Q53"/>
  <c r="Q64" s="1"/>
  <c r="R53"/>
  <c r="R64" s="1"/>
  <c r="S53"/>
  <c r="S64" s="1"/>
  <c r="T53"/>
  <c r="T64" s="1"/>
  <c r="U53"/>
  <c r="U64" s="1"/>
  <c r="V53"/>
  <c r="V64" s="1"/>
  <c r="W53"/>
  <c r="W64" s="1"/>
  <c r="X53"/>
  <c r="X64" s="1"/>
  <c r="Y53"/>
  <c r="Y64" s="1"/>
  <c r="Z53"/>
  <c r="Z64" s="1"/>
  <c r="AA53"/>
  <c r="AA64" s="1"/>
  <c r="AB53"/>
  <c r="AB64" s="1"/>
  <c r="AC53"/>
  <c r="AC64" s="1"/>
  <c r="AD53"/>
  <c r="AD64" s="1"/>
  <c r="AE53"/>
  <c r="AE64" s="1"/>
  <c r="AF53"/>
  <c r="AF64" s="1"/>
  <c r="AG53"/>
  <c r="AG64" s="1"/>
  <c r="J19" i="5"/>
  <c r="J53" s="1"/>
  <c r="K19"/>
  <c r="K53" s="1"/>
  <c r="L19"/>
  <c r="L53" s="1"/>
  <c r="M19"/>
  <c r="M53" s="1"/>
  <c r="N19"/>
  <c r="N53" s="1"/>
  <c r="O19"/>
  <c r="O53" s="1"/>
  <c r="P19"/>
  <c r="P53" s="1"/>
  <c r="Q19"/>
  <c r="Q53" s="1"/>
  <c r="R19"/>
  <c r="R53" s="1"/>
  <c r="S19"/>
  <c r="S53" s="1"/>
  <c r="T19"/>
  <c r="T53" s="1"/>
  <c r="U19"/>
  <c r="U53" s="1"/>
  <c r="V19"/>
  <c r="V53" s="1"/>
  <c r="W19"/>
  <c r="W53" s="1"/>
  <c r="X19"/>
  <c r="X53" s="1"/>
  <c r="Y19"/>
  <c r="Y53" s="1"/>
  <c r="Z19"/>
  <c r="Z53" s="1"/>
  <c r="AA19"/>
  <c r="AA53" s="1"/>
  <c r="AB19"/>
  <c r="AB53" s="1"/>
  <c r="AC19"/>
  <c r="AC53" s="1"/>
  <c r="AD19"/>
  <c r="AD53" s="1"/>
  <c r="AE19"/>
  <c r="AE53" s="1"/>
  <c r="AF19"/>
  <c r="AF53" s="1"/>
  <c r="AG19"/>
  <c r="AG53" s="1"/>
  <c r="C73" l="1"/>
  <c r="C75" s="1"/>
  <c r="J7" i="14" s="1"/>
  <c r="C71" i="6"/>
  <c r="C72"/>
  <c r="C73"/>
  <c r="C75" s="1"/>
  <c r="J8" i="14" s="1"/>
  <c r="C69" i="6"/>
  <c r="C69" i="5"/>
  <c r="C71"/>
  <c r="C72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D64" i="6"/>
  <c r="D64" i="5"/>
  <c r="E64"/>
  <c r="F64"/>
  <c r="G64"/>
  <c r="H64"/>
  <c r="I64"/>
  <c r="C68" l="1"/>
  <c r="C70"/>
  <c r="C66" i="6"/>
  <c r="C68"/>
  <c r="C70"/>
  <c r="C67"/>
  <c r="G9" i="14"/>
  <c r="H9" s="1"/>
  <c r="C66" i="5"/>
  <c r="G8" i="14" s="1"/>
  <c r="H8" s="1"/>
  <c r="C67" i="5" l="1"/>
</calcChain>
</file>

<file path=xl/comments1.xml><?xml version="1.0" encoding="utf-8"?>
<comments xmlns="http://schemas.openxmlformats.org/spreadsheetml/2006/main">
  <authors>
    <author>msofiyuddin</author>
  </authors>
  <commentList>
    <comment ref="D43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buat lubang 50 ph/hr = 700/50 = 14HOK, pembuatan pagar 15 hari
</t>
        </r>
      </text>
    </comment>
    <comment ref="L48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Preparation
</t>
        </r>
      </text>
    </comment>
  </commentList>
</comments>
</file>

<file path=xl/sharedStrings.xml><?xml version="1.0" encoding="utf-8"?>
<sst xmlns="http://schemas.openxmlformats.org/spreadsheetml/2006/main" count="640" uniqueCount="261">
  <si>
    <t>Unit</t>
  </si>
  <si>
    <t>Formic acid</t>
  </si>
  <si>
    <t>pair</t>
  </si>
  <si>
    <t>unit</t>
  </si>
  <si>
    <t>kg</t>
  </si>
  <si>
    <t>INPUTS</t>
  </si>
  <si>
    <t>Rp/kg</t>
  </si>
  <si>
    <t>Rp/unit</t>
  </si>
  <si>
    <t>Rupiah</t>
  </si>
  <si>
    <t>Social</t>
  </si>
  <si>
    <t>kg/ha</t>
  </si>
  <si>
    <t>liter/ha</t>
  </si>
  <si>
    <t>Rp/liter</t>
  </si>
  <si>
    <t>Urea</t>
  </si>
  <si>
    <t xml:space="preserve">Rubber (100% DRC) 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</si>
  <si>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</si>
  <si>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</si>
  <si>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</si>
  <si>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</si>
  <si>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</si>
  <si>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</si>
  <si>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</si>
  <si>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</si>
  <si>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</si>
  <si>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</si>
  <si>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</si>
  <si>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</si>
  <si>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SP 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</si>
  <si>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</si>
  <si>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</si>
  <si>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</si>
  <si>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</si>
  <si>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</si>
  <si>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</si>
  <si>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</si>
  <si>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</si>
  <si>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Bahan Kimia</t>
  </si>
  <si>
    <t>Round Up</t>
  </si>
  <si>
    <t>Harga Privat</t>
  </si>
  <si>
    <t>Harga Sosial</t>
  </si>
  <si>
    <t>Bahan Tanam</t>
  </si>
  <si>
    <t>Peralatan</t>
  </si>
  <si>
    <t>Tenaga Kerja</t>
  </si>
  <si>
    <t>Pisau sadap</t>
  </si>
  <si>
    <t>Cangkul</t>
  </si>
  <si>
    <t>Parang</t>
  </si>
  <si>
    <t>Ember karet</t>
  </si>
  <si>
    <t>Persiapan lahan</t>
  </si>
  <si>
    <t>Penyadapan</t>
  </si>
  <si>
    <t>Kayu karet</t>
  </si>
  <si>
    <t>HOK</t>
  </si>
  <si>
    <t>Rp/m3</t>
  </si>
  <si>
    <t>Rp/botol</t>
  </si>
  <si>
    <t>m3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</si>
  <si>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</si>
  <si>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</si>
  <si>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</si>
  <si>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</si>
  <si>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</si>
  <si>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</si>
  <si>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</si>
  <si>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</si>
  <si>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</si>
  <si>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</si>
  <si>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</si>
  <si>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</si>
  <si>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</si>
  <si>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</si>
  <si>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</si>
  <si>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</si>
  <si>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</si>
  <si>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</si>
  <si>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</si>
  <si>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</si>
  <si>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</si>
  <si>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</si>
  <si>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</si>
  <si>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</si>
  <si>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</si>
  <si>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</si>
  <si>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</si>
  <si>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</si>
  <si>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</si>
  <si>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</si>
  <si>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</si>
  <si>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Mangkok penampung (latex cup)</t>
  </si>
  <si>
    <t>Tanjung Jabung Barat</t>
  </si>
  <si>
    <t>Sosial</t>
  </si>
  <si>
    <t>$/ha</t>
  </si>
  <si>
    <t>Result</t>
  </si>
  <si>
    <t>Catatan</t>
  </si>
  <si>
    <t>3. Rerata umur sadap dimulai pada 9/10 tahun</t>
  </si>
  <si>
    <t>4. Sistem penanaman tugal</t>
  </si>
  <si>
    <t>Jumlah hari sadap</t>
  </si>
  <si>
    <t>Seminggu</t>
  </si>
  <si>
    <t>5 hari</t>
  </si>
  <si>
    <t>2 hari</t>
  </si>
  <si>
    <t>Musim Kemarau--6 bulan</t>
  </si>
  <si>
    <t>Musim Hujan -- 3 bulan</t>
  </si>
  <si>
    <t xml:space="preserve">Seminggu </t>
  </si>
  <si>
    <t>0 hari</t>
  </si>
  <si>
    <t>Musim tidak sadap samasekali: 3 bulan</t>
  </si>
  <si>
    <t>Total Hari sadap</t>
  </si>
  <si>
    <t>5. Jumlah hari sadap 144-160 hari/tahun</t>
  </si>
  <si>
    <t>Karet</t>
  </si>
  <si>
    <t>6. karet dibawa dengan ember dan dikumpulkan di bak penampung dari kayu</t>
  </si>
  <si>
    <t>Penyadapan: 4 jam sehari</t>
  </si>
  <si>
    <t>Penggunaan asam cuka</t>
  </si>
  <si>
    <t>botol</t>
  </si>
  <si>
    <t>Karet basah</t>
  </si>
  <si>
    <t xml:space="preserve">1 botol--&gt;100 kg </t>
  </si>
  <si>
    <t>Komponen I/O</t>
  </si>
  <si>
    <t>Rp/ha</t>
  </si>
  <si>
    <t>Rubber with natural planting material, less intensive/traditional, on peatland with cannals, monoculture</t>
  </si>
  <si>
    <t>Rp/btng</t>
  </si>
  <si>
    <t>Karet lokal</t>
  </si>
  <si>
    <t>Penyiangan</t>
  </si>
  <si>
    <t>Tiap tahun rata-rata karet yang bisa disadap= 70% (2 tahun sekali)</t>
  </si>
  <si>
    <t>2.  Bibit yang digunakan: alam/cabutan</t>
  </si>
  <si>
    <t>Bak penampung</t>
  </si>
  <si>
    <t>panjang parit = 110 depa atau</t>
  </si>
  <si>
    <t>meter</t>
  </si>
  <si>
    <t>Pembuatan parit sehari sekitar 10 depa</t>
  </si>
  <si>
    <t>Padi/Gabah</t>
  </si>
  <si>
    <t>Tebas</t>
  </si>
  <si>
    <t>Tumbang</t>
  </si>
  <si>
    <t>Bakar</t>
  </si>
  <si>
    <t>Pancang</t>
  </si>
  <si>
    <t>Padi Ladang</t>
  </si>
  <si>
    <t>Penanaman</t>
  </si>
  <si>
    <t>Tugal dan tanam padi</t>
  </si>
  <si>
    <t>Pemeliharaan</t>
  </si>
  <si>
    <t>Bird + pig waching</t>
  </si>
  <si>
    <t>Pemanenan</t>
  </si>
  <si>
    <t>Panen</t>
  </si>
  <si>
    <t>Perontokan + Pengeringan</t>
  </si>
  <si>
    <t xml:space="preserve">Traditional rubber monoculture </t>
  </si>
  <si>
    <t>Pembuatan lubang + pagar</t>
  </si>
  <si>
    <t>Tanam</t>
  </si>
  <si>
    <t xml:space="preserve">Pemeliharaan </t>
  </si>
  <si>
    <t>Pruning</t>
  </si>
  <si>
    <t>Kg</t>
  </si>
  <si>
    <t>Persiapan Lahan</t>
  </si>
  <si>
    <t>Padi</t>
  </si>
  <si>
    <t>Pembuatan lubang +tanam+ pagar</t>
  </si>
  <si>
    <t>*)  average number trees tapped per person (field observation by G.Vincent)</t>
  </si>
  <si>
    <t xml:space="preserve">Number of tapping days per year </t>
  </si>
  <si>
    <t>trees</t>
  </si>
  <si>
    <t>days</t>
  </si>
  <si>
    <t>Tapping day</t>
  </si>
  <si>
    <t xml:space="preserve">Penanaman karet: 50 batang per hari, </t>
  </si>
  <si>
    <t>Penyiangan: 3 kali setahun selama 7 hari/1x</t>
  </si>
  <si>
    <t>1. Tidak dipupuk dan tidak menggunakan herbisida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</si>
  <si>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</si>
  <si>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</si>
  <si>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</si>
  <si>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</si>
  <si>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</si>
  <si>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</si>
  <si>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</si>
  <si>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</si>
  <si>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</si>
  <si>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</si>
  <si>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</si>
  <si>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</si>
  <si>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</si>
  <si>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</si>
  <si>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</si>
  <si>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</si>
  <si>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</si>
  <si>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</si>
  <si>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</si>
  <si>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</si>
  <si>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</si>
  <si>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</si>
  <si>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</si>
  <si>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</si>
  <si>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</si>
  <si>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</si>
  <si>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</si>
  <si>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</si>
  <si>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</si>
  <si>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Traditional RAF</t>
  </si>
  <si>
    <t xml:space="preserve">Monoclonal </t>
  </si>
  <si>
    <t>Cup and latex spout</t>
  </si>
  <si>
    <t>Year 30</t>
  </si>
  <si>
    <t>YIELD ha-1 year -1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</si>
  <si>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</si>
  <si>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</si>
  <si>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</si>
  <si>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</si>
  <si>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</si>
  <si>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</si>
  <si>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</si>
  <si>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</si>
  <si>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</si>
  <si>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</si>
  <si>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</si>
  <si>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</si>
  <si>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</si>
  <si>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</si>
  <si>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</si>
  <si>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</si>
  <si>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</si>
  <si>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</si>
  <si>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</si>
  <si>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</si>
  <si>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</si>
  <si>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</si>
  <si>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</si>
  <si>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</si>
  <si>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</si>
  <si>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Year26</t>
  </si>
  <si>
    <t>Year27</t>
  </si>
  <si>
    <t>Year28</t>
  </si>
  <si>
    <t>Year29</t>
  </si>
  <si>
    <t>Year30</t>
  </si>
  <si>
    <t xml:space="preserve">Durian </t>
  </si>
  <si>
    <t xml:space="preserve">Jengkol </t>
  </si>
  <si>
    <t>Rp/btr</t>
  </si>
  <si>
    <t>Duku</t>
  </si>
  <si>
    <t xml:space="preserve">Duku </t>
  </si>
  <si>
    <t>butir</t>
  </si>
  <si>
    <t>Durian</t>
  </si>
  <si>
    <t>Total Labor</t>
  </si>
  <si>
    <t>ps-day/ha</t>
  </si>
  <si>
    <t>Avg Total Labor</t>
  </si>
  <si>
    <t>ps-day/ha/year</t>
  </si>
  <si>
    <t>1st year total labor req</t>
  </si>
  <si>
    <t xml:space="preserve">Harvesting product </t>
  </si>
  <si>
    <t>ton/HOK</t>
  </si>
  <si>
    <t>Labor Subtotal</t>
  </si>
  <si>
    <t>Rubber</t>
  </si>
  <si>
    <t>IRR in 11% guess interest rate =</t>
  </si>
  <si>
    <t>NPV Establishment Cost =</t>
  </si>
  <si>
    <t>Rp</t>
  </si>
  <si>
    <t>Years to positive Cash flow =</t>
  </si>
  <si>
    <t>Total Cost to Establishment =</t>
  </si>
  <si>
    <t>AVG Cost to Establishment =</t>
  </si>
  <si>
    <t>Rp/ha/year</t>
  </si>
  <si>
    <t xml:space="preserve">Total Cost </t>
  </si>
  <si>
    <t>Labor cost</t>
  </si>
  <si>
    <t>Non labor</t>
  </si>
  <si>
    <t xml:space="preserve">Harga Komoditas </t>
  </si>
  <si>
    <t>Rp/Kg</t>
  </si>
  <si>
    <t>MRp/ton</t>
  </si>
  <si>
    <r>
      <rPr>
        <b/>
        <sz val="11"/>
        <rFont val="Calibri"/>
        <family val="2"/>
        <scheme val="minor"/>
      </rPr>
      <t xml:space="preserve">Harvesting product </t>
    </r>
    <r>
      <rPr>
        <sz val="11"/>
        <rFont val="Calibri"/>
        <family val="2"/>
        <scheme val="minor"/>
      </rPr>
      <t>(ton/HOK)</t>
    </r>
  </si>
  <si>
    <t xml:space="preserve">Labor Req for est. </t>
  </si>
  <si>
    <t>(1st year only, HOK/ha)</t>
  </si>
  <si>
    <t>Jengkol</t>
  </si>
  <si>
    <t>Return to Labor</t>
  </si>
  <si>
    <t>IDR/ha</t>
  </si>
  <si>
    <t>Non Labor Cost (MRp/ha)</t>
  </si>
  <si>
    <t>Establishment cost (1st year only, MRp/ha)</t>
  </si>
  <si>
    <t>Total Product Rubber</t>
  </si>
  <si>
    <t>Total Product Durian</t>
  </si>
  <si>
    <t>Total Product Duku</t>
  </si>
  <si>
    <t>Total Product Jengkol</t>
  </si>
  <si>
    <t>Avg</t>
  </si>
  <si>
    <t>Lab req est</t>
  </si>
  <si>
    <t>Lab req op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</si>
</sst>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00"/>
    <numFmt numFmtId="167" formatCode="0_);[Red]\(0\)"/>
    <numFmt numFmtId="168" formatCode="_(* #,##0.000_);_(* \(#,##0.000\);_(* &quot;-&quot;??_);_(@_)"/>
  </numFmts>
  <fonts count="1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7">
    <xf numFmtId="0" fontId="0" fillId="0" borderId="0" xfId="0"/>
    <xf numFmtId="0" fontId="4" fillId="0" borderId="0" xfId="2" applyFont="1" applyFill="1"/>
    <xf numFmtId="0" fontId="5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4" fontId="4" fillId="0" borderId="0" xfId="5" applyNumberFormat="1" applyFont="1" applyAlignment="1">
      <alignment horizontal="center"/>
    </xf>
    <xf numFmtId="0" fontId="4" fillId="0" borderId="1" xfId="0" applyFont="1" applyBorder="1"/>
    <xf numFmtId="0" fontId="10" fillId="0" borderId="0" xfId="0" applyFont="1"/>
    <xf numFmtId="0" fontId="11" fillId="0" borderId="1" xfId="0" applyFont="1" applyBorder="1"/>
    <xf numFmtId="0" fontId="0" fillId="0" borderId="0" xfId="0" applyAlignment="1">
      <alignment horizontal="center"/>
    </xf>
    <xf numFmtId="0" fontId="4" fillId="0" borderId="0" xfId="2" applyFont="1" applyFill="1" applyAlignment="1">
      <alignment horizontal="center"/>
    </xf>
    <xf numFmtId="0" fontId="6" fillId="4" borderId="0" xfId="2" applyFont="1" applyFill="1"/>
    <xf numFmtId="0" fontId="4" fillId="4" borderId="0" xfId="2" applyFont="1" applyFill="1"/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4" fillId="4" borderId="0" xfId="2" applyFont="1" applyFill="1" applyAlignment="1">
      <alignment horizontal="left" indent="1"/>
    </xf>
    <xf numFmtId="9" fontId="4" fillId="4" borderId="0" xfId="1" applyFont="1" applyFill="1"/>
    <xf numFmtId="3" fontId="4" fillId="4" borderId="0" xfId="2" applyNumberFormat="1" applyFont="1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6" fillId="4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 applyProtection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center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" fontId="4" fillId="3" borderId="1" xfId="0" applyNumberFormat="1" applyFont="1" applyFill="1" applyBorder="1" applyAlignment="1" applyProtection="1">
      <alignment horizontal="center"/>
    </xf>
    <xf numFmtId="0" fontId="4" fillId="3" borderId="0" xfId="0" applyFont="1" applyFill="1"/>
    <xf numFmtId="0" fontId="4" fillId="0" borderId="1" xfId="0" applyFont="1" applyFill="1" applyBorder="1" applyAlignment="1" applyProtection="1">
      <alignment horizontal="left" indent="1"/>
    </xf>
    <xf numFmtId="3" fontId="4" fillId="0" borderId="0" xfId="0" applyNumberFormat="1" applyFont="1" applyAlignment="1">
      <alignment horizontal="left"/>
    </xf>
    <xf numFmtId="0" fontId="4" fillId="4" borderId="4" xfId="2" applyFont="1" applyFill="1" applyBorder="1"/>
    <xf numFmtId="0" fontId="4" fillId="4" borderId="5" xfId="2" applyFont="1" applyFill="1" applyBorder="1"/>
    <xf numFmtId="0" fontId="4" fillId="4" borderId="6" xfId="2" applyFont="1" applyFill="1" applyBorder="1"/>
    <xf numFmtId="0" fontId="4" fillId="4" borderId="7" xfId="2" applyFont="1" applyFill="1" applyBorder="1"/>
    <xf numFmtId="0" fontId="4" fillId="4" borderId="0" xfId="2" applyFont="1" applyFill="1" applyBorder="1"/>
    <xf numFmtId="0" fontId="4" fillId="4" borderId="8" xfId="2" applyFont="1" applyFill="1" applyBorder="1"/>
    <xf numFmtId="164" fontId="4" fillId="7" borderId="0" xfId="3" applyNumberFormat="1" applyFont="1" applyFill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indent="1"/>
    </xf>
    <xf numFmtId="0" fontId="5" fillId="0" borderId="10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64" fontId="4" fillId="0" borderId="1" xfId="3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left" indent="1"/>
    </xf>
    <xf numFmtId="0" fontId="4" fillId="0" borderId="10" xfId="0" applyFont="1" applyBorder="1" applyAlignment="1">
      <alignment horizontal="right"/>
    </xf>
    <xf numFmtId="0" fontId="13" fillId="0" borderId="1" xfId="0" applyFont="1" applyFill="1" applyBorder="1" applyAlignment="1">
      <alignment horizontal="center"/>
    </xf>
    <xf numFmtId="0" fontId="13" fillId="0" borderId="1" xfId="0" applyFont="1" applyBorder="1" applyAlignment="1" applyProtection="1">
      <alignment horizontal="left"/>
    </xf>
    <xf numFmtId="0" fontId="5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indent="1"/>
    </xf>
    <xf numFmtId="164" fontId="4" fillId="0" borderId="1" xfId="3" applyNumberFormat="1" applyFont="1" applyFill="1" applyBorder="1" applyAlignment="1">
      <alignment horizontal="center" vertical="center"/>
    </xf>
    <xf numFmtId="0" fontId="14" fillId="0" borderId="1" xfId="0" applyFont="1" applyBorder="1"/>
    <xf numFmtId="0" fontId="13" fillId="0" borderId="1" xfId="0" applyFont="1" applyBorder="1"/>
    <xf numFmtId="0" fontId="4" fillId="4" borderId="1" xfId="0" applyFont="1" applyFill="1" applyBorder="1" applyAlignment="1" applyProtection="1">
      <alignment horizontal="center"/>
    </xf>
    <xf numFmtId="3" fontId="4" fillId="4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Border="1" applyAlignment="1" applyProtection="1">
      <alignment horizontal="right"/>
    </xf>
    <xf numFmtId="0" fontId="12" fillId="0" borderId="1" xfId="0" applyFont="1" applyBorder="1" applyAlignment="1">
      <alignment horizontal="center"/>
    </xf>
    <xf numFmtId="0" fontId="4" fillId="0" borderId="0" xfId="0" applyFont="1" applyFill="1"/>
    <xf numFmtId="3" fontId="4" fillId="0" borderId="0" xfId="0" applyNumberFormat="1" applyFont="1" applyFill="1"/>
    <xf numFmtId="0" fontId="1" fillId="6" borderId="0" xfId="0" applyFont="1" applyFill="1"/>
    <xf numFmtId="0" fontId="0" fillId="0" borderId="1" xfId="0" applyBorder="1"/>
    <xf numFmtId="0" fontId="4" fillId="0" borderId="1" xfId="0" applyFont="1" applyFill="1" applyBorder="1"/>
    <xf numFmtId="3" fontId="4" fillId="0" borderId="1" xfId="0" applyNumberFormat="1" applyFont="1" applyFill="1" applyBorder="1"/>
    <xf numFmtId="3" fontId="12" fillId="0" borderId="1" xfId="0" applyNumberFormat="1" applyFont="1" applyBorder="1" applyAlignment="1">
      <alignment horizontal="center" vertical="center"/>
    </xf>
    <xf numFmtId="0" fontId="17" fillId="0" borderId="0" xfId="0" applyFont="1"/>
    <xf numFmtId="1" fontId="17" fillId="0" borderId="0" xfId="0" applyNumberFormat="1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/>
    <xf numFmtId="1" fontId="17" fillId="0" borderId="1" xfId="0" applyNumberFormat="1" applyFont="1" applyBorder="1"/>
    <xf numFmtId="0" fontId="18" fillId="0" borderId="1" xfId="0" applyFont="1" applyBorder="1" applyAlignment="1">
      <alignment horizontal="center"/>
    </xf>
    <xf numFmtId="0" fontId="12" fillId="0" borderId="1" xfId="0" applyFont="1" applyBorder="1"/>
    <xf numFmtId="3" fontId="12" fillId="0" borderId="1" xfId="0" applyNumberFormat="1" applyFont="1" applyFill="1" applyBorder="1" applyAlignment="1">
      <alignment horizontal="center"/>
    </xf>
    <xf numFmtId="3" fontId="17" fillId="0" borderId="1" xfId="0" applyNumberFormat="1" applyFont="1" applyBorder="1" applyAlignment="1">
      <alignment horizontal="right"/>
    </xf>
    <xf numFmtId="3" fontId="17" fillId="0" borderId="1" xfId="0" applyNumberFormat="1" applyFont="1" applyBorder="1" applyAlignment="1" applyProtection="1">
      <alignment horizontal="right"/>
    </xf>
    <xf numFmtId="0" fontId="4" fillId="0" borderId="11" xfId="0" applyFont="1" applyBorder="1" applyAlignment="1" applyProtection="1">
      <alignment horizontal="center"/>
    </xf>
    <xf numFmtId="3" fontId="4" fillId="0" borderId="0" xfId="0" applyNumberFormat="1" applyFont="1" applyBorder="1"/>
    <xf numFmtId="3" fontId="3" fillId="0" borderId="1" xfId="0" applyNumberFormat="1" applyFont="1" applyFill="1" applyBorder="1"/>
    <xf numFmtId="3" fontId="3" fillId="0" borderId="1" xfId="0" applyNumberFormat="1" applyFont="1" applyBorder="1"/>
    <xf numFmtId="3" fontId="12" fillId="0" borderId="1" xfId="0" applyNumberFormat="1" applyFont="1" applyFill="1" applyBorder="1"/>
    <xf numFmtId="3" fontId="12" fillId="0" borderId="1" xfId="0" applyNumberFormat="1" applyFont="1" applyBorder="1"/>
    <xf numFmtId="3" fontId="12" fillId="0" borderId="1" xfId="0" applyNumberFormat="1" applyFont="1" applyBorder="1" applyAlignment="1">
      <alignment horizontal="right"/>
    </xf>
    <xf numFmtId="0" fontId="13" fillId="0" borderId="1" xfId="0" applyFont="1" applyBorder="1" applyAlignment="1" applyProtection="1">
      <alignment horizontal="left" indent="1"/>
    </xf>
    <xf numFmtId="0" fontId="12" fillId="0" borderId="1" xfId="0" applyFont="1" applyBorder="1" applyAlignment="1" applyProtection="1">
      <alignment horizontal="left" indent="2"/>
    </xf>
    <xf numFmtId="3" fontId="3" fillId="0" borderId="0" xfId="0" applyNumberFormat="1" applyFont="1" applyBorder="1"/>
    <xf numFmtId="3" fontId="12" fillId="0" borderId="1" xfId="0" applyNumberFormat="1" applyFont="1" applyFill="1" applyBorder="1" applyAlignment="1" applyProtection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/>
    <xf numFmtId="3" fontId="12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2" applyFont="1" applyFill="1"/>
    <xf numFmtId="0" fontId="12" fillId="0" borderId="0" xfId="0" applyFont="1" applyAlignment="1">
      <alignment horizontal="left" indent="2"/>
    </xf>
    <xf numFmtId="166" fontId="12" fillId="0" borderId="0" xfId="0" applyNumberFormat="1" applyFont="1" applyAlignment="1">
      <alignment horizontal="center"/>
    </xf>
    <xf numFmtId="9" fontId="4" fillId="0" borderId="0" xfId="0" applyNumberFormat="1" applyFont="1" applyBorder="1"/>
    <xf numFmtId="164" fontId="4" fillId="0" borderId="0" xfId="5" applyNumberFormat="1" applyFont="1"/>
    <xf numFmtId="167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left" indent="1"/>
    </xf>
    <xf numFmtId="164" fontId="4" fillId="0" borderId="0" xfId="0" applyNumberFormat="1" applyFont="1"/>
    <xf numFmtId="0" fontId="5" fillId="8" borderId="0" xfId="2" applyFont="1" applyFill="1"/>
    <xf numFmtId="0" fontId="5" fillId="8" borderId="0" xfId="2" applyFont="1" applyFill="1" applyAlignment="1">
      <alignment horizontal="center"/>
    </xf>
    <xf numFmtId="0" fontId="4" fillId="8" borderId="0" xfId="2" applyFont="1" applyFill="1"/>
    <xf numFmtId="0" fontId="4" fillId="8" borderId="0" xfId="2" applyFont="1" applyFill="1" applyAlignment="1">
      <alignment horizontal="center"/>
    </xf>
    <xf numFmtId="3" fontId="4" fillId="4" borderId="0" xfId="2" applyNumberFormat="1" applyFont="1" applyFill="1" applyAlignment="1">
      <alignment horizontal="left"/>
    </xf>
    <xf numFmtId="0" fontId="12" fillId="7" borderId="0" xfId="2" applyFont="1" applyFill="1" applyAlignment="1">
      <alignment horizontal="left" indent="1"/>
    </xf>
    <xf numFmtId="164" fontId="12" fillId="7" borderId="0" xfId="5" applyNumberFormat="1" applyFont="1" applyFill="1"/>
    <xf numFmtId="0" fontId="12" fillId="7" borderId="0" xfId="2" applyFont="1" applyFill="1" applyAlignment="1">
      <alignment horizontal="right"/>
    </xf>
    <xf numFmtId="43" fontId="12" fillId="7" borderId="0" xfId="3" applyNumberFormat="1" applyFont="1" applyFill="1"/>
    <xf numFmtId="0" fontId="12" fillId="7" borderId="0" xfId="2" applyFont="1" applyFill="1"/>
    <xf numFmtId="0" fontId="17" fillId="4" borderId="0" xfId="2" applyFont="1" applyFill="1"/>
    <xf numFmtId="0" fontId="12" fillId="4" borderId="0" xfId="2" applyFont="1" applyFill="1" applyAlignment="1">
      <alignment horizontal="left" indent="1"/>
    </xf>
    <xf numFmtId="164" fontId="12" fillId="4" borderId="0" xfId="5" applyNumberFormat="1" applyFont="1" applyFill="1"/>
    <xf numFmtId="0" fontId="12" fillId="4" borderId="0" xfId="2" applyFont="1" applyFill="1" applyAlignment="1">
      <alignment horizontal="right"/>
    </xf>
    <xf numFmtId="43" fontId="12" fillId="4" borderId="0" xfId="3" applyNumberFormat="1" applyFont="1" applyFill="1"/>
    <xf numFmtId="0" fontId="12" fillId="4" borderId="0" xfId="2" applyFont="1" applyFill="1"/>
    <xf numFmtId="0" fontId="5" fillId="8" borderId="0" xfId="2" applyFont="1" applyFill="1" applyBorder="1" applyAlignment="1">
      <alignment horizontal="center"/>
    </xf>
    <xf numFmtId="2" fontId="12" fillId="7" borderId="0" xfId="2" applyNumberFormat="1" applyFont="1" applyFill="1" applyAlignment="1">
      <alignment horizontal="center"/>
    </xf>
    <xf numFmtId="3" fontId="12" fillId="7" borderId="0" xfId="2" applyNumberFormat="1" applyFont="1" applyFill="1"/>
    <xf numFmtId="38" fontId="12" fillId="7" borderId="0" xfId="2" applyNumberFormat="1" applyFont="1" applyFill="1" applyAlignment="1">
      <alignment horizontal="right"/>
    </xf>
    <xf numFmtId="164" fontId="12" fillId="7" borderId="0" xfId="3" applyNumberFormat="1" applyFont="1" applyFill="1" applyAlignment="1">
      <alignment horizontal="center"/>
    </xf>
    <xf numFmtId="168" fontId="12" fillId="7" borderId="0" xfId="3" applyNumberFormat="1" applyFont="1" applyFill="1"/>
    <xf numFmtId="0" fontId="5" fillId="7" borderId="12" xfId="2" applyFont="1" applyFill="1" applyBorder="1"/>
    <xf numFmtId="164" fontId="4" fillId="7" borderId="13" xfId="3" applyNumberFormat="1" applyFont="1" applyFill="1" applyBorder="1" applyAlignment="1">
      <alignment horizontal="center"/>
    </xf>
    <xf numFmtId="0" fontId="4" fillId="7" borderId="14" xfId="2" applyFont="1" applyFill="1" applyBorder="1" applyAlignment="1">
      <alignment horizontal="center"/>
    </xf>
    <xf numFmtId="0" fontId="5" fillId="8" borderId="16" xfId="2" applyFont="1" applyFill="1" applyBorder="1" applyAlignment="1">
      <alignment horizontal="center"/>
    </xf>
    <xf numFmtId="0" fontId="4" fillId="7" borderId="15" xfId="2" applyFont="1" applyFill="1" applyBorder="1" applyAlignment="1">
      <alignment horizontal="left" indent="1"/>
    </xf>
    <xf numFmtId="38" fontId="4" fillId="7" borderId="0" xfId="2" applyNumberFormat="1" applyFont="1" applyFill="1" applyBorder="1" applyAlignment="1">
      <alignment horizontal="right"/>
    </xf>
    <xf numFmtId="164" fontId="4" fillId="7" borderId="16" xfId="5" applyNumberFormat="1" applyFont="1" applyFill="1" applyBorder="1" applyAlignment="1">
      <alignment horizontal="center"/>
    </xf>
    <xf numFmtId="38" fontId="5" fillId="8" borderId="15" xfId="0" applyNumberFormat="1" applyFont="1" applyFill="1" applyBorder="1"/>
    <xf numFmtId="3" fontId="4" fillId="7" borderId="0" xfId="2" applyNumberFormat="1" applyFont="1" applyFill="1" applyBorder="1"/>
    <xf numFmtId="2" fontId="4" fillId="7" borderId="16" xfId="2" applyNumberFormat="1" applyFont="1" applyFill="1" applyBorder="1" applyAlignment="1">
      <alignment horizontal="right"/>
    </xf>
    <xf numFmtId="0" fontId="4" fillId="7" borderId="17" xfId="2" applyFont="1" applyFill="1" applyBorder="1" applyAlignment="1">
      <alignment horizontal="left" indent="1"/>
    </xf>
    <xf numFmtId="3" fontId="4" fillId="7" borderId="18" xfId="2" applyNumberFormat="1" applyFont="1" applyFill="1" applyBorder="1"/>
    <xf numFmtId="2" fontId="4" fillId="7" borderId="19" xfId="2" applyNumberFormat="1" applyFont="1" applyFill="1" applyBorder="1" applyAlignment="1">
      <alignment horizontal="right"/>
    </xf>
    <xf numFmtId="0" fontId="5" fillId="8" borderId="15" xfId="2" applyFont="1" applyFill="1" applyBorder="1" applyAlignment="1">
      <alignment horizontal="left"/>
    </xf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9" xfId="0" applyFont="1" applyFill="1" applyBorder="1" applyAlignment="1" applyProtection="1">
      <alignment horizontal="center" vertical="center"/>
    </xf>
    <xf numFmtId="3" fontId="4" fillId="4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center"/>
    </xf>
  </cellXfs>
  <cellStyles count="6">
    <cellStyle name="Comma" xfId="5" builtinId="3"/>
    <cellStyle name="Comma 2" xfId="3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L26"/>
  <sheetViews>
    <sheetView tabSelected="1" workbookViewId="0">
      <pane ySplit="18" topLeftCell="A20" activePane="bottomLeft" state="frozen"/>
      <selection pane="bottomLeft" activeCell="C27" sqref="C26:C27"/>
    </sheetView>
  </sheetViews>
  <sheetFormatPr defaultRowHeight="15"/>
  <cols>
    <col min="1" max="1" width="5.140625" style="1" customWidth="1"/>
    <col min="2" max="2" width="17.5703125" style="1" customWidth="1"/>
    <col min="3" max="3" width="12.28515625" style="1" customWidth="1"/>
    <col min="4" max="4" width="8.7109375" style="1" customWidth="1"/>
    <col min="5" max="5" width="5.7109375" style="1" customWidth="1"/>
    <col min="6" max="6" width="15.42578125" style="1" customWidth="1"/>
    <col min="7" max="7" width="14.5703125" style="1" customWidth="1"/>
    <col min="8" max="8" width="14" style="59" customWidth="1"/>
    <col min="9" max="9" width="5.5703125" style="59" customWidth="1"/>
    <col min="10" max="11" width="12.28515625" style="1" customWidth="1"/>
    <col min="12" max="12" width="14.28515625" style="1" customWidth="1"/>
    <col min="13" max="256" width="12.28515625" style="1" customWidth="1"/>
    <col min="257" max="16384" width="9.140625" style="1"/>
  </cols>
  <sheetData>
    <row r="1" spans="2:12" s="61" customFormat="1" ht="18.75">
      <c r="B1" s="60" t="s">
        <v>136</v>
      </c>
    </row>
    <row r="2" spans="2:12" s="61" customFormat="1">
      <c r="B2" s="86" t="s">
        <v>21</v>
      </c>
      <c r="C2" s="87" t="s">
        <v>113</v>
      </c>
      <c r="D2" s="87"/>
      <c r="E2" s="87"/>
      <c r="F2" s="87"/>
      <c r="G2" s="87"/>
      <c r="H2" s="87"/>
      <c r="I2" s="87"/>
      <c r="J2" s="88"/>
    </row>
    <row r="3" spans="2:12" s="61" customFormat="1">
      <c r="B3" s="89" t="s">
        <v>22</v>
      </c>
      <c r="C3" s="90" t="s">
        <v>86</v>
      </c>
      <c r="D3" s="90"/>
      <c r="E3" s="90"/>
      <c r="F3" s="90"/>
      <c r="G3" s="90"/>
      <c r="H3" s="90"/>
      <c r="I3" s="90"/>
      <c r="J3" s="91"/>
    </row>
    <row r="4" spans="2:12" s="61" customFormat="1">
      <c r="B4" s="89"/>
      <c r="C4" s="90"/>
      <c r="D4" s="90"/>
      <c r="E4" s="90"/>
      <c r="F4" s="90"/>
      <c r="G4" s="90"/>
      <c r="H4" s="90"/>
      <c r="I4" s="90"/>
      <c r="J4" s="91"/>
    </row>
    <row r="5" spans="2:12" s="61" customFormat="1">
      <c r="B5" s="87"/>
      <c r="C5" s="87"/>
      <c r="D5" s="87"/>
      <c r="E5" s="87"/>
      <c r="F5" s="87"/>
      <c r="G5" s="87"/>
      <c r="H5" s="87"/>
      <c r="I5" s="87"/>
      <c r="J5" s="87"/>
    </row>
    <row r="6" spans="2:12" s="61" customFormat="1">
      <c r="B6" s="63" t="s">
        <v>17</v>
      </c>
      <c r="F6" s="179" t="s">
        <v>89</v>
      </c>
      <c r="G6" s="180"/>
      <c r="H6" s="181"/>
      <c r="I6" s="62"/>
      <c r="J6" s="157" t="s">
        <v>252</v>
      </c>
      <c r="K6" s="159"/>
      <c r="L6" s="160"/>
    </row>
    <row r="7" spans="2:12" s="61" customFormat="1">
      <c r="B7" s="64" t="s">
        <v>18</v>
      </c>
      <c r="C7" s="61" t="s">
        <v>20</v>
      </c>
      <c r="D7" s="65">
        <v>7.7880768642196618E-2</v>
      </c>
      <c r="F7" s="192" t="s">
        <v>33</v>
      </c>
      <c r="G7" s="173" t="s">
        <v>112</v>
      </c>
      <c r="H7" s="182" t="s">
        <v>88</v>
      </c>
      <c r="J7" s="174">
        <f>'Budget Privat'!C75/1000000</f>
        <v>5.334505882431805</v>
      </c>
      <c r="K7" s="175"/>
      <c r="L7" s="92"/>
    </row>
    <row r="8" spans="2:12" s="61" customFormat="1">
      <c r="B8" s="64" t="s">
        <v>9</v>
      </c>
      <c r="C8" s="61" t="s">
        <v>20</v>
      </c>
      <c r="D8" s="65">
        <v>2.7880768642196616E-2</v>
      </c>
      <c r="F8" s="183" t="s">
        <v>18</v>
      </c>
      <c r="G8" s="184">
        <f>'Budget Privat'!C66</f>
        <v>14354037.500378821</v>
      </c>
      <c r="H8" s="185">
        <f>G8/D9</f>
        <v>1580.0489487844472</v>
      </c>
      <c r="J8" s="174">
        <f>'Budget Sosial'!C75/1000000</f>
        <v>5.334505882431805</v>
      </c>
      <c r="K8" s="175"/>
      <c r="L8" s="92"/>
    </row>
    <row r="9" spans="2:12" s="61" customFormat="1">
      <c r="B9" s="63" t="s">
        <v>16</v>
      </c>
      <c r="C9" s="61" t="s">
        <v>19</v>
      </c>
      <c r="D9" s="66">
        <v>9084.552419354839</v>
      </c>
      <c r="F9" s="183" t="s">
        <v>87</v>
      </c>
      <c r="G9" s="184">
        <f>'Budget Sosial'!C66</f>
        <v>104845703.27760747</v>
      </c>
      <c r="H9" s="185">
        <f>G9/D9</f>
        <v>11541.097286667793</v>
      </c>
      <c r="J9" s="157" t="s">
        <v>253</v>
      </c>
      <c r="K9" s="159"/>
      <c r="L9" s="159"/>
    </row>
    <row r="10" spans="2:12" s="61" customFormat="1">
      <c r="B10" s="63" t="s">
        <v>15</v>
      </c>
      <c r="C10" s="61" t="s">
        <v>24</v>
      </c>
      <c r="F10" s="186" t="s">
        <v>250</v>
      </c>
      <c r="G10" s="173" t="s">
        <v>251</v>
      </c>
      <c r="H10" s="182" t="s">
        <v>88</v>
      </c>
      <c r="J10" s="174">
        <f>'Budget Privat'!D53/1000000</f>
        <v>7.7549999999999999</v>
      </c>
      <c r="K10" s="176"/>
      <c r="L10" s="177"/>
    </row>
    <row r="11" spans="2:12" s="61" customFormat="1">
      <c r="B11" s="64" t="s">
        <v>18</v>
      </c>
      <c r="D11" s="66">
        <v>50000</v>
      </c>
      <c r="F11" s="183" t="s">
        <v>18</v>
      </c>
      <c r="G11" s="187">
        <v>64431.68073770358</v>
      </c>
      <c r="H11" s="188">
        <f>G11/nilai_tukar</f>
        <v>7.0924441583308457</v>
      </c>
      <c r="J11" s="174">
        <f>'Budget Sosial'!D53/1000000</f>
        <v>7.7549999999999999</v>
      </c>
      <c r="K11" s="176"/>
      <c r="L11" s="177"/>
    </row>
    <row r="12" spans="2:12" s="61" customFormat="1">
      <c r="B12" s="64" t="s">
        <v>9</v>
      </c>
      <c r="D12" s="66">
        <v>50000</v>
      </c>
      <c r="F12" s="189" t="s">
        <v>87</v>
      </c>
      <c r="G12" s="190">
        <v>104524</v>
      </c>
      <c r="H12" s="191">
        <f>G12/nilai_tukar</f>
        <v>11.505685164775903</v>
      </c>
    </row>
    <row r="13" spans="2:12" s="61" customFormat="1"/>
    <row r="14" spans="2:12" s="61" customFormat="1">
      <c r="B14" s="157" t="s">
        <v>243</v>
      </c>
      <c r="C14" s="158" t="s">
        <v>244</v>
      </c>
      <c r="D14" s="158" t="s">
        <v>245</v>
      </c>
      <c r="F14" s="159" t="s">
        <v>246</v>
      </c>
      <c r="G14" s="159"/>
      <c r="H14" s="160"/>
      <c r="J14" s="63" t="s">
        <v>247</v>
      </c>
      <c r="L14" s="161">
        <f>'Tabel I-O'!C69</f>
        <v>137</v>
      </c>
    </row>
    <row r="15" spans="2:12" s="61" customFormat="1">
      <c r="B15" s="162" t="s">
        <v>232</v>
      </c>
      <c r="C15" s="163">
        <v>16000</v>
      </c>
      <c r="D15" s="164">
        <f t="shared" ref="D15" si="0">(C15/1000000)*1000</f>
        <v>16</v>
      </c>
      <c r="F15" s="162" t="s">
        <v>232</v>
      </c>
      <c r="G15" s="178">
        <f>'Tabel I-O'!C76</f>
        <v>3.2321854127633338E-3</v>
      </c>
      <c r="H15" s="166"/>
      <c r="J15" s="167" t="s">
        <v>248</v>
      </c>
    </row>
    <row r="16" spans="2:12" s="61" customFormat="1">
      <c r="B16" s="162" t="s">
        <v>217</v>
      </c>
      <c r="C16" s="163"/>
      <c r="D16" s="164"/>
      <c r="F16" s="162"/>
      <c r="G16" s="165"/>
      <c r="H16" s="166"/>
      <c r="J16" s="167"/>
    </row>
    <row r="17" spans="2:10" s="61" customFormat="1">
      <c r="B17" s="162" t="s">
        <v>220</v>
      </c>
      <c r="C17" s="163"/>
      <c r="D17" s="164"/>
      <c r="F17" s="162"/>
      <c r="G17" s="165"/>
      <c r="H17" s="166"/>
      <c r="J17" s="167"/>
    </row>
    <row r="18" spans="2:10" s="61" customFormat="1">
      <c r="B18" s="162" t="s">
        <v>249</v>
      </c>
      <c r="C18" s="163"/>
      <c r="D18" s="164"/>
      <c r="F18" s="162"/>
      <c r="G18" s="165"/>
      <c r="H18" s="166"/>
      <c r="J18" s="167"/>
    </row>
    <row r="19" spans="2:10" s="61" customFormat="1">
      <c r="B19" s="168"/>
      <c r="C19" s="169"/>
      <c r="D19" s="170"/>
      <c r="F19" s="168"/>
      <c r="G19" s="171"/>
      <c r="H19" s="172"/>
      <c r="J19" s="167"/>
    </row>
    <row r="20" spans="2:10">
      <c r="B20" s="2" t="s">
        <v>90</v>
      </c>
    </row>
    <row r="21" spans="2:10">
      <c r="B21" s="1" t="s">
        <v>152</v>
      </c>
    </row>
    <row r="22" spans="2:10">
      <c r="B22" s="1" t="s">
        <v>118</v>
      </c>
    </row>
    <row r="23" spans="2:10">
      <c r="B23" s="1" t="s">
        <v>91</v>
      </c>
    </row>
    <row r="24" spans="2:10">
      <c r="B24" s="1" t="s">
        <v>92</v>
      </c>
    </row>
    <row r="25" spans="2:10">
      <c r="B25" s="1" t="s">
        <v>103</v>
      </c>
    </row>
    <row r="26" spans="2:10">
      <c r="B26" s="1" t="s">
        <v>105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C1:F63"/>
  <sheetViews>
    <sheetView topLeftCell="B1" zoomScale="85" zoomScaleNormal="85" workbookViewId="0">
      <pane xSplit="2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F57" sqref="F57"/>
    </sheetView>
  </sheetViews>
  <sheetFormatPr defaultRowHeight="15"/>
  <cols>
    <col min="1" max="2" width="9.140625" style="3"/>
    <col min="3" max="3" width="28" style="3" bestFit="1" customWidth="1"/>
    <col min="4" max="4" width="14.5703125" style="4" customWidth="1"/>
    <col min="5" max="5" width="16.42578125" style="4" customWidth="1"/>
    <col min="6" max="6" width="16.7109375" style="4" customWidth="1"/>
    <col min="7" max="16384" width="9.140625" style="3"/>
  </cols>
  <sheetData>
    <row r="1" spans="3:6" s="74" customFormat="1" ht="18.75">
      <c r="C1" s="71" t="s">
        <v>25</v>
      </c>
      <c r="D1" s="72"/>
      <c r="E1" s="75"/>
      <c r="F1" s="75"/>
    </row>
    <row r="2" spans="3:6" s="74" customFormat="1">
      <c r="C2" s="74" t="str">
        <f>'Tabel I-O'!B2</f>
        <v xml:space="preserve">Traditional rubber monoculture </v>
      </c>
      <c r="D2" s="75"/>
      <c r="E2" s="75"/>
      <c r="F2" s="75"/>
    </row>
    <row r="3" spans="3:6" s="74" customFormat="1" ht="13.5" customHeight="1">
      <c r="D3" s="75"/>
      <c r="E3" s="75"/>
      <c r="F3" s="75"/>
    </row>
    <row r="4" spans="3:6" s="74" customFormat="1" ht="13.5" customHeight="1">
      <c r="C4" s="196" t="s">
        <v>111</v>
      </c>
      <c r="D4" s="194" t="s">
        <v>0</v>
      </c>
      <c r="E4" s="193" t="s">
        <v>38</v>
      </c>
      <c r="F4" s="193" t="s">
        <v>39</v>
      </c>
    </row>
    <row r="5" spans="3:6" s="74" customFormat="1">
      <c r="C5" s="197"/>
      <c r="D5" s="195"/>
      <c r="E5" s="193"/>
      <c r="F5" s="193"/>
    </row>
    <row r="6" spans="3:6">
      <c r="C6" s="51" t="s">
        <v>5</v>
      </c>
      <c r="D6" s="31"/>
      <c r="E6" s="52"/>
      <c r="F6" s="52"/>
    </row>
    <row r="7" spans="3:6">
      <c r="C7" s="16" t="s">
        <v>35</v>
      </c>
      <c r="D7" s="18"/>
      <c r="E7" s="39"/>
      <c r="F7" s="39"/>
    </row>
    <row r="8" spans="3:6">
      <c r="C8" s="34" t="s">
        <v>13</v>
      </c>
      <c r="D8" s="18" t="s">
        <v>6</v>
      </c>
      <c r="E8" s="39">
        <v>1500</v>
      </c>
      <c r="F8" s="39">
        <v>2000</v>
      </c>
    </row>
    <row r="9" spans="3:6" s="7" customFormat="1">
      <c r="C9" s="34" t="s">
        <v>27</v>
      </c>
      <c r="D9" s="18" t="s">
        <v>6</v>
      </c>
      <c r="E9" s="39">
        <v>2300</v>
      </c>
      <c r="F9" s="39">
        <v>2500</v>
      </c>
    </row>
    <row r="10" spans="3:6">
      <c r="C10" s="16" t="s">
        <v>36</v>
      </c>
      <c r="D10" s="18"/>
      <c r="E10" s="39"/>
      <c r="F10" s="39"/>
    </row>
    <row r="11" spans="3:6">
      <c r="C11" s="34" t="s">
        <v>37</v>
      </c>
      <c r="D11" s="18" t="s">
        <v>12</v>
      </c>
      <c r="E11" s="39">
        <v>80000</v>
      </c>
      <c r="F11" s="39">
        <f>E11</f>
        <v>80000</v>
      </c>
    </row>
    <row r="12" spans="3:6">
      <c r="C12" s="34" t="s">
        <v>1</v>
      </c>
      <c r="D12" s="18" t="s">
        <v>52</v>
      </c>
      <c r="E12" s="39">
        <v>6000</v>
      </c>
      <c r="F12" s="39">
        <v>6000</v>
      </c>
    </row>
    <row r="13" spans="3:6">
      <c r="C13" s="16" t="s">
        <v>40</v>
      </c>
      <c r="D13" s="18"/>
      <c r="E13" s="39"/>
      <c r="F13" s="39"/>
    </row>
    <row r="14" spans="3:6">
      <c r="C14" s="34" t="s">
        <v>123</v>
      </c>
      <c r="D14" s="18" t="s">
        <v>6</v>
      </c>
      <c r="E14" s="39">
        <v>4000</v>
      </c>
      <c r="F14" s="39">
        <v>4000</v>
      </c>
    </row>
    <row r="15" spans="3:6">
      <c r="C15" s="34" t="s">
        <v>115</v>
      </c>
      <c r="D15" s="18" t="s">
        <v>114</v>
      </c>
      <c r="E15" s="39">
        <v>1000</v>
      </c>
      <c r="F15" s="39">
        <v>1000</v>
      </c>
    </row>
    <row r="16" spans="3:6">
      <c r="C16" s="34"/>
      <c r="D16" s="18"/>
      <c r="E16" s="39"/>
      <c r="F16" s="39"/>
    </row>
    <row r="17" spans="3:6">
      <c r="C17" s="16" t="s">
        <v>41</v>
      </c>
      <c r="D17" s="18"/>
      <c r="E17" s="39"/>
      <c r="F17" s="39"/>
    </row>
    <row r="18" spans="3:6">
      <c r="C18" s="34" t="s">
        <v>43</v>
      </c>
      <c r="D18" s="18" t="s">
        <v>7</v>
      </c>
      <c r="E18" s="39">
        <v>20000</v>
      </c>
      <c r="F18" s="39">
        <v>20000</v>
      </c>
    </row>
    <row r="19" spans="3:6">
      <c r="C19" s="34" t="s">
        <v>85</v>
      </c>
      <c r="D19" s="18" t="s">
        <v>7</v>
      </c>
      <c r="E19" s="39">
        <v>200</v>
      </c>
      <c r="F19" s="39">
        <v>200</v>
      </c>
    </row>
    <row r="20" spans="3:6">
      <c r="C20" s="34" t="s">
        <v>46</v>
      </c>
      <c r="D20" s="18" t="s">
        <v>7</v>
      </c>
      <c r="E20" s="39">
        <v>10000</v>
      </c>
      <c r="F20" s="39">
        <v>10000</v>
      </c>
    </row>
    <row r="21" spans="3:6">
      <c r="C21" s="34" t="s">
        <v>44</v>
      </c>
      <c r="D21" s="18" t="s">
        <v>7</v>
      </c>
      <c r="E21" s="39">
        <v>25000</v>
      </c>
      <c r="F21" s="39">
        <v>25000</v>
      </c>
    </row>
    <row r="22" spans="3:6">
      <c r="C22" s="34" t="s">
        <v>45</v>
      </c>
      <c r="D22" s="18" t="s">
        <v>7</v>
      </c>
      <c r="E22" s="39">
        <v>50000</v>
      </c>
      <c r="F22" s="39">
        <v>50000</v>
      </c>
    </row>
    <row r="23" spans="3:6">
      <c r="C23" s="84" t="s">
        <v>119</v>
      </c>
      <c r="D23" s="18" t="s">
        <v>7</v>
      </c>
      <c r="E23" s="39">
        <v>50000</v>
      </c>
      <c r="F23" s="39">
        <v>50000</v>
      </c>
    </row>
    <row r="24" spans="3:6">
      <c r="C24" s="84"/>
      <c r="D24" s="18"/>
      <c r="E24" s="39"/>
      <c r="F24" s="39"/>
    </row>
    <row r="25" spans="3:6">
      <c r="C25" s="16" t="s">
        <v>42</v>
      </c>
      <c r="D25" s="18"/>
      <c r="E25" s="39"/>
      <c r="F25" s="39"/>
    </row>
    <row r="26" spans="3:6">
      <c r="C26" s="101" t="s">
        <v>47</v>
      </c>
      <c r="D26" s="18"/>
      <c r="E26" s="39"/>
      <c r="F26" s="39"/>
    </row>
    <row r="27" spans="3:6">
      <c r="C27" s="94" t="s">
        <v>124</v>
      </c>
      <c r="D27" s="18" t="s">
        <v>24</v>
      </c>
      <c r="E27" s="39">
        <f>Asumsi!$D$11</f>
        <v>50000</v>
      </c>
      <c r="F27" s="39">
        <f>Asumsi!$D$12</f>
        <v>50000</v>
      </c>
    </row>
    <row r="28" spans="3:6">
      <c r="C28" s="94" t="s">
        <v>125</v>
      </c>
      <c r="D28" s="18" t="s">
        <v>24</v>
      </c>
      <c r="E28" s="39">
        <f>Asumsi!$D$11</f>
        <v>50000</v>
      </c>
      <c r="F28" s="39">
        <f>Asumsi!$D$12</f>
        <v>50000</v>
      </c>
    </row>
    <row r="29" spans="3:6">
      <c r="C29" s="94" t="s">
        <v>126</v>
      </c>
      <c r="D29" s="18" t="s">
        <v>24</v>
      </c>
      <c r="E29" s="39">
        <f>Asumsi!$D$11</f>
        <v>50000</v>
      </c>
      <c r="F29" s="39">
        <f>Asumsi!$D$12</f>
        <v>50000</v>
      </c>
    </row>
    <row r="30" spans="3:6">
      <c r="C30" s="94" t="s">
        <v>127</v>
      </c>
      <c r="D30" s="18" t="s">
        <v>24</v>
      </c>
      <c r="E30" s="39">
        <f>Asumsi!$D$11</f>
        <v>50000</v>
      </c>
      <c r="F30" s="39">
        <f>Asumsi!$D$12</f>
        <v>50000</v>
      </c>
    </row>
    <row r="31" spans="3:6">
      <c r="C31" s="102" t="s">
        <v>128</v>
      </c>
      <c r="D31" s="96"/>
      <c r="E31" s="97"/>
      <c r="F31" s="97"/>
    </row>
    <row r="32" spans="3:6">
      <c r="C32" s="103" t="s">
        <v>129</v>
      </c>
      <c r="D32" s="96"/>
      <c r="E32" s="97"/>
      <c r="F32" s="97"/>
    </row>
    <row r="33" spans="3:6">
      <c r="C33" s="93" t="s">
        <v>130</v>
      </c>
      <c r="D33" s="96" t="s">
        <v>24</v>
      </c>
      <c r="E33" s="39">
        <f>Asumsi!$D$11</f>
        <v>50000</v>
      </c>
      <c r="F33" s="39">
        <f>Asumsi!$D$12</f>
        <v>50000</v>
      </c>
    </row>
    <row r="34" spans="3:6">
      <c r="C34" s="103" t="s">
        <v>131</v>
      </c>
      <c r="D34" s="100"/>
      <c r="E34" s="104"/>
      <c r="F34" s="104"/>
    </row>
    <row r="35" spans="3:6">
      <c r="C35" s="93" t="s">
        <v>116</v>
      </c>
      <c r="D35" s="96" t="s">
        <v>24</v>
      </c>
      <c r="E35" s="39">
        <f>Asumsi!$D$11</f>
        <v>50000</v>
      </c>
      <c r="F35" s="39">
        <f>Asumsi!$D$12</f>
        <v>50000</v>
      </c>
    </row>
    <row r="36" spans="3:6">
      <c r="C36" s="93" t="s">
        <v>132</v>
      </c>
      <c r="D36" s="96" t="s">
        <v>24</v>
      </c>
      <c r="E36" s="39">
        <f>Asumsi!$D$11</f>
        <v>50000</v>
      </c>
      <c r="F36" s="39">
        <f>Asumsi!$D$12</f>
        <v>50000</v>
      </c>
    </row>
    <row r="37" spans="3:6">
      <c r="C37" s="103" t="s">
        <v>133</v>
      </c>
      <c r="D37" s="96"/>
      <c r="E37" s="104"/>
      <c r="F37" s="104"/>
    </row>
    <row r="38" spans="3:6">
      <c r="C38" s="93" t="s">
        <v>134</v>
      </c>
      <c r="D38" s="96" t="s">
        <v>24</v>
      </c>
      <c r="E38" s="39">
        <f>Asumsi!$D$11</f>
        <v>50000</v>
      </c>
      <c r="F38" s="39">
        <f>Asumsi!$D$12</f>
        <v>50000</v>
      </c>
    </row>
    <row r="39" spans="3:6">
      <c r="C39" s="93" t="s">
        <v>135</v>
      </c>
      <c r="D39" s="96" t="s">
        <v>24</v>
      </c>
      <c r="E39" s="39">
        <f>Asumsi!$D$11</f>
        <v>50000</v>
      </c>
      <c r="F39" s="39">
        <f>Asumsi!$D$12</f>
        <v>50000</v>
      </c>
    </row>
    <row r="40" spans="3:6">
      <c r="C40" s="94"/>
      <c r="D40" s="18"/>
      <c r="E40" s="39"/>
      <c r="F40" s="39"/>
    </row>
    <row r="41" spans="3:6">
      <c r="C41" s="102" t="s">
        <v>104</v>
      </c>
      <c r="D41" s="96"/>
      <c r="E41" s="97"/>
      <c r="F41" s="97"/>
    </row>
    <row r="42" spans="3:6">
      <c r="C42" s="103" t="s">
        <v>129</v>
      </c>
      <c r="D42" s="96"/>
      <c r="E42" s="97"/>
      <c r="F42" s="97"/>
    </row>
    <row r="43" spans="3:6">
      <c r="C43" s="93" t="s">
        <v>137</v>
      </c>
      <c r="D43" s="96" t="s">
        <v>24</v>
      </c>
      <c r="E43" s="39">
        <f>Asumsi!$D$11</f>
        <v>50000</v>
      </c>
      <c r="F43" s="39">
        <f>Asumsi!$D$12</f>
        <v>50000</v>
      </c>
    </row>
    <row r="44" spans="3:6">
      <c r="C44" s="93" t="s">
        <v>138</v>
      </c>
      <c r="D44" s="96" t="s">
        <v>24</v>
      </c>
      <c r="E44" s="39">
        <f>Asumsi!$D$11</f>
        <v>50000</v>
      </c>
      <c r="F44" s="39">
        <f>Asumsi!$D$12</f>
        <v>50000</v>
      </c>
    </row>
    <row r="45" spans="3:6">
      <c r="C45" s="103" t="s">
        <v>139</v>
      </c>
      <c r="D45" s="96"/>
      <c r="E45" s="97"/>
      <c r="F45" s="97"/>
    </row>
    <row r="46" spans="3:6">
      <c r="C46" s="93" t="s">
        <v>116</v>
      </c>
      <c r="D46" s="96" t="s">
        <v>24</v>
      </c>
      <c r="E46" s="39">
        <f>Asumsi!$D$11</f>
        <v>50000</v>
      </c>
      <c r="F46" s="39">
        <f>Asumsi!$D$12</f>
        <v>50000</v>
      </c>
    </row>
    <row r="47" spans="3:6">
      <c r="C47" s="93" t="s">
        <v>140</v>
      </c>
      <c r="D47" s="96" t="s">
        <v>24</v>
      </c>
      <c r="E47" s="39">
        <f>Asumsi!$D$11</f>
        <v>50000</v>
      </c>
      <c r="F47" s="39">
        <f>Asumsi!$D$12</f>
        <v>50000</v>
      </c>
    </row>
    <row r="48" spans="3:6">
      <c r="C48" s="111" t="s">
        <v>48</v>
      </c>
      <c r="D48" s="96" t="s">
        <v>24</v>
      </c>
      <c r="E48" s="39">
        <f>Asumsi!$D$11</f>
        <v>50000</v>
      </c>
      <c r="F48" s="39">
        <f>Asumsi!$D$12</f>
        <v>50000</v>
      </c>
    </row>
    <row r="49" spans="3:6">
      <c r="C49" s="138" t="s">
        <v>133</v>
      </c>
      <c r="D49" s="18"/>
      <c r="E49" s="39"/>
      <c r="F49" s="39"/>
    </row>
    <row r="50" spans="3:6">
      <c r="C50" s="139" t="s">
        <v>223</v>
      </c>
      <c r="D50" s="96" t="s">
        <v>24</v>
      </c>
      <c r="E50" s="39">
        <f>Asumsi!$D$11</f>
        <v>50000</v>
      </c>
      <c r="F50" s="39">
        <f>Asumsi!$D$11</f>
        <v>50000</v>
      </c>
    </row>
    <row r="51" spans="3:6">
      <c r="C51" s="139" t="s">
        <v>220</v>
      </c>
      <c r="D51" s="96" t="s">
        <v>24</v>
      </c>
      <c r="E51" s="39">
        <f>Asumsi!$D$11</f>
        <v>50000</v>
      </c>
      <c r="F51" s="39">
        <f>Asumsi!$D$11</f>
        <v>50000</v>
      </c>
    </row>
    <row r="52" spans="3:6">
      <c r="C52" s="139" t="s">
        <v>218</v>
      </c>
      <c r="D52" s="96" t="s">
        <v>24</v>
      </c>
      <c r="E52" s="39">
        <f>Asumsi!$D$11</f>
        <v>50000</v>
      </c>
      <c r="F52" s="39">
        <f>Asumsi!$D$11</f>
        <v>50000</v>
      </c>
    </row>
    <row r="53" spans="3:6">
      <c r="C53" s="17"/>
      <c r="D53" s="18"/>
      <c r="E53" s="39"/>
      <c r="F53" s="39"/>
    </row>
    <row r="54" spans="3:6">
      <c r="C54" s="51" t="s">
        <v>32</v>
      </c>
      <c r="D54" s="50"/>
      <c r="E54" s="53"/>
      <c r="F54" s="53"/>
    </row>
    <row r="55" spans="3:6">
      <c r="C55" s="110" t="s">
        <v>143</v>
      </c>
      <c r="D55" s="107" t="s">
        <v>6</v>
      </c>
      <c r="E55" s="108">
        <v>6000</v>
      </c>
      <c r="F55" s="108">
        <v>6000</v>
      </c>
    </row>
    <row r="56" spans="3:6">
      <c r="C56" s="17" t="s">
        <v>109</v>
      </c>
      <c r="D56" s="18" t="s">
        <v>6</v>
      </c>
      <c r="E56" s="39">
        <v>16000</v>
      </c>
      <c r="F56" s="39">
        <v>24000</v>
      </c>
    </row>
    <row r="57" spans="3:6">
      <c r="C57" s="17" t="s">
        <v>217</v>
      </c>
      <c r="D57" s="18" t="s">
        <v>219</v>
      </c>
      <c r="E57" s="39">
        <v>4000</v>
      </c>
      <c r="F57" s="39">
        <f>E57</f>
        <v>4000</v>
      </c>
    </row>
    <row r="58" spans="3:6">
      <c r="C58" s="17" t="s">
        <v>220</v>
      </c>
      <c r="D58" s="18" t="s">
        <v>6</v>
      </c>
      <c r="E58" s="39">
        <v>4000</v>
      </c>
      <c r="F58" s="39">
        <f>E58</f>
        <v>4000</v>
      </c>
    </row>
    <row r="59" spans="3:6">
      <c r="C59" s="17" t="s">
        <v>218</v>
      </c>
      <c r="D59" s="18" t="s">
        <v>6</v>
      </c>
      <c r="E59" s="39">
        <v>6000</v>
      </c>
      <c r="F59" s="39">
        <f>E59</f>
        <v>6000</v>
      </c>
    </row>
    <row r="60" spans="3:6">
      <c r="C60" s="34"/>
      <c r="D60" s="18"/>
      <c r="E60" s="39"/>
      <c r="F60" s="39"/>
    </row>
    <row r="61" spans="3:6">
      <c r="C61" s="17" t="s">
        <v>49</v>
      </c>
      <c r="D61" s="18" t="s">
        <v>51</v>
      </c>
      <c r="E61" s="39">
        <v>300000</v>
      </c>
      <c r="F61" s="39">
        <v>350000</v>
      </c>
    </row>
    <row r="62" spans="3:6">
      <c r="C62" s="17"/>
      <c r="D62" s="18"/>
      <c r="E62" s="39"/>
      <c r="F62" s="39"/>
    </row>
    <row r="63" spans="3:6">
      <c r="E63" s="29"/>
      <c r="F63" s="29"/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B1:AW89"/>
  <sheetViews>
    <sheetView zoomScale="80" zoomScaleNormal="80" workbookViewId="0">
      <pane xSplit="3" ySplit="5" topLeftCell="D56" activePane="bottomRight" state="frozen"/>
      <selection pane="topRight" activeCell="D1" sqref="D1"/>
      <selection pane="bottomLeft" activeCell="A6" sqref="A6"/>
      <selection pane="bottomRight" activeCell="M75" sqref="M75"/>
    </sheetView>
  </sheetViews>
  <sheetFormatPr defaultRowHeight="15"/>
  <cols>
    <col min="1" max="1" width="9.140625" style="3"/>
    <col min="2" max="2" width="35.85546875" style="3" customWidth="1"/>
    <col min="3" max="3" width="14.5703125" style="4" customWidth="1"/>
    <col min="4" max="4" width="5.7109375" style="29" bestFit="1" customWidth="1"/>
    <col min="5" max="5" width="4.85546875" style="29" bestFit="1" customWidth="1"/>
    <col min="6" max="6" width="4.85546875" style="38" bestFit="1" customWidth="1"/>
    <col min="7" max="8" width="4.85546875" style="29" bestFit="1" customWidth="1"/>
    <col min="9" max="9" width="4.85546875" style="38" bestFit="1" customWidth="1"/>
    <col min="10" max="11" width="5" style="38" customWidth="1"/>
    <col min="12" max="12" width="5" style="29" bestFit="1" customWidth="1"/>
    <col min="13" max="13" width="5.85546875" style="29" customWidth="1"/>
    <col min="14" max="14" width="5.85546875" style="38" customWidth="1"/>
    <col min="15" max="15" width="7" style="29" customWidth="1"/>
    <col min="16" max="19" width="5.85546875" style="29" customWidth="1"/>
    <col min="20" max="21" width="5.85546875" style="29" bestFit="1" customWidth="1"/>
    <col min="22" max="28" width="5.85546875" style="29" customWidth="1"/>
    <col min="29" max="33" width="5.85546875" style="29" bestFit="1" customWidth="1"/>
    <col min="34" max="40" width="9.140625" style="8"/>
    <col min="41" max="16384" width="9.140625" style="3"/>
  </cols>
  <sheetData>
    <row r="1" spans="2:49" s="74" customFormat="1" ht="18.75">
      <c r="B1" s="71" t="s">
        <v>23</v>
      </c>
      <c r="C1" s="72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3"/>
      <c r="AI1" s="73"/>
      <c r="AJ1" s="73"/>
      <c r="AK1" s="73"/>
      <c r="AL1" s="73"/>
      <c r="AM1" s="73"/>
      <c r="AN1" s="73"/>
    </row>
    <row r="2" spans="2:49" s="74" customFormat="1">
      <c r="B2" s="78" t="str">
        <f>Asumsi!B1</f>
        <v xml:space="preserve">Traditional rubber monoculture </v>
      </c>
      <c r="C2" s="72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3"/>
      <c r="AI2" s="73"/>
      <c r="AJ2" s="73"/>
      <c r="AK2" s="73"/>
      <c r="AL2" s="73"/>
      <c r="AM2" s="73"/>
      <c r="AN2" s="73"/>
    </row>
    <row r="3" spans="2:49" s="74" customFormat="1">
      <c r="C3" s="75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7"/>
      <c r="AD3" s="77"/>
      <c r="AE3" s="77"/>
      <c r="AF3" s="77"/>
      <c r="AG3" s="77"/>
      <c r="AH3" s="73"/>
      <c r="AI3" s="73"/>
      <c r="AJ3" s="73"/>
      <c r="AK3" s="73"/>
      <c r="AL3" s="73"/>
      <c r="AM3" s="73"/>
      <c r="AN3" s="73"/>
    </row>
    <row r="4" spans="2:49" s="75" customFormat="1" ht="12.75" customHeight="1">
      <c r="B4" s="196" t="s">
        <v>111</v>
      </c>
      <c r="C4" s="194" t="s">
        <v>0</v>
      </c>
      <c r="D4" s="199" t="s">
        <v>54</v>
      </c>
      <c r="E4" s="199" t="s">
        <v>55</v>
      </c>
      <c r="F4" s="199" t="s">
        <v>56</v>
      </c>
      <c r="G4" s="199" t="s">
        <v>57</v>
      </c>
      <c r="H4" s="199" t="s">
        <v>58</v>
      </c>
      <c r="I4" s="199" t="s">
        <v>59</v>
      </c>
      <c r="J4" s="199" t="s">
        <v>60</v>
      </c>
      <c r="K4" s="199" t="s">
        <v>61</v>
      </c>
      <c r="L4" s="199" t="s">
        <v>62</v>
      </c>
      <c r="M4" s="199" t="s">
        <v>63</v>
      </c>
      <c r="N4" s="199" t="s">
        <v>64</v>
      </c>
      <c r="O4" s="199" t="s">
        <v>65</v>
      </c>
      <c r="P4" s="199" t="s">
        <v>66</v>
      </c>
      <c r="Q4" s="199" t="s">
        <v>67</v>
      </c>
      <c r="R4" s="199" t="s">
        <v>68</v>
      </c>
      <c r="S4" s="199" t="s">
        <v>69</v>
      </c>
      <c r="T4" s="199" t="s">
        <v>70</v>
      </c>
      <c r="U4" s="199" t="s">
        <v>71</v>
      </c>
      <c r="V4" s="199" t="s">
        <v>72</v>
      </c>
      <c r="W4" s="199" t="s">
        <v>73</v>
      </c>
      <c r="X4" s="199" t="s">
        <v>74</v>
      </c>
      <c r="Y4" s="199" t="s">
        <v>75</v>
      </c>
      <c r="Z4" s="199" t="s">
        <v>76</v>
      </c>
      <c r="AA4" s="199" t="s">
        <v>77</v>
      </c>
      <c r="AB4" s="199" t="s">
        <v>78</v>
      </c>
      <c r="AC4" s="199" t="s">
        <v>79</v>
      </c>
      <c r="AD4" s="199" t="s">
        <v>80</v>
      </c>
      <c r="AE4" s="199" t="s">
        <v>81</v>
      </c>
      <c r="AF4" s="199" t="s">
        <v>82</v>
      </c>
      <c r="AG4" s="199" t="s">
        <v>83</v>
      </c>
      <c r="AH4" s="80"/>
      <c r="AI4" s="80"/>
      <c r="AJ4" s="80"/>
      <c r="AK4" s="80"/>
      <c r="AL4" s="80"/>
      <c r="AM4" s="80"/>
      <c r="AN4" s="80"/>
      <c r="AO4" s="81"/>
      <c r="AP4" s="81"/>
      <c r="AQ4" s="81"/>
      <c r="AR4" s="81"/>
      <c r="AS4" s="81"/>
      <c r="AT4" s="81"/>
      <c r="AU4" s="81"/>
      <c r="AV4" s="81"/>
      <c r="AW4" s="81"/>
    </row>
    <row r="5" spans="2:49" s="75" customFormat="1" ht="19.5" customHeight="1">
      <c r="B5" s="198"/>
      <c r="C5" s="195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80"/>
      <c r="AI5" s="80"/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  <c r="AW5" s="81"/>
    </row>
    <row r="6" spans="2:49" ht="15" customHeight="1">
      <c r="B6" s="197"/>
      <c r="C6" s="5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35"/>
      <c r="AI6" s="35"/>
      <c r="AJ6" s="35"/>
      <c r="AK6" s="35"/>
      <c r="AL6" s="35"/>
      <c r="AM6" s="35"/>
      <c r="AN6" s="35"/>
      <c r="AO6" s="36"/>
      <c r="AP6" s="36"/>
      <c r="AQ6" s="36"/>
      <c r="AR6" s="36"/>
      <c r="AS6" s="36"/>
      <c r="AT6" s="36"/>
      <c r="AU6" s="36"/>
      <c r="AV6" s="36"/>
      <c r="AW6" s="36"/>
    </row>
    <row r="7" spans="2:49">
      <c r="B7" s="16" t="s">
        <v>35</v>
      </c>
      <c r="C7" s="18"/>
      <c r="D7" s="39"/>
      <c r="E7" s="39"/>
      <c r="F7" s="40"/>
      <c r="G7" s="39"/>
      <c r="H7" s="39"/>
      <c r="I7" s="40"/>
      <c r="J7" s="40"/>
      <c r="K7" s="40"/>
      <c r="L7" s="39"/>
      <c r="M7" s="41"/>
      <c r="N7" s="42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35"/>
      <c r="AI7" s="35"/>
      <c r="AJ7" s="35"/>
      <c r="AK7" s="35"/>
      <c r="AL7" s="35"/>
      <c r="AM7" s="35"/>
      <c r="AN7" s="35"/>
      <c r="AO7" s="36"/>
      <c r="AP7" s="36"/>
      <c r="AQ7" s="36"/>
      <c r="AR7" s="36"/>
      <c r="AS7" s="36"/>
      <c r="AT7" s="36"/>
      <c r="AU7" s="36"/>
      <c r="AV7" s="36"/>
      <c r="AW7" s="36"/>
    </row>
    <row r="8" spans="2:49">
      <c r="B8" s="34" t="s">
        <v>13</v>
      </c>
      <c r="C8" s="18" t="s">
        <v>10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35"/>
      <c r="AI8" s="35"/>
      <c r="AJ8" s="35"/>
      <c r="AK8" s="35"/>
      <c r="AL8" s="35"/>
      <c r="AM8" s="35"/>
      <c r="AN8" s="35"/>
      <c r="AO8" s="36"/>
      <c r="AP8" s="36"/>
      <c r="AQ8" s="36"/>
      <c r="AR8" s="36"/>
      <c r="AS8" s="36"/>
      <c r="AT8" s="36"/>
      <c r="AU8" s="36"/>
      <c r="AV8" s="36"/>
      <c r="AW8" s="36"/>
    </row>
    <row r="9" spans="2:49">
      <c r="B9" s="34" t="s">
        <v>27</v>
      </c>
      <c r="C9" s="18" t="s">
        <v>10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35"/>
      <c r="AI9" s="35"/>
      <c r="AJ9" s="35"/>
      <c r="AK9" s="35"/>
      <c r="AL9" s="35"/>
      <c r="AM9" s="35"/>
      <c r="AN9" s="35"/>
      <c r="AO9" s="36"/>
      <c r="AP9" s="36"/>
      <c r="AQ9" s="36"/>
      <c r="AR9" s="36"/>
      <c r="AS9" s="36"/>
      <c r="AT9" s="36"/>
      <c r="AU9" s="36"/>
      <c r="AV9" s="36"/>
      <c r="AW9" s="36"/>
    </row>
    <row r="10" spans="2:49">
      <c r="B10" s="16" t="s">
        <v>36</v>
      </c>
      <c r="C10" s="18"/>
      <c r="D10" s="43"/>
      <c r="E10" s="43"/>
      <c r="F10" s="44"/>
      <c r="G10" s="43"/>
      <c r="H10" s="43"/>
      <c r="I10" s="44"/>
      <c r="J10" s="44"/>
      <c r="K10" s="44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35"/>
      <c r="AI10" s="35"/>
      <c r="AJ10" s="35"/>
      <c r="AK10" s="35"/>
      <c r="AL10" s="35"/>
      <c r="AM10" s="35"/>
      <c r="AN10" s="35"/>
      <c r="AO10" s="36"/>
      <c r="AP10" s="36"/>
      <c r="AQ10" s="36"/>
      <c r="AR10" s="36"/>
      <c r="AS10" s="36"/>
      <c r="AT10" s="36"/>
      <c r="AU10" s="36"/>
      <c r="AV10" s="36"/>
      <c r="AW10" s="36"/>
    </row>
    <row r="11" spans="2:49">
      <c r="B11" s="34" t="s">
        <v>37</v>
      </c>
      <c r="C11" s="18" t="s">
        <v>11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35"/>
      <c r="AI11" s="35"/>
      <c r="AJ11" s="35"/>
      <c r="AK11" s="35"/>
      <c r="AL11" s="35"/>
      <c r="AM11" s="35"/>
      <c r="AN11" s="35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2:49">
      <c r="B12" s="34" t="s">
        <v>1</v>
      </c>
      <c r="C12" s="18" t="s">
        <v>108</v>
      </c>
      <c r="D12" s="43"/>
      <c r="E12" s="43"/>
      <c r="F12" s="45"/>
      <c r="G12" s="46"/>
      <c r="H12" s="46"/>
      <c r="I12" s="45"/>
      <c r="J12" s="43"/>
      <c r="K12" s="43"/>
      <c r="L12" s="43">
        <f>L56/100</f>
        <v>0</v>
      </c>
      <c r="M12" s="43">
        <f t="shared" ref="M12:AG12" si="0">M56/100</f>
        <v>2.0393409600000001</v>
      </c>
      <c r="N12" s="43">
        <f t="shared" si="0"/>
        <v>3.7305079199999995</v>
      </c>
      <c r="O12" s="43">
        <f t="shared" si="0"/>
        <v>4.9539703679999993</v>
      </c>
      <c r="P12" s="43">
        <f t="shared" si="0"/>
        <v>5.3862947999999991</v>
      </c>
      <c r="Q12" s="43">
        <f t="shared" si="0"/>
        <v>5.4247371390000003</v>
      </c>
      <c r="R12" s="43">
        <f t="shared" si="0"/>
        <v>5.5006286489999994</v>
      </c>
      <c r="S12" s="43">
        <f t="shared" si="0"/>
        <v>5.6838188159999996</v>
      </c>
      <c r="T12" s="43">
        <f t="shared" si="0"/>
        <v>5.9073667199999997</v>
      </c>
      <c r="U12" s="43">
        <f t="shared" si="0"/>
        <v>5.9457555000000006</v>
      </c>
      <c r="V12" s="43">
        <f t="shared" si="0"/>
        <v>6.0215070599999994</v>
      </c>
      <c r="W12" s="43">
        <f t="shared" si="0"/>
        <v>6.0958978200000011</v>
      </c>
      <c r="X12" s="43">
        <f t="shared" si="0"/>
        <v>6.1689364199999996</v>
      </c>
      <c r="Y12" s="43">
        <f t="shared" si="0"/>
        <v>6.0498275760000002</v>
      </c>
      <c r="Z12" s="43">
        <f t="shared" si="0"/>
        <v>6.0147130094999985</v>
      </c>
      <c r="AA12" s="43">
        <f t="shared" si="0"/>
        <v>5.7559284000000011</v>
      </c>
      <c r="AB12" s="43">
        <f t="shared" si="0"/>
        <v>5.385421727999999</v>
      </c>
      <c r="AC12" s="43">
        <f t="shared" si="0"/>
        <v>5.385421727999999</v>
      </c>
      <c r="AD12" s="43">
        <f t="shared" si="0"/>
        <v>5.2111218779999993</v>
      </c>
      <c r="AE12" s="43">
        <f t="shared" si="0"/>
        <v>5.1028055999999991</v>
      </c>
      <c r="AF12" s="43">
        <f t="shared" si="0"/>
        <v>4.9159669500000005</v>
      </c>
      <c r="AG12" s="43">
        <f t="shared" si="0"/>
        <v>4.7376780304687482</v>
      </c>
      <c r="AH12" s="35"/>
      <c r="AI12" s="35"/>
      <c r="AJ12" s="35"/>
      <c r="AK12" s="35"/>
      <c r="AL12" s="35"/>
      <c r="AM12" s="35"/>
      <c r="AN12" s="35"/>
      <c r="AO12" s="36"/>
      <c r="AP12" s="36"/>
      <c r="AQ12" s="36"/>
      <c r="AR12" s="36"/>
      <c r="AS12" s="36"/>
      <c r="AT12" s="36"/>
      <c r="AU12" s="36"/>
      <c r="AV12" s="36"/>
      <c r="AW12" s="36"/>
    </row>
    <row r="13" spans="2:49" s="7" customFormat="1">
      <c r="B13" s="16" t="s">
        <v>40</v>
      </c>
      <c r="C13" s="18"/>
      <c r="D13" s="43"/>
      <c r="E13" s="43"/>
      <c r="F13" s="44"/>
      <c r="G13" s="43"/>
      <c r="H13" s="43"/>
      <c r="I13" s="44"/>
      <c r="J13" s="44"/>
      <c r="K13" s="44"/>
      <c r="L13" s="43"/>
      <c r="M13" s="47"/>
      <c r="N13" s="48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35"/>
      <c r="AI13" s="35"/>
      <c r="AJ13" s="35"/>
      <c r="AK13" s="35"/>
      <c r="AL13" s="35"/>
      <c r="AM13" s="35"/>
      <c r="AN13" s="35"/>
      <c r="AO13" s="37"/>
      <c r="AP13" s="37"/>
      <c r="AQ13" s="37"/>
      <c r="AR13" s="37"/>
      <c r="AS13" s="37"/>
      <c r="AT13" s="37"/>
      <c r="AU13" s="37"/>
      <c r="AV13" s="37"/>
      <c r="AW13" s="37"/>
    </row>
    <row r="14" spans="2:49" s="7" customFormat="1">
      <c r="B14" s="34" t="s">
        <v>123</v>
      </c>
      <c r="C14" s="18" t="s">
        <v>141</v>
      </c>
      <c r="D14" s="43">
        <v>70</v>
      </c>
      <c r="E14" s="43"/>
      <c r="F14" s="44"/>
      <c r="G14" s="43"/>
      <c r="H14" s="43"/>
      <c r="I14" s="44"/>
      <c r="J14" s="44"/>
      <c r="K14" s="44"/>
      <c r="L14" s="43"/>
      <c r="M14" s="47"/>
      <c r="N14" s="48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35"/>
      <c r="AI14" s="35"/>
      <c r="AJ14" s="35"/>
      <c r="AK14" s="35"/>
      <c r="AL14" s="35"/>
      <c r="AM14" s="35"/>
      <c r="AN14" s="35"/>
      <c r="AO14" s="37"/>
      <c r="AP14" s="37"/>
      <c r="AQ14" s="37"/>
      <c r="AR14" s="37"/>
      <c r="AS14" s="37"/>
      <c r="AT14" s="37"/>
      <c r="AU14" s="37"/>
      <c r="AV14" s="37"/>
      <c r="AW14" s="37"/>
    </row>
    <row r="15" spans="2:49" s="7" customFormat="1">
      <c r="B15" s="34" t="s">
        <v>104</v>
      </c>
      <c r="C15" s="18" t="s">
        <v>84</v>
      </c>
      <c r="D15" s="43">
        <v>550</v>
      </c>
      <c r="E15" s="43">
        <f>D15*0.1</f>
        <v>55</v>
      </c>
      <c r="F15" s="44"/>
      <c r="G15" s="43"/>
      <c r="H15" s="43"/>
      <c r="I15" s="44"/>
      <c r="J15" s="44"/>
      <c r="K15" s="44"/>
      <c r="L15" s="43"/>
      <c r="M15" s="47"/>
      <c r="N15" s="48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35"/>
      <c r="AI15" s="35"/>
      <c r="AJ15" s="35"/>
      <c r="AK15" s="35"/>
      <c r="AL15" s="35"/>
      <c r="AM15" s="35"/>
      <c r="AN15" s="35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2:49" s="7" customFormat="1">
      <c r="B16" s="34"/>
      <c r="C16" s="18"/>
      <c r="D16" s="43"/>
      <c r="E16" s="43"/>
      <c r="F16" s="44"/>
      <c r="G16" s="43"/>
      <c r="H16" s="43"/>
      <c r="I16" s="44"/>
      <c r="J16" s="44"/>
      <c r="K16" s="44"/>
      <c r="L16" s="43"/>
      <c r="M16" s="47"/>
      <c r="N16" s="48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35"/>
      <c r="AI16" s="35"/>
      <c r="AJ16" s="35"/>
      <c r="AK16" s="35"/>
      <c r="AL16" s="35"/>
      <c r="AM16" s="35"/>
      <c r="AN16" s="35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>
      <c r="B17" s="16" t="s">
        <v>41</v>
      </c>
      <c r="C17" s="18"/>
      <c r="D17" s="43"/>
      <c r="E17" s="43"/>
      <c r="F17" s="44"/>
      <c r="G17" s="43"/>
      <c r="H17" s="39"/>
      <c r="I17" s="40"/>
      <c r="J17" s="40"/>
      <c r="K17" s="40"/>
      <c r="L17" s="39"/>
      <c r="M17" s="41"/>
      <c r="N17" s="42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35"/>
      <c r="AI17" s="35"/>
      <c r="AJ17" s="35"/>
      <c r="AK17" s="35"/>
      <c r="AL17" s="35"/>
      <c r="AM17" s="35"/>
      <c r="AN17" s="35"/>
      <c r="AO17" s="36"/>
      <c r="AP17" s="36"/>
      <c r="AQ17" s="36"/>
      <c r="AR17" s="36"/>
      <c r="AS17" s="36"/>
      <c r="AT17" s="36"/>
      <c r="AU17" s="36"/>
      <c r="AV17" s="36"/>
      <c r="AW17" s="36"/>
    </row>
    <row r="18" spans="2:49">
      <c r="B18" s="34" t="s">
        <v>43</v>
      </c>
      <c r="C18" s="18" t="s">
        <v>3</v>
      </c>
      <c r="D18" s="43"/>
      <c r="E18" s="43"/>
      <c r="F18" s="44"/>
      <c r="G18" s="43"/>
      <c r="H18" s="43"/>
      <c r="I18" s="44"/>
      <c r="J18" s="44"/>
      <c r="K18" s="44"/>
      <c r="L18" s="43"/>
      <c r="M18" s="43">
        <v>2</v>
      </c>
      <c r="N18" s="43">
        <v>2</v>
      </c>
      <c r="O18" s="43">
        <v>2</v>
      </c>
      <c r="P18" s="43">
        <v>2</v>
      </c>
      <c r="Q18" s="43">
        <v>2</v>
      </c>
      <c r="R18" s="43">
        <v>2</v>
      </c>
      <c r="S18" s="43">
        <v>2</v>
      </c>
      <c r="T18" s="43">
        <v>2</v>
      </c>
      <c r="U18" s="43">
        <v>2</v>
      </c>
      <c r="V18" s="43">
        <v>2</v>
      </c>
      <c r="W18" s="43">
        <v>2</v>
      </c>
      <c r="X18" s="43">
        <v>2</v>
      </c>
      <c r="Y18" s="43">
        <v>2</v>
      </c>
      <c r="Z18" s="43">
        <v>2</v>
      </c>
      <c r="AA18" s="43">
        <v>2</v>
      </c>
      <c r="AB18" s="43">
        <v>2</v>
      </c>
      <c r="AC18" s="43">
        <v>2</v>
      </c>
      <c r="AD18" s="43">
        <v>2</v>
      </c>
      <c r="AE18" s="43">
        <v>2</v>
      </c>
      <c r="AF18" s="43">
        <v>2</v>
      </c>
      <c r="AG18" s="43">
        <v>2</v>
      </c>
      <c r="AH18" s="35"/>
      <c r="AI18" s="35"/>
      <c r="AJ18" s="35"/>
      <c r="AK18" s="35"/>
      <c r="AL18" s="35"/>
      <c r="AM18" s="35"/>
      <c r="AN18" s="35"/>
      <c r="AO18" s="36"/>
      <c r="AP18" s="36"/>
      <c r="AQ18" s="36"/>
      <c r="AR18" s="36"/>
      <c r="AS18" s="36"/>
      <c r="AT18" s="36"/>
      <c r="AU18" s="36"/>
      <c r="AV18" s="36"/>
      <c r="AW18" s="36"/>
    </row>
    <row r="19" spans="2:49">
      <c r="B19" s="34" t="s">
        <v>85</v>
      </c>
      <c r="C19" s="18" t="s">
        <v>3</v>
      </c>
      <c r="D19" s="43"/>
      <c r="E19" s="39"/>
      <c r="F19" s="39"/>
      <c r="G19" s="39"/>
      <c r="H19" s="39"/>
      <c r="I19" s="39"/>
      <c r="J19" s="40"/>
      <c r="K19" s="40"/>
      <c r="L19" s="127"/>
      <c r="M19" s="127">
        <f>Sheet1!P14</f>
        <v>100</v>
      </c>
      <c r="N19" s="127">
        <f>Sheet1!Q14</f>
        <v>150</v>
      </c>
      <c r="O19" s="127">
        <f>Sheet1!R14</f>
        <v>180</v>
      </c>
      <c r="P19" s="127">
        <f>Sheet1!S14</f>
        <v>190</v>
      </c>
      <c r="Q19" s="127">
        <f>Sheet1!T14</f>
        <v>190</v>
      </c>
      <c r="R19" s="127">
        <f>Sheet1!U14</f>
        <v>190</v>
      </c>
      <c r="S19" s="127">
        <f>Sheet1!V14</f>
        <v>195</v>
      </c>
      <c r="T19" s="127">
        <f>Sheet1!W14</f>
        <v>200</v>
      </c>
      <c r="U19" s="127">
        <f>Sheet1!X14</f>
        <v>200</v>
      </c>
      <c r="V19" s="127">
        <f>Sheet1!Y14</f>
        <v>200</v>
      </c>
      <c r="W19" s="127">
        <f>Sheet1!Z14</f>
        <v>200</v>
      </c>
      <c r="X19" s="127">
        <f>Sheet1!AA14</f>
        <v>200</v>
      </c>
      <c r="Y19" s="127">
        <f>Sheet1!AB14</f>
        <v>195</v>
      </c>
      <c r="Z19" s="127">
        <f>Sheet1!AC14</f>
        <v>195</v>
      </c>
      <c r="AA19" s="127">
        <f>Sheet1!AD14</f>
        <v>190</v>
      </c>
      <c r="AB19" s="127">
        <f>Sheet1!AE14</f>
        <v>180</v>
      </c>
      <c r="AC19" s="127">
        <f>Sheet1!AF14</f>
        <v>180</v>
      </c>
      <c r="AD19" s="127">
        <f>Sheet1!AG14</f>
        <v>180</v>
      </c>
      <c r="AE19" s="127">
        <f>Sheet1!AH14</f>
        <v>180</v>
      </c>
      <c r="AF19" s="127">
        <f>Sheet1!AI14</f>
        <v>180</v>
      </c>
      <c r="AG19" s="127">
        <f>Sheet1!AJ14</f>
        <v>180</v>
      </c>
      <c r="AH19" s="35"/>
      <c r="AI19" s="35"/>
      <c r="AJ19" s="35"/>
      <c r="AK19" s="35"/>
      <c r="AL19" s="35"/>
      <c r="AM19" s="35"/>
      <c r="AN19" s="35"/>
      <c r="AO19" s="36"/>
      <c r="AP19" s="36"/>
      <c r="AQ19" s="36"/>
      <c r="AR19" s="36"/>
      <c r="AS19" s="36"/>
      <c r="AT19" s="36"/>
      <c r="AU19" s="36"/>
      <c r="AV19" s="36"/>
      <c r="AW19" s="36"/>
    </row>
    <row r="20" spans="2:49">
      <c r="B20" s="34" t="s">
        <v>46</v>
      </c>
      <c r="C20" s="18" t="s">
        <v>2</v>
      </c>
      <c r="D20" s="43"/>
      <c r="E20" s="43"/>
      <c r="F20" s="44"/>
      <c r="G20" s="43"/>
      <c r="H20" s="43"/>
      <c r="I20" s="44"/>
      <c r="J20" s="44"/>
      <c r="K20" s="44"/>
      <c r="L20" s="44"/>
      <c r="M20" s="44">
        <v>2</v>
      </c>
      <c r="O20" s="44">
        <v>2</v>
      </c>
      <c r="Q20" s="44">
        <v>2</v>
      </c>
      <c r="S20" s="44">
        <v>2</v>
      </c>
      <c r="U20" s="44">
        <v>2</v>
      </c>
      <c r="V20" s="44"/>
      <c r="W20" s="44">
        <v>2</v>
      </c>
      <c r="Y20" s="44">
        <v>2</v>
      </c>
      <c r="AA20" s="44">
        <v>2</v>
      </c>
      <c r="AB20" s="44"/>
      <c r="AC20" s="44">
        <v>2</v>
      </c>
      <c r="AE20" s="44">
        <v>2</v>
      </c>
      <c r="AG20" s="44">
        <v>2</v>
      </c>
      <c r="AH20" s="35"/>
      <c r="AI20" s="35"/>
      <c r="AJ20" s="35"/>
      <c r="AK20" s="35"/>
      <c r="AL20" s="35"/>
      <c r="AM20" s="35"/>
      <c r="AN20" s="35"/>
      <c r="AO20" s="36"/>
      <c r="AP20" s="36"/>
      <c r="AQ20" s="36"/>
      <c r="AR20" s="36"/>
      <c r="AS20" s="36"/>
      <c r="AT20" s="36"/>
      <c r="AU20" s="36"/>
      <c r="AV20" s="36"/>
      <c r="AW20" s="36"/>
    </row>
    <row r="21" spans="2:49">
      <c r="B21" s="34" t="s">
        <v>44</v>
      </c>
      <c r="C21" s="18" t="s">
        <v>3</v>
      </c>
      <c r="D21" s="43">
        <v>1</v>
      </c>
      <c r="E21" s="43"/>
      <c r="F21" s="44"/>
      <c r="G21" s="43"/>
      <c r="H21" s="43"/>
      <c r="I21" s="44">
        <v>1</v>
      </c>
      <c r="J21" s="43"/>
      <c r="K21" s="43"/>
      <c r="L21" s="44"/>
      <c r="M21" s="43"/>
      <c r="N21" s="43">
        <v>1</v>
      </c>
      <c r="O21" s="43"/>
      <c r="P21" s="44"/>
      <c r="Q21" s="43"/>
      <c r="R21" s="43"/>
      <c r="S21" s="43">
        <v>1</v>
      </c>
      <c r="T21" s="43"/>
      <c r="U21" s="44"/>
      <c r="V21" s="43"/>
      <c r="W21" s="43"/>
      <c r="X21" s="43">
        <v>1</v>
      </c>
      <c r="Y21" s="43"/>
      <c r="Z21" s="44"/>
      <c r="AA21" s="43"/>
      <c r="AB21" s="43"/>
      <c r="AC21" s="43">
        <v>1</v>
      </c>
      <c r="AD21" s="43"/>
      <c r="AE21" s="44"/>
      <c r="AF21" s="43"/>
      <c r="AG21" s="43"/>
      <c r="AH21" s="35"/>
      <c r="AI21" s="35"/>
      <c r="AJ21" s="35"/>
      <c r="AK21" s="35"/>
      <c r="AL21" s="35"/>
      <c r="AM21" s="35"/>
      <c r="AN21" s="35"/>
      <c r="AO21" s="36"/>
      <c r="AP21" s="36"/>
      <c r="AQ21" s="36"/>
      <c r="AR21" s="36"/>
      <c r="AS21" s="36"/>
      <c r="AT21" s="36"/>
      <c r="AU21" s="36"/>
      <c r="AV21" s="36"/>
      <c r="AW21" s="36"/>
    </row>
    <row r="22" spans="2:49">
      <c r="B22" s="34" t="s">
        <v>45</v>
      </c>
      <c r="C22" s="18" t="s">
        <v>3</v>
      </c>
      <c r="D22" s="43">
        <v>1</v>
      </c>
      <c r="E22" s="43"/>
      <c r="F22" s="43">
        <v>1</v>
      </c>
      <c r="G22" s="43"/>
      <c r="H22" s="43">
        <v>1</v>
      </c>
      <c r="I22" s="43"/>
      <c r="J22" s="43">
        <v>1</v>
      </c>
      <c r="K22" s="43"/>
      <c r="L22" s="43">
        <v>1</v>
      </c>
      <c r="M22" s="43"/>
      <c r="N22" s="43">
        <v>1</v>
      </c>
      <c r="O22" s="43"/>
      <c r="P22" s="43">
        <v>1</v>
      </c>
      <c r="Q22" s="43"/>
      <c r="R22" s="43">
        <v>1</v>
      </c>
      <c r="S22" s="43"/>
      <c r="T22" s="43">
        <v>1</v>
      </c>
      <c r="U22" s="44"/>
      <c r="V22" s="43">
        <v>1</v>
      </c>
      <c r="W22" s="43"/>
      <c r="X22" s="44">
        <v>1</v>
      </c>
      <c r="Y22" s="43"/>
      <c r="Z22" s="43">
        <v>1</v>
      </c>
      <c r="AA22" s="44"/>
      <c r="AB22" s="43">
        <v>1</v>
      </c>
      <c r="AC22" s="43"/>
      <c r="AD22" s="44">
        <v>1</v>
      </c>
      <c r="AE22" s="43"/>
      <c r="AF22" s="43">
        <v>1</v>
      </c>
      <c r="AG22" s="44"/>
      <c r="AH22" s="35"/>
      <c r="AI22" s="35"/>
      <c r="AJ22" s="35"/>
      <c r="AK22" s="35"/>
      <c r="AL22" s="35"/>
      <c r="AM22" s="35"/>
      <c r="AN22" s="35"/>
      <c r="AO22" s="36"/>
      <c r="AP22" s="36"/>
      <c r="AQ22" s="36"/>
      <c r="AR22" s="36"/>
      <c r="AS22" s="36"/>
      <c r="AT22" s="36"/>
      <c r="AU22" s="36"/>
      <c r="AV22" s="36"/>
      <c r="AW22" s="36"/>
    </row>
    <row r="23" spans="2:49">
      <c r="B23" s="84" t="s">
        <v>119</v>
      </c>
      <c r="C23" s="18" t="s">
        <v>3</v>
      </c>
      <c r="D23" s="43"/>
      <c r="E23" s="43"/>
      <c r="F23" s="44"/>
      <c r="G23" s="43"/>
      <c r="H23" s="43"/>
      <c r="I23" s="43"/>
      <c r="J23" s="43"/>
      <c r="K23" s="44"/>
      <c r="L23" s="43"/>
      <c r="M23" s="43">
        <v>1</v>
      </c>
      <c r="N23" s="43">
        <v>1</v>
      </c>
      <c r="O23" s="43">
        <v>1</v>
      </c>
      <c r="P23" s="43">
        <v>1</v>
      </c>
      <c r="Q23" s="43">
        <v>1</v>
      </c>
      <c r="R23" s="43">
        <v>1</v>
      </c>
      <c r="S23" s="43">
        <v>1</v>
      </c>
      <c r="T23" s="43">
        <v>1</v>
      </c>
      <c r="U23" s="43">
        <v>1</v>
      </c>
      <c r="V23" s="43">
        <v>1</v>
      </c>
      <c r="W23" s="43">
        <v>1</v>
      </c>
      <c r="X23" s="43">
        <v>1</v>
      </c>
      <c r="Y23" s="43">
        <v>1</v>
      </c>
      <c r="Z23" s="43">
        <v>1</v>
      </c>
      <c r="AA23" s="43">
        <v>1</v>
      </c>
      <c r="AB23" s="43">
        <v>1</v>
      </c>
      <c r="AC23" s="43">
        <v>1</v>
      </c>
      <c r="AD23" s="43">
        <v>1</v>
      </c>
      <c r="AE23" s="43">
        <v>1</v>
      </c>
      <c r="AF23" s="43">
        <v>1</v>
      </c>
      <c r="AG23" s="43">
        <v>1</v>
      </c>
      <c r="AH23" s="35"/>
      <c r="AI23" s="35"/>
      <c r="AJ23" s="35"/>
      <c r="AK23" s="35"/>
      <c r="AL23" s="35"/>
      <c r="AM23" s="35"/>
      <c r="AN23" s="35"/>
      <c r="AO23" s="36"/>
      <c r="AP23" s="36"/>
      <c r="AQ23" s="36"/>
      <c r="AR23" s="36"/>
      <c r="AS23" s="36"/>
      <c r="AT23" s="36"/>
      <c r="AU23" s="36"/>
      <c r="AV23" s="36"/>
      <c r="AW23" s="36"/>
    </row>
    <row r="24" spans="2:49">
      <c r="B24" s="84"/>
      <c r="C24" s="18"/>
      <c r="D24" s="43"/>
      <c r="E24" s="43"/>
      <c r="F24" s="44"/>
      <c r="G24" s="43"/>
      <c r="H24" s="43"/>
      <c r="I24" s="44"/>
      <c r="J24" s="44"/>
      <c r="K24" s="44"/>
      <c r="L24" s="43"/>
      <c r="M24" s="47"/>
      <c r="N24" s="43"/>
      <c r="O24" s="47"/>
      <c r="P24" s="47"/>
      <c r="Q24" s="47"/>
      <c r="R24" s="47"/>
      <c r="S24" s="47"/>
      <c r="T24" s="47"/>
      <c r="U24" s="47"/>
      <c r="V24" s="47"/>
      <c r="W24" s="47"/>
      <c r="X24" s="43"/>
      <c r="Y24" s="47"/>
      <c r="Z24" s="47"/>
      <c r="AA24" s="47"/>
      <c r="AB24" s="47"/>
      <c r="AC24" s="47"/>
      <c r="AD24" s="47"/>
      <c r="AE24" s="47"/>
      <c r="AF24" s="47"/>
      <c r="AG24" s="47"/>
      <c r="AH24" s="35"/>
      <c r="AI24" s="35"/>
      <c r="AJ24" s="35"/>
      <c r="AK24" s="35"/>
      <c r="AL24" s="35"/>
      <c r="AM24" s="35"/>
      <c r="AN24" s="35"/>
      <c r="AO24" s="36"/>
      <c r="AP24" s="36"/>
      <c r="AQ24" s="36"/>
      <c r="AR24" s="36"/>
      <c r="AS24" s="36"/>
      <c r="AT24" s="36"/>
      <c r="AU24" s="36"/>
      <c r="AV24" s="36"/>
      <c r="AW24" s="36"/>
    </row>
    <row r="25" spans="2:49">
      <c r="B25" s="105" t="s">
        <v>42</v>
      </c>
      <c r="C25" s="18"/>
      <c r="D25" s="39"/>
      <c r="E25" s="39"/>
      <c r="F25" s="40"/>
      <c r="G25" s="39"/>
      <c r="H25" s="39"/>
      <c r="I25" s="40"/>
      <c r="J25" s="40"/>
      <c r="K25" s="40"/>
      <c r="L25" s="39"/>
      <c r="M25" s="41"/>
      <c r="N25" s="42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35"/>
      <c r="AI25" s="35"/>
      <c r="AJ25" s="35"/>
      <c r="AK25" s="35"/>
      <c r="AL25" s="35"/>
      <c r="AM25" s="35"/>
      <c r="AN25" s="35"/>
      <c r="AO25" s="36"/>
      <c r="AP25" s="36"/>
      <c r="AQ25" s="36"/>
      <c r="AR25" s="36"/>
      <c r="AS25" s="36"/>
      <c r="AT25" s="36"/>
      <c r="AU25" s="36"/>
      <c r="AV25" s="36"/>
      <c r="AW25" s="36"/>
    </row>
    <row r="26" spans="2:49">
      <c r="B26" s="106" t="s">
        <v>142</v>
      </c>
      <c r="C26" s="18"/>
      <c r="D26" s="40"/>
      <c r="E26" s="39"/>
      <c r="F26" s="40"/>
      <c r="G26" s="39"/>
      <c r="H26" s="39"/>
      <c r="I26" s="40"/>
      <c r="J26" s="40"/>
      <c r="K26" s="40"/>
      <c r="L26" s="39"/>
      <c r="M26" s="41"/>
      <c r="N26" s="42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35"/>
      <c r="AI26" s="35"/>
      <c r="AJ26" s="35"/>
      <c r="AK26" s="35"/>
      <c r="AL26" s="35"/>
      <c r="AM26" s="35"/>
      <c r="AN26" s="35"/>
      <c r="AO26" s="36"/>
      <c r="AP26" s="36"/>
      <c r="AQ26" s="36"/>
      <c r="AR26" s="36"/>
      <c r="AS26" s="36"/>
      <c r="AT26" s="36"/>
      <c r="AU26" s="36"/>
      <c r="AV26" s="36"/>
      <c r="AW26" s="36"/>
    </row>
    <row r="27" spans="2:49">
      <c r="B27" s="93" t="s">
        <v>124</v>
      </c>
      <c r="C27" s="18" t="s">
        <v>50</v>
      </c>
      <c r="D27" s="112">
        <v>15</v>
      </c>
      <c r="E27" s="39"/>
      <c r="F27" s="40"/>
      <c r="G27" s="39"/>
      <c r="H27" s="39"/>
      <c r="I27" s="40"/>
      <c r="J27" s="40"/>
      <c r="K27" s="40"/>
      <c r="L27" s="39"/>
      <c r="M27" s="41"/>
      <c r="N27" s="42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35"/>
      <c r="AI27" s="35"/>
      <c r="AJ27" s="35"/>
      <c r="AK27" s="35"/>
      <c r="AL27" s="35"/>
      <c r="AM27" s="35"/>
      <c r="AN27" s="35"/>
      <c r="AO27" s="36"/>
      <c r="AP27" s="36"/>
      <c r="AQ27" s="36"/>
      <c r="AR27" s="36"/>
      <c r="AS27" s="36"/>
      <c r="AT27" s="36"/>
      <c r="AU27" s="36"/>
      <c r="AV27" s="36"/>
      <c r="AW27" s="36"/>
    </row>
    <row r="28" spans="2:49">
      <c r="B28" s="93" t="s">
        <v>125</v>
      </c>
      <c r="C28" s="18" t="s">
        <v>50</v>
      </c>
      <c r="D28" s="112">
        <v>4</v>
      </c>
      <c r="E28" s="39"/>
      <c r="F28" s="40"/>
      <c r="G28" s="39"/>
      <c r="H28" s="39"/>
      <c r="I28" s="40"/>
      <c r="J28" s="40"/>
      <c r="K28" s="40"/>
      <c r="L28" s="39"/>
      <c r="M28" s="41"/>
      <c r="N28" s="42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35"/>
      <c r="AI28" s="35"/>
      <c r="AJ28" s="35"/>
      <c r="AK28" s="35"/>
      <c r="AL28" s="35"/>
      <c r="AM28" s="35"/>
      <c r="AN28" s="35"/>
      <c r="AO28" s="36"/>
      <c r="AP28" s="36"/>
      <c r="AQ28" s="36"/>
      <c r="AR28" s="36"/>
      <c r="AS28" s="36"/>
      <c r="AT28" s="36"/>
      <c r="AU28" s="36"/>
      <c r="AV28" s="36"/>
      <c r="AW28" s="36"/>
    </row>
    <row r="29" spans="2:49">
      <c r="B29" s="93" t="s">
        <v>126</v>
      </c>
      <c r="C29" s="18" t="s">
        <v>50</v>
      </c>
      <c r="D29" s="112">
        <v>1</v>
      </c>
      <c r="E29" s="39"/>
      <c r="F29" s="40"/>
      <c r="G29" s="39"/>
      <c r="H29" s="39"/>
      <c r="I29" s="40"/>
      <c r="J29" s="40"/>
      <c r="K29" s="40"/>
      <c r="L29" s="39"/>
      <c r="M29" s="41"/>
      <c r="N29" s="42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35"/>
      <c r="AI29" s="35"/>
      <c r="AJ29" s="35"/>
      <c r="AK29" s="35"/>
      <c r="AL29" s="35"/>
      <c r="AM29" s="35"/>
      <c r="AN29" s="35"/>
      <c r="AO29" s="36"/>
      <c r="AP29" s="36"/>
      <c r="AQ29" s="36"/>
      <c r="AR29" s="36"/>
      <c r="AS29" s="36"/>
      <c r="AT29" s="36"/>
      <c r="AU29" s="36"/>
      <c r="AV29" s="36"/>
      <c r="AW29" s="36"/>
    </row>
    <row r="30" spans="2:49">
      <c r="B30" s="93" t="s">
        <v>127</v>
      </c>
      <c r="C30" s="18" t="s">
        <v>50</v>
      </c>
      <c r="D30" s="112">
        <v>2</v>
      </c>
      <c r="E30" s="39"/>
      <c r="F30" s="40"/>
      <c r="G30" s="39"/>
      <c r="H30" s="39"/>
      <c r="I30" s="40"/>
      <c r="J30" s="40"/>
      <c r="K30" s="40"/>
      <c r="L30" s="39"/>
      <c r="M30" s="41"/>
      <c r="N30" s="42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35"/>
      <c r="AI30" s="35"/>
      <c r="AJ30" s="35"/>
      <c r="AK30" s="35"/>
      <c r="AL30" s="35"/>
      <c r="AM30" s="35"/>
      <c r="AN30" s="35"/>
      <c r="AO30" s="36"/>
      <c r="AP30" s="36"/>
      <c r="AQ30" s="36"/>
      <c r="AR30" s="36"/>
      <c r="AS30" s="36"/>
      <c r="AT30" s="36"/>
      <c r="AU30" s="36"/>
      <c r="AV30" s="36"/>
      <c r="AW30" s="36"/>
    </row>
    <row r="31" spans="2:49">
      <c r="B31" s="95" t="s">
        <v>128</v>
      </c>
      <c r="C31" s="18"/>
      <c r="D31" s="40"/>
      <c r="E31" s="39"/>
      <c r="F31" s="40"/>
      <c r="G31" s="39"/>
      <c r="H31" s="39"/>
      <c r="I31" s="40"/>
      <c r="J31" s="40"/>
      <c r="K31" s="40"/>
      <c r="L31" s="39"/>
      <c r="M31" s="41"/>
      <c r="N31" s="42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35"/>
      <c r="AI31" s="35"/>
      <c r="AJ31" s="35"/>
      <c r="AK31" s="35"/>
      <c r="AL31" s="35"/>
      <c r="AM31" s="35"/>
      <c r="AN31" s="35"/>
      <c r="AO31" s="36"/>
      <c r="AP31" s="36"/>
      <c r="AQ31" s="36"/>
      <c r="AR31" s="36"/>
      <c r="AS31" s="36"/>
      <c r="AT31" s="36"/>
      <c r="AU31" s="36"/>
      <c r="AV31" s="36"/>
      <c r="AW31" s="36"/>
    </row>
    <row r="32" spans="2:49">
      <c r="B32" s="98" t="s">
        <v>129</v>
      </c>
      <c r="C32" s="18"/>
      <c r="D32" s="40"/>
      <c r="E32" s="39"/>
      <c r="F32" s="40"/>
      <c r="G32" s="39"/>
      <c r="H32" s="39"/>
      <c r="I32" s="40"/>
      <c r="J32" s="40"/>
      <c r="K32" s="40"/>
      <c r="L32" s="39"/>
      <c r="M32" s="41"/>
      <c r="N32" s="42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35"/>
      <c r="AI32" s="35"/>
      <c r="AJ32" s="35"/>
      <c r="AK32" s="35"/>
      <c r="AL32" s="35"/>
      <c r="AM32" s="35"/>
      <c r="AN32" s="35"/>
      <c r="AO32" s="36"/>
      <c r="AP32" s="36"/>
      <c r="AQ32" s="36"/>
      <c r="AR32" s="36"/>
      <c r="AS32" s="36"/>
      <c r="AT32" s="36"/>
      <c r="AU32" s="36"/>
      <c r="AV32" s="36"/>
      <c r="AW32" s="36"/>
    </row>
    <row r="33" spans="2:49">
      <c r="B33" s="99" t="s">
        <v>130</v>
      </c>
      <c r="C33" s="18" t="s">
        <v>50</v>
      </c>
      <c r="D33" s="112">
        <v>10</v>
      </c>
      <c r="E33" s="39"/>
      <c r="F33" s="40"/>
      <c r="G33" s="39"/>
      <c r="H33" s="39"/>
      <c r="I33" s="40"/>
      <c r="J33" s="40"/>
      <c r="K33" s="40"/>
      <c r="L33" s="39"/>
      <c r="M33" s="41"/>
      <c r="N33" s="42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35"/>
      <c r="AI33" s="35"/>
      <c r="AJ33" s="35"/>
      <c r="AK33" s="35"/>
      <c r="AL33" s="35"/>
      <c r="AM33" s="35"/>
      <c r="AN33" s="35"/>
      <c r="AO33" s="36"/>
      <c r="AP33" s="36"/>
      <c r="AQ33" s="36"/>
      <c r="AR33" s="36"/>
      <c r="AS33" s="36"/>
      <c r="AT33" s="36"/>
      <c r="AU33" s="36"/>
      <c r="AV33" s="36"/>
      <c r="AW33" s="36"/>
    </row>
    <row r="34" spans="2:49">
      <c r="B34" s="98" t="s">
        <v>131</v>
      </c>
      <c r="C34" s="18"/>
      <c r="D34" s="112"/>
      <c r="E34" s="39"/>
      <c r="F34" s="40"/>
      <c r="G34" s="39"/>
      <c r="H34" s="39"/>
      <c r="I34" s="40"/>
      <c r="J34" s="40"/>
      <c r="K34" s="40"/>
      <c r="L34" s="39"/>
      <c r="M34" s="41"/>
      <c r="N34" s="42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35"/>
      <c r="AI34" s="35"/>
      <c r="AJ34" s="35"/>
      <c r="AK34" s="35"/>
      <c r="AL34" s="35"/>
      <c r="AM34" s="35"/>
      <c r="AN34" s="35"/>
      <c r="AO34" s="36"/>
      <c r="AP34" s="36"/>
      <c r="AQ34" s="36"/>
      <c r="AR34" s="36"/>
      <c r="AS34" s="36"/>
      <c r="AT34" s="36"/>
      <c r="AU34" s="36"/>
      <c r="AV34" s="36"/>
      <c r="AW34" s="36"/>
    </row>
    <row r="35" spans="2:49">
      <c r="B35" s="99" t="s">
        <v>116</v>
      </c>
      <c r="C35" s="18" t="s">
        <v>50</v>
      </c>
      <c r="D35" s="112">
        <v>6</v>
      </c>
      <c r="E35" s="39"/>
      <c r="F35" s="40"/>
      <c r="G35" s="39"/>
      <c r="H35" s="39"/>
      <c r="I35" s="40"/>
      <c r="J35" s="40"/>
      <c r="K35" s="40"/>
      <c r="L35" s="39"/>
      <c r="M35" s="41"/>
      <c r="N35" s="42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35"/>
      <c r="AI35" s="35"/>
      <c r="AJ35" s="35"/>
      <c r="AK35" s="35"/>
      <c r="AL35" s="35"/>
      <c r="AM35" s="35"/>
      <c r="AN35" s="35"/>
      <c r="AO35" s="36"/>
      <c r="AP35" s="36"/>
      <c r="AQ35" s="36"/>
      <c r="AR35" s="36"/>
      <c r="AS35" s="36"/>
      <c r="AT35" s="36"/>
      <c r="AU35" s="36"/>
      <c r="AV35" s="36"/>
      <c r="AW35" s="36"/>
    </row>
    <row r="36" spans="2:49">
      <c r="B36" s="99" t="s">
        <v>132</v>
      </c>
      <c r="C36" s="18" t="s">
        <v>50</v>
      </c>
      <c r="D36" s="112">
        <v>15</v>
      </c>
      <c r="E36" s="39"/>
      <c r="F36" s="40"/>
      <c r="G36" s="39"/>
      <c r="H36" s="39"/>
      <c r="I36" s="40"/>
      <c r="J36" s="40"/>
      <c r="K36" s="40"/>
      <c r="L36" s="39"/>
      <c r="M36" s="41"/>
      <c r="N36" s="42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35"/>
      <c r="AI36" s="35"/>
      <c r="AJ36" s="35"/>
      <c r="AK36" s="35"/>
      <c r="AL36" s="35"/>
      <c r="AM36" s="35"/>
      <c r="AN36" s="35"/>
      <c r="AO36" s="36"/>
      <c r="AP36" s="36"/>
      <c r="AQ36" s="36"/>
      <c r="AR36" s="36"/>
      <c r="AS36" s="36"/>
      <c r="AT36" s="36"/>
      <c r="AU36" s="36"/>
      <c r="AV36" s="36"/>
      <c r="AW36" s="36"/>
    </row>
    <row r="37" spans="2:49">
      <c r="B37" s="98" t="s">
        <v>133</v>
      </c>
      <c r="C37" s="18"/>
      <c r="D37" s="112"/>
      <c r="E37" s="39"/>
      <c r="F37" s="40"/>
      <c r="G37" s="39"/>
      <c r="H37" s="39"/>
      <c r="I37" s="40"/>
      <c r="J37" s="40"/>
      <c r="K37" s="40"/>
      <c r="L37" s="39"/>
      <c r="M37" s="41"/>
      <c r="N37" s="42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35"/>
      <c r="AI37" s="35"/>
      <c r="AJ37" s="35"/>
      <c r="AK37" s="35"/>
      <c r="AL37" s="35"/>
      <c r="AM37" s="35"/>
      <c r="AN37" s="35"/>
      <c r="AO37" s="36"/>
      <c r="AP37" s="36"/>
      <c r="AQ37" s="36"/>
      <c r="AR37" s="36"/>
      <c r="AS37" s="36"/>
      <c r="AT37" s="36"/>
      <c r="AU37" s="36"/>
      <c r="AV37" s="36"/>
      <c r="AW37" s="36"/>
    </row>
    <row r="38" spans="2:49">
      <c r="B38" s="99" t="s">
        <v>134</v>
      </c>
      <c r="C38" s="18" t="s">
        <v>50</v>
      </c>
      <c r="D38" s="112">
        <v>20</v>
      </c>
      <c r="E38" s="39"/>
      <c r="F38" s="40"/>
      <c r="G38" s="39"/>
      <c r="H38" s="39"/>
      <c r="I38" s="40"/>
      <c r="J38" s="40"/>
      <c r="K38" s="40"/>
      <c r="L38" s="39"/>
      <c r="M38" s="41"/>
      <c r="N38" s="42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35"/>
      <c r="AI38" s="35"/>
      <c r="AJ38" s="35"/>
      <c r="AK38" s="35"/>
      <c r="AL38" s="35"/>
      <c r="AM38" s="35"/>
      <c r="AN38" s="35"/>
      <c r="AO38" s="36"/>
      <c r="AP38" s="36"/>
      <c r="AQ38" s="36"/>
      <c r="AR38" s="36"/>
      <c r="AS38" s="36"/>
      <c r="AT38" s="36"/>
      <c r="AU38" s="36"/>
      <c r="AV38" s="36"/>
      <c r="AW38" s="36"/>
    </row>
    <row r="39" spans="2:49">
      <c r="B39" s="99" t="s">
        <v>135</v>
      </c>
      <c r="C39" s="18" t="s">
        <v>50</v>
      </c>
      <c r="D39" s="112">
        <v>2</v>
      </c>
      <c r="E39" s="39"/>
      <c r="F39" s="40"/>
      <c r="G39" s="39"/>
      <c r="H39" s="39"/>
      <c r="I39" s="40"/>
      <c r="J39" s="40"/>
      <c r="K39" s="40"/>
      <c r="L39" s="39"/>
      <c r="M39" s="41"/>
      <c r="N39" s="42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35"/>
      <c r="AI39" s="35"/>
      <c r="AJ39" s="35"/>
      <c r="AK39" s="35"/>
      <c r="AL39" s="35"/>
      <c r="AM39" s="35"/>
      <c r="AN39" s="35"/>
      <c r="AO39" s="36"/>
      <c r="AP39" s="36"/>
      <c r="AQ39" s="36"/>
      <c r="AR39" s="36"/>
      <c r="AS39" s="36"/>
      <c r="AT39" s="36"/>
      <c r="AU39" s="36"/>
      <c r="AV39" s="36"/>
      <c r="AW39" s="36"/>
    </row>
    <row r="40" spans="2:49">
      <c r="B40" s="93"/>
      <c r="C40" s="18"/>
      <c r="D40" s="40"/>
      <c r="E40" s="39"/>
      <c r="F40" s="40"/>
      <c r="G40" s="39"/>
      <c r="H40" s="39"/>
      <c r="I40" s="40"/>
      <c r="J40" s="40"/>
      <c r="K40" s="40"/>
      <c r="L40" s="39"/>
      <c r="M40" s="41"/>
      <c r="N40" s="42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35"/>
      <c r="AI40" s="35"/>
      <c r="AJ40" s="35"/>
      <c r="AK40" s="35"/>
      <c r="AL40" s="35"/>
      <c r="AM40" s="35"/>
      <c r="AN40" s="35"/>
      <c r="AO40" s="36"/>
      <c r="AP40" s="36"/>
      <c r="AQ40" s="36"/>
      <c r="AR40" s="36"/>
      <c r="AS40" s="36"/>
      <c r="AT40" s="36"/>
      <c r="AU40" s="36"/>
      <c r="AV40" s="36"/>
      <c r="AW40" s="36"/>
    </row>
    <row r="41" spans="2:49">
      <c r="B41" s="102" t="s">
        <v>104</v>
      </c>
      <c r="C41" s="109"/>
      <c r="D41" s="40"/>
      <c r="E41" s="39"/>
      <c r="F41" s="40"/>
      <c r="G41" s="39"/>
      <c r="H41" s="39"/>
      <c r="I41" s="40"/>
      <c r="J41" s="40"/>
      <c r="K41" s="40"/>
      <c r="L41" s="39"/>
      <c r="M41" s="41"/>
      <c r="N41" s="42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35"/>
      <c r="AI41" s="35"/>
      <c r="AJ41" s="35"/>
      <c r="AK41" s="35"/>
      <c r="AL41" s="35"/>
      <c r="AM41" s="35"/>
      <c r="AN41" s="35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2:49">
      <c r="B42" s="103" t="s">
        <v>129</v>
      </c>
      <c r="C42" s="18"/>
      <c r="D42" s="40"/>
      <c r="E42" s="39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35"/>
      <c r="AI42" s="35"/>
      <c r="AJ42" s="35"/>
      <c r="AK42" s="35"/>
      <c r="AL42" s="35"/>
      <c r="AM42" s="35"/>
      <c r="AN42" s="35"/>
      <c r="AO42" s="36"/>
      <c r="AP42" s="36"/>
      <c r="AQ42" s="36"/>
      <c r="AR42" s="36"/>
      <c r="AS42" s="36"/>
      <c r="AT42" s="36"/>
      <c r="AU42" s="36"/>
      <c r="AV42" s="36"/>
      <c r="AW42" s="36"/>
    </row>
    <row r="43" spans="2:49">
      <c r="B43" s="93" t="s">
        <v>144</v>
      </c>
      <c r="C43" s="18" t="s">
        <v>50</v>
      </c>
      <c r="D43" s="40">
        <f>14+15</f>
        <v>29</v>
      </c>
      <c r="E43" s="39"/>
      <c r="F43" s="40"/>
      <c r="G43" s="39"/>
      <c r="H43" s="39"/>
      <c r="I43" s="40"/>
      <c r="J43" s="40"/>
      <c r="K43" s="40"/>
      <c r="L43" s="39"/>
      <c r="M43" s="41"/>
      <c r="N43" s="42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35"/>
      <c r="AI43" s="35"/>
      <c r="AJ43" s="35"/>
      <c r="AK43" s="35"/>
      <c r="AL43" s="35"/>
      <c r="AM43" s="35"/>
      <c r="AN43" s="35"/>
      <c r="AO43" s="36"/>
      <c r="AP43" s="36"/>
      <c r="AQ43" s="36"/>
      <c r="AR43" s="36"/>
      <c r="AS43" s="36"/>
      <c r="AT43" s="36"/>
      <c r="AU43" s="36"/>
      <c r="AV43" s="36"/>
      <c r="AW43" s="36"/>
    </row>
    <row r="44" spans="2:49">
      <c r="B44" s="93" t="s">
        <v>138</v>
      </c>
      <c r="C44" s="18" t="s">
        <v>50</v>
      </c>
      <c r="D44" s="44">
        <f>D15/50</f>
        <v>11</v>
      </c>
      <c r="E44" s="39">
        <v>2</v>
      </c>
      <c r="F44" s="40"/>
      <c r="G44" s="39"/>
      <c r="H44" s="39"/>
      <c r="I44" s="40"/>
      <c r="J44" s="40"/>
      <c r="K44" s="40"/>
      <c r="L44" s="39"/>
      <c r="M44" s="41"/>
      <c r="N44" s="42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35"/>
      <c r="AI44" s="35"/>
      <c r="AJ44" s="35"/>
      <c r="AK44" s="35"/>
      <c r="AL44" s="35"/>
      <c r="AM44" s="35"/>
      <c r="AN44" s="35"/>
      <c r="AO44" s="36"/>
      <c r="AP44" s="36"/>
      <c r="AQ44" s="36"/>
      <c r="AR44" s="36"/>
      <c r="AS44" s="36"/>
      <c r="AT44" s="36"/>
      <c r="AU44" s="36"/>
      <c r="AV44" s="36"/>
      <c r="AW44" s="36"/>
    </row>
    <row r="45" spans="2:49">
      <c r="B45" s="103" t="s">
        <v>139</v>
      </c>
      <c r="C45" s="18"/>
      <c r="D45" s="44"/>
      <c r="E45" s="39"/>
      <c r="F45" s="40"/>
      <c r="G45" s="39"/>
      <c r="H45" s="39"/>
      <c r="I45" s="40"/>
      <c r="J45" s="40"/>
      <c r="K45" s="40"/>
      <c r="L45" s="39"/>
      <c r="M45" s="41"/>
      <c r="N45" s="42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35"/>
      <c r="AI45" s="35"/>
      <c r="AJ45" s="35"/>
      <c r="AK45" s="35"/>
      <c r="AL45" s="35"/>
      <c r="AM45" s="35"/>
      <c r="AN45" s="35"/>
      <c r="AO45" s="36"/>
      <c r="AP45" s="36"/>
      <c r="AQ45" s="36"/>
      <c r="AR45" s="36"/>
      <c r="AS45" s="36"/>
      <c r="AT45" s="36"/>
      <c r="AU45" s="36"/>
      <c r="AV45" s="36"/>
      <c r="AW45" s="36"/>
    </row>
    <row r="46" spans="2:49">
      <c r="B46" s="93" t="s">
        <v>116</v>
      </c>
      <c r="C46" s="18" t="s">
        <v>50</v>
      </c>
      <c r="D46" s="43">
        <f>7*3</f>
        <v>21</v>
      </c>
      <c r="E46" s="43">
        <f t="shared" ref="E46:K46" si="1">7*3</f>
        <v>21</v>
      </c>
      <c r="F46" s="43">
        <f t="shared" si="1"/>
        <v>21</v>
      </c>
      <c r="G46" s="43">
        <f t="shared" si="1"/>
        <v>21</v>
      </c>
      <c r="H46" s="43">
        <f t="shared" si="1"/>
        <v>21</v>
      </c>
      <c r="I46" s="43">
        <f t="shared" si="1"/>
        <v>21</v>
      </c>
      <c r="J46" s="43">
        <f t="shared" si="1"/>
        <v>21</v>
      </c>
      <c r="K46" s="43">
        <f t="shared" si="1"/>
        <v>21</v>
      </c>
      <c r="L46" s="43">
        <f>7*2</f>
        <v>14</v>
      </c>
      <c r="M46" s="43">
        <f t="shared" ref="M46:AG46" si="2">7*2</f>
        <v>14</v>
      </c>
      <c r="N46" s="43">
        <f t="shared" si="2"/>
        <v>14</v>
      </c>
      <c r="O46" s="43">
        <f t="shared" si="2"/>
        <v>14</v>
      </c>
      <c r="P46" s="43">
        <f t="shared" si="2"/>
        <v>14</v>
      </c>
      <c r="Q46" s="43">
        <f t="shared" si="2"/>
        <v>14</v>
      </c>
      <c r="R46" s="43">
        <f t="shared" si="2"/>
        <v>14</v>
      </c>
      <c r="S46" s="43">
        <f t="shared" si="2"/>
        <v>14</v>
      </c>
      <c r="T46" s="43">
        <f t="shared" si="2"/>
        <v>14</v>
      </c>
      <c r="U46" s="43">
        <f t="shared" si="2"/>
        <v>14</v>
      </c>
      <c r="V46" s="43">
        <f t="shared" si="2"/>
        <v>14</v>
      </c>
      <c r="W46" s="43">
        <f t="shared" si="2"/>
        <v>14</v>
      </c>
      <c r="X46" s="43">
        <f t="shared" si="2"/>
        <v>14</v>
      </c>
      <c r="Y46" s="43">
        <f t="shared" si="2"/>
        <v>14</v>
      </c>
      <c r="Z46" s="43">
        <f t="shared" si="2"/>
        <v>14</v>
      </c>
      <c r="AA46" s="43">
        <f t="shared" si="2"/>
        <v>14</v>
      </c>
      <c r="AB46" s="43">
        <f t="shared" si="2"/>
        <v>14</v>
      </c>
      <c r="AC46" s="43">
        <f t="shared" si="2"/>
        <v>14</v>
      </c>
      <c r="AD46" s="43">
        <f t="shared" si="2"/>
        <v>14</v>
      </c>
      <c r="AE46" s="43">
        <f t="shared" si="2"/>
        <v>14</v>
      </c>
      <c r="AF46" s="43">
        <f t="shared" si="2"/>
        <v>14</v>
      </c>
      <c r="AG46" s="43">
        <f t="shared" si="2"/>
        <v>14</v>
      </c>
      <c r="AH46" s="35"/>
      <c r="AI46" s="35"/>
      <c r="AJ46" s="35"/>
      <c r="AK46" s="35"/>
      <c r="AL46" s="35"/>
      <c r="AM46" s="35"/>
      <c r="AN46" s="35"/>
      <c r="AO46" s="36"/>
      <c r="AP46" s="36"/>
      <c r="AQ46" s="36"/>
      <c r="AR46" s="36"/>
      <c r="AS46" s="36"/>
      <c r="AT46" s="36"/>
      <c r="AU46" s="36"/>
      <c r="AV46" s="36"/>
      <c r="AW46" s="36"/>
    </row>
    <row r="47" spans="2:49">
      <c r="B47" s="93" t="s">
        <v>140</v>
      </c>
      <c r="C47" s="18" t="s">
        <v>50</v>
      </c>
      <c r="D47" s="43">
        <v>1</v>
      </c>
      <c r="E47" s="43">
        <v>6</v>
      </c>
      <c r="F47" s="43">
        <v>3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35"/>
      <c r="AI47" s="35"/>
      <c r="AJ47" s="35"/>
      <c r="AK47" s="35"/>
      <c r="AL47" s="35"/>
      <c r="AM47" s="35"/>
      <c r="AN47" s="35"/>
      <c r="AO47" s="36"/>
      <c r="AP47" s="36"/>
      <c r="AQ47" s="36"/>
      <c r="AR47" s="36"/>
      <c r="AS47" s="36"/>
      <c r="AT47" s="36"/>
      <c r="AU47" s="36"/>
      <c r="AV47" s="36"/>
      <c r="AW47" s="36"/>
    </row>
    <row r="48" spans="2:49">
      <c r="B48" s="103" t="s">
        <v>48</v>
      </c>
      <c r="C48" s="18" t="s">
        <v>50</v>
      </c>
      <c r="D48" s="43">
        <f>Sheet1!G10</f>
        <v>0</v>
      </c>
      <c r="E48" s="43">
        <f>Sheet1!H10</f>
        <v>0</v>
      </c>
      <c r="F48" s="43">
        <f>Sheet1!I10</f>
        <v>0</v>
      </c>
      <c r="G48" s="43">
        <f>Sheet1!J10</f>
        <v>0</v>
      </c>
      <c r="H48" s="43">
        <f>Sheet1!K10</f>
        <v>0</v>
      </c>
      <c r="I48" s="43">
        <f>Sheet1!L10</f>
        <v>0</v>
      </c>
      <c r="J48" s="43">
        <f>Sheet1!M10</f>
        <v>0</v>
      </c>
      <c r="K48" s="119">
        <v>0</v>
      </c>
      <c r="L48" s="119">
        <v>10</v>
      </c>
      <c r="M48" s="43">
        <f>Sheet1!P7</f>
        <v>65.217391304347828</v>
      </c>
      <c r="N48" s="43">
        <f>Sheet1!Q7</f>
        <v>97.826086956521735</v>
      </c>
      <c r="O48" s="43">
        <f>Sheet1!R7</f>
        <v>117.39130434782609</v>
      </c>
      <c r="P48" s="43">
        <f>Sheet1!S7</f>
        <v>123.91304347826086</v>
      </c>
      <c r="Q48" s="43">
        <f>Sheet1!T7</f>
        <v>123.91304347826086</v>
      </c>
      <c r="R48" s="43">
        <f>Sheet1!U7</f>
        <v>123.91304347826086</v>
      </c>
      <c r="S48" s="43">
        <f>Sheet1!V7</f>
        <v>127.17391304347827</v>
      </c>
      <c r="T48" s="43">
        <f>Sheet1!W7</f>
        <v>130.43478260869566</v>
      </c>
      <c r="U48" s="43">
        <f>Sheet1!X7</f>
        <v>130.43478260869566</v>
      </c>
      <c r="V48" s="43">
        <f>Sheet1!Y7</f>
        <v>130.43478260869566</v>
      </c>
      <c r="W48" s="43">
        <f>Sheet1!Z7</f>
        <v>130.43478260869566</v>
      </c>
      <c r="X48" s="43">
        <f>Sheet1!AA7</f>
        <v>130.43478260869566</v>
      </c>
      <c r="Y48" s="43">
        <f>Sheet1!AB7</f>
        <v>127.17391304347827</v>
      </c>
      <c r="Z48" s="43">
        <f>Sheet1!AC7</f>
        <v>127.17391304347827</v>
      </c>
      <c r="AA48" s="43">
        <f>Sheet1!AD7</f>
        <v>123.91304347826086</v>
      </c>
      <c r="AB48" s="43">
        <f>Sheet1!AE7</f>
        <v>117.39130434782609</v>
      </c>
      <c r="AC48" s="43">
        <f>Sheet1!AF7</f>
        <v>117.39130434782609</v>
      </c>
      <c r="AD48" s="43">
        <f>Sheet1!AG7</f>
        <v>117.39130434782609</v>
      </c>
      <c r="AE48" s="43">
        <f>Sheet1!AH7</f>
        <v>117.39130434782609</v>
      </c>
      <c r="AF48" s="43">
        <f>Sheet1!AI7</f>
        <v>117.39130434782609</v>
      </c>
      <c r="AG48" s="43">
        <f>Sheet1!AJ7</f>
        <v>117.39130434782609</v>
      </c>
      <c r="AH48" s="35"/>
      <c r="AI48" s="35"/>
      <c r="AJ48" s="35"/>
      <c r="AK48" s="35"/>
      <c r="AL48" s="35"/>
      <c r="AM48" s="35"/>
      <c r="AN48" s="35"/>
      <c r="AO48" s="36"/>
      <c r="AP48" s="36"/>
      <c r="AQ48" s="36"/>
      <c r="AR48" s="36"/>
      <c r="AS48" s="36"/>
      <c r="AT48" s="36"/>
      <c r="AU48" s="36"/>
      <c r="AV48" s="36"/>
      <c r="AW48" s="36"/>
    </row>
    <row r="49" spans="2:49">
      <c r="B49" s="138" t="s">
        <v>133</v>
      </c>
      <c r="C49" s="18"/>
      <c r="D49" s="43"/>
      <c r="E49" s="39"/>
      <c r="F49" s="40"/>
      <c r="G49" s="39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35"/>
      <c r="AI49" s="35"/>
      <c r="AJ49" s="35"/>
      <c r="AK49" s="35"/>
      <c r="AL49" s="35"/>
      <c r="AM49" s="35"/>
      <c r="AN49" s="35"/>
      <c r="AO49" s="36"/>
      <c r="AP49" s="36"/>
      <c r="AQ49" s="36"/>
      <c r="AR49" s="36"/>
      <c r="AS49" s="36"/>
      <c r="AT49" s="36"/>
      <c r="AU49" s="36"/>
      <c r="AV49" s="36"/>
      <c r="AW49" s="36"/>
    </row>
    <row r="50" spans="2:49">
      <c r="B50" s="139" t="s">
        <v>223</v>
      </c>
      <c r="C50" s="18"/>
      <c r="D50" s="43"/>
      <c r="E50" s="39"/>
      <c r="F50" s="40"/>
      <c r="G50" s="39"/>
      <c r="H50" s="44"/>
      <c r="I50" s="44"/>
      <c r="J50" s="44"/>
      <c r="K50" s="44"/>
      <c r="L50" s="44"/>
      <c r="M50" s="44"/>
      <c r="N50" s="44"/>
      <c r="O50" s="142">
        <v>2</v>
      </c>
      <c r="P50" s="142"/>
      <c r="Q50" s="142"/>
      <c r="R50" s="142">
        <v>8</v>
      </c>
      <c r="S50" s="142"/>
      <c r="T50" s="142"/>
      <c r="U50" s="142">
        <v>8</v>
      </c>
      <c r="V50" s="142"/>
      <c r="W50" s="142"/>
      <c r="X50" s="142">
        <v>8</v>
      </c>
      <c r="Y50" s="142"/>
      <c r="Z50" s="142"/>
      <c r="AA50" s="142">
        <v>8</v>
      </c>
      <c r="AB50" s="142"/>
      <c r="AC50" s="142"/>
      <c r="AD50" s="142">
        <v>8</v>
      </c>
      <c r="AE50" s="142"/>
      <c r="AF50" s="142"/>
      <c r="AG50" s="142">
        <v>8</v>
      </c>
      <c r="AH50" s="35"/>
      <c r="AI50" s="35"/>
      <c r="AJ50" s="35"/>
      <c r="AK50" s="35"/>
      <c r="AL50" s="35"/>
      <c r="AM50" s="35"/>
      <c r="AN50" s="35"/>
      <c r="AO50" s="36"/>
      <c r="AP50" s="36"/>
      <c r="AQ50" s="36"/>
      <c r="AR50" s="36"/>
      <c r="AS50" s="36"/>
      <c r="AT50" s="36"/>
      <c r="AU50" s="36"/>
      <c r="AV50" s="36"/>
      <c r="AW50" s="36"/>
    </row>
    <row r="51" spans="2:49">
      <c r="B51" s="139" t="s">
        <v>220</v>
      </c>
      <c r="C51" s="18"/>
      <c r="D51" s="43"/>
      <c r="E51" s="39"/>
      <c r="F51" s="40"/>
      <c r="G51" s="39"/>
      <c r="H51" s="44"/>
      <c r="I51" s="44"/>
      <c r="J51" s="44"/>
      <c r="K51" s="44"/>
      <c r="L51" s="44"/>
      <c r="M51" s="44"/>
      <c r="N51" s="44"/>
      <c r="O51" s="141">
        <v>8</v>
      </c>
      <c r="P51" s="141">
        <v>8</v>
      </c>
      <c r="Q51" s="141">
        <v>8</v>
      </c>
      <c r="R51" s="141">
        <v>8</v>
      </c>
      <c r="S51" s="141">
        <v>8</v>
      </c>
      <c r="T51" s="141">
        <v>8</v>
      </c>
      <c r="U51" s="141">
        <v>8</v>
      </c>
      <c r="V51" s="141">
        <v>8</v>
      </c>
      <c r="W51" s="141">
        <v>8</v>
      </c>
      <c r="X51" s="141">
        <v>8</v>
      </c>
      <c r="Y51" s="141">
        <v>8</v>
      </c>
      <c r="Z51" s="141">
        <v>8</v>
      </c>
      <c r="AA51" s="141">
        <v>8</v>
      </c>
      <c r="AB51" s="141">
        <v>8</v>
      </c>
      <c r="AC51" s="141">
        <v>8</v>
      </c>
      <c r="AD51" s="141">
        <v>8</v>
      </c>
      <c r="AE51" s="141">
        <v>8</v>
      </c>
      <c r="AF51" s="141">
        <v>8</v>
      </c>
      <c r="AG51" s="141">
        <v>8</v>
      </c>
      <c r="AH51" s="35"/>
      <c r="AI51" s="35"/>
      <c r="AJ51" s="35"/>
      <c r="AK51" s="35"/>
      <c r="AL51" s="35"/>
      <c r="AM51" s="35"/>
      <c r="AN51" s="35"/>
      <c r="AO51" s="36"/>
      <c r="AP51" s="36"/>
      <c r="AQ51" s="36"/>
      <c r="AR51" s="36"/>
      <c r="AS51" s="36"/>
      <c r="AT51" s="36"/>
      <c r="AU51" s="36"/>
      <c r="AV51" s="36"/>
      <c r="AW51" s="36"/>
    </row>
    <row r="52" spans="2:49">
      <c r="B52" s="139" t="s">
        <v>218</v>
      </c>
      <c r="C52" s="18"/>
      <c r="D52" s="39"/>
      <c r="E52" s="39"/>
      <c r="F52" s="40"/>
      <c r="G52" s="39"/>
      <c r="H52" s="39"/>
      <c r="I52" s="40"/>
      <c r="J52" s="40"/>
      <c r="K52" s="40"/>
      <c r="L52" s="39"/>
      <c r="M52" s="41"/>
      <c r="N52" s="42"/>
      <c r="O52" s="128">
        <v>2</v>
      </c>
      <c r="P52" s="142">
        <v>2</v>
      </c>
      <c r="Q52" s="142">
        <v>3</v>
      </c>
      <c r="R52" s="142">
        <v>3</v>
      </c>
      <c r="S52" s="142">
        <v>4</v>
      </c>
      <c r="T52" s="142">
        <v>4</v>
      </c>
      <c r="U52" s="142">
        <v>5</v>
      </c>
      <c r="V52" s="142">
        <v>7</v>
      </c>
      <c r="W52" s="142">
        <v>8</v>
      </c>
      <c r="X52" s="142">
        <v>8</v>
      </c>
      <c r="Y52" s="142">
        <v>8</v>
      </c>
      <c r="Z52" s="142">
        <v>8</v>
      </c>
      <c r="AA52" s="142">
        <v>8</v>
      </c>
      <c r="AB52" s="142">
        <v>8</v>
      </c>
      <c r="AC52" s="142">
        <v>8</v>
      </c>
      <c r="AD52" s="142">
        <v>8</v>
      </c>
      <c r="AE52" s="142">
        <v>8</v>
      </c>
      <c r="AF52" s="128">
        <v>8</v>
      </c>
      <c r="AG52" s="142">
        <v>8</v>
      </c>
      <c r="AH52" s="35"/>
      <c r="AI52" s="35"/>
      <c r="AJ52" s="35"/>
      <c r="AK52" s="35"/>
      <c r="AL52" s="35"/>
      <c r="AM52" s="35"/>
      <c r="AN52" s="36"/>
      <c r="AO52" s="36"/>
      <c r="AP52" s="36"/>
      <c r="AQ52" s="36"/>
      <c r="AR52" s="36"/>
      <c r="AS52" s="36"/>
      <c r="AT52" s="36"/>
      <c r="AU52" s="36"/>
      <c r="AV52" s="36"/>
    </row>
    <row r="53" spans="2:49">
      <c r="B53" s="139"/>
      <c r="C53" s="18"/>
      <c r="D53" s="39"/>
      <c r="E53" s="39"/>
      <c r="F53" s="40"/>
      <c r="G53" s="39"/>
      <c r="H53" s="39"/>
      <c r="I53" s="40"/>
      <c r="J53" s="40"/>
      <c r="K53" s="40"/>
      <c r="L53" s="39"/>
      <c r="M53" s="41"/>
      <c r="N53" s="42"/>
      <c r="O53" s="133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3"/>
      <c r="AG53" s="134"/>
      <c r="AH53" s="140"/>
      <c r="AI53" s="35"/>
      <c r="AJ53" s="35"/>
      <c r="AK53" s="35"/>
      <c r="AL53" s="35"/>
      <c r="AM53" s="35"/>
      <c r="AN53" s="35"/>
      <c r="AO53" s="36"/>
      <c r="AP53" s="36"/>
      <c r="AQ53" s="36"/>
      <c r="AR53" s="36"/>
      <c r="AS53" s="36"/>
      <c r="AT53" s="36"/>
      <c r="AU53" s="36"/>
      <c r="AV53" s="36"/>
      <c r="AW53" s="36"/>
    </row>
    <row r="54" spans="2:49">
      <c r="B54" s="51" t="s">
        <v>32</v>
      </c>
      <c r="C54" s="50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35"/>
      <c r="AI54" s="35"/>
      <c r="AJ54" s="35"/>
      <c r="AK54" s="35"/>
      <c r="AL54" s="35"/>
      <c r="AM54" s="35"/>
      <c r="AN54" s="35"/>
      <c r="AO54" s="36"/>
      <c r="AP54" s="36"/>
      <c r="AQ54" s="36"/>
      <c r="AR54" s="36"/>
      <c r="AS54" s="36"/>
      <c r="AT54" s="36"/>
      <c r="AU54" s="36"/>
      <c r="AV54" s="36"/>
      <c r="AW54" s="36"/>
    </row>
    <row r="55" spans="2:49" s="113" customFormat="1">
      <c r="B55" s="110" t="s">
        <v>143</v>
      </c>
      <c r="C55" s="109" t="s">
        <v>4</v>
      </c>
      <c r="D55" s="40">
        <v>500</v>
      </c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114"/>
      <c r="AI55" s="114"/>
      <c r="AJ55" s="114"/>
      <c r="AK55" s="114"/>
      <c r="AL55" s="114"/>
      <c r="AM55" s="114"/>
      <c r="AN55" s="114"/>
    </row>
    <row r="56" spans="2:49">
      <c r="B56" s="17" t="s">
        <v>109</v>
      </c>
      <c r="C56" s="18" t="s">
        <v>4</v>
      </c>
      <c r="D56" s="40">
        <f>Sheet1!G6</f>
        <v>0</v>
      </c>
      <c r="E56" s="40">
        <f>Sheet1!H6</f>
        <v>0</v>
      </c>
      <c r="F56" s="40">
        <f>Sheet1!I6</f>
        <v>0</v>
      </c>
      <c r="G56" s="40">
        <f>Sheet1!J6</f>
        <v>0</v>
      </c>
      <c r="H56" s="40">
        <f>Sheet1!K6</f>
        <v>0</v>
      </c>
      <c r="I56" s="40">
        <f>Sheet1!L6</f>
        <v>0</v>
      </c>
      <c r="J56" s="40">
        <f>Sheet1!M6</f>
        <v>0</v>
      </c>
      <c r="K56" s="40">
        <f>Sheet1!N6</f>
        <v>0</v>
      </c>
      <c r="L56" s="40">
        <f>Sheet1!O6</f>
        <v>0</v>
      </c>
      <c r="M56" s="40">
        <f>Sheet1!P6</f>
        <v>203.93409600000001</v>
      </c>
      <c r="N56" s="40">
        <f>Sheet1!Q6</f>
        <v>373.05079199999994</v>
      </c>
      <c r="O56" s="40">
        <f>Sheet1!R6</f>
        <v>495.39703679999997</v>
      </c>
      <c r="P56" s="40">
        <f>Sheet1!S6</f>
        <v>538.62947999999994</v>
      </c>
      <c r="Q56" s="40">
        <f>Sheet1!T6</f>
        <v>542.47371390000001</v>
      </c>
      <c r="R56" s="40">
        <f>Sheet1!U6</f>
        <v>550.06286489999991</v>
      </c>
      <c r="S56" s="40">
        <f>Sheet1!V6</f>
        <v>568.38188159999993</v>
      </c>
      <c r="T56" s="40">
        <f>Sheet1!W6</f>
        <v>590.736672</v>
      </c>
      <c r="U56" s="40">
        <f>Sheet1!X6</f>
        <v>594.57555000000002</v>
      </c>
      <c r="V56" s="40">
        <f>Sheet1!Y6</f>
        <v>602.1507059999999</v>
      </c>
      <c r="W56" s="40">
        <f>Sheet1!Z6</f>
        <v>609.58978200000013</v>
      </c>
      <c r="X56" s="40">
        <f>Sheet1!AA6</f>
        <v>616.893642</v>
      </c>
      <c r="Y56" s="40">
        <f>Sheet1!AB6</f>
        <v>604.98275760000001</v>
      </c>
      <c r="Z56" s="40">
        <f>Sheet1!AC6</f>
        <v>601.47130094999989</v>
      </c>
      <c r="AA56" s="40">
        <f>Sheet1!AD6</f>
        <v>575.59284000000014</v>
      </c>
      <c r="AB56" s="40">
        <f>Sheet1!AE6</f>
        <v>538.54217279999989</v>
      </c>
      <c r="AC56" s="40">
        <f>Sheet1!AF6</f>
        <v>538.54217279999989</v>
      </c>
      <c r="AD56" s="40">
        <f>Sheet1!AG6</f>
        <v>521.1121877999999</v>
      </c>
      <c r="AE56" s="40">
        <f>Sheet1!AH6</f>
        <v>510.28055999999992</v>
      </c>
      <c r="AF56" s="40">
        <f>Sheet1!AI6</f>
        <v>491.59669500000007</v>
      </c>
      <c r="AG56" s="40">
        <f>Sheet1!AJ6</f>
        <v>473.76780304687486</v>
      </c>
      <c r="AH56" s="3"/>
      <c r="AI56" s="35"/>
      <c r="AJ56" s="7"/>
      <c r="AK56" s="3"/>
      <c r="AL56" s="3"/>
      <c r="AM56" s="3"/>
      <c r="AN56" s="3"/>
    </row>
    <row r="57" spans="2:49">
      <c r="B57" s="17" t="s">
        <v>217</v>
      </c>
      <c r="C57" s="131" t="s">
        <v>222</v>
      </c>
      <c r="D57" s="40"/>
      <c r="E57" s="39"/>
      <c r="F57" s="39"/>
      <c r="G57" s="39"/>
      <c r="H57" s="39"/>
      <c r="I57" s="39"/>
      <c r="J57" s="28"/>
      <c r="K57" s="28"/>
      <c r="L57" s="57"/>
      <c r="M57" s="19"/>
      <c r="N57" s="19"/>
      <c r="O57" s="136">
        <v>100</v>
      </c>
      <c r="P57" s="136"/>
      <c r="Q57" s="136"/>
      <c r="R57" s="136">
        <v>200</v>
      </c>
      <c r="S57" s="136"/>
      <c r="T57" s="136"/>
      <c r="U57" s="136">
        <v>300</v>
      </c>
      <c r="V57" s="136"/>
      <c r="W57" s="136"/>
      <c r="X57" s="137">
        <v>300</v>
      </c>
      <c r="Y57" s="137"/>
      <c r="Z57" s="137"/>
      <c r="AA57" s="137">
        <v>300</v>
      </c>
      <c r="AB57" s="137"/>
      <c r="AC57" s="137"/>
      <c r="AD57" s="137">
        <v>300</v>
      </c>
      <c r="AE57" s="137"/>
      <c r="AF57" s="137"/>
      <c r="AG57" s="137">
        <v>300</v>
      </c>
      <c r="AH57" s="3"/>
      <c r="AI57" s="3"/>
      <c r="AJ57" s="3"/>
      <c r="AK57" s="3"/>
      <c r="AL57" s="3"/>
      <c r="AM57" s="3"/>
      <c r="AN57" s="3"/>
    </row>
    <row r="58" spans="2:49">
      <c r="B58" s="17" t="s">
        <v>221</v>
      </c>
      <c r="C58" s="131" t="s">
        <v>4</v>
      </c>
      <c r="D58" s="40"/>
      <c r="E58" s="39"/>
      <c r="F58" s="39"/>
      <c r="G58" s="39"/>
      <c r="H58" s="39"/>
      <c r="I58" s="39"/>
      <c r="J58" s="28"/>
      <c r="K58" s="28"/>
      <c r="L58" s="57"/>
      <c r="M58" s="19"/>
      <c r="N58" s="19"/>
      <c r="O58" s="19">
        <v>500</v>
      </c>
      <c r="P58" s="19">
        <v>500</v>
      </c>
      <c r="Q58" s="19">
        <v>500</v>
      </c>
      <c r="R58" s="19">
        <v>500</v>
      </c>
      <c r="S58" s="19">
        <v>500</v>
      </c>
      <c r="T58" s="19">
        <v>500</v>
      </c>
      <c r="U58" s="19">
        <v>500</v>
      </c>
      <c r="V58" s="19">
        <v>500</v>
      </c>
      <c r="W58" s="19">
        <v>500</v>
      </c>
      <c r="X58" s="19">
        <v>500</v>
      </c>
      <c r="Y58" s="19">
        <v>500</v>
      </c>
      <c r="Z58" s="19">
        <v>500</v>
      </c>
      <c r="AA58" s="19">
        <v>500</v>
      </c>
      <c r="AB58" s="19">
        <v>500</v>
      </c>
      <c r="AC58" s="19">
        <v>500</v>
      </c>
      <c r="AD58" s="19">
        <v>500</v>
      </c>
      <c r="AE58" s="19">
        <v>500</v>
      </c>
      <c r="AF58" s="19">
        <v>500</v>
      </c>
      <c r="AG58" s="19">
        <v>500</v>
      </c>
      <c r="AH58" s="132"/>
      <c r="AI58" s="132"/>
      <c r="AJ58" s="7"/>
      <c r="AK58" s="3"/>
      <c r="AL58" s="3"/>
      <c r="AM58" s="3"/>
      <c r="AN58" s="3"/>
    </row>
    <row r="59" spans="2:49">
      <c r="B59" s="17" t="s">
        <v>218</v>
      </c>
      <c r="C59" s="131" t="s">
        <v>4</v>
      </c>
      <c r="D59" s="40"/>
      <c r="E59" s="39"/>
      <c r="F59" s="39"/>
      <c r="G59" s="39"/>
      <c r="H59" s="39"/>
      <c r="I59" s="39"/>
      <c r="J59" s="28"/>
      <c r="K59" s="28"/>
      <c r="L59" s="57"/>
      <c r="M59" s="19"/>
      <c r="N59" s="19"/>
      <c r="O59" s="135">
        <v>100</v>
      </c>
      <c r="P59" s="136">
        <v>150</v>
      </c>
      <c r="Q59" s="136">
        <v>300</v>
      </c>
      <c r="R59" s="136">
        <v>300</v>
      </c>
      <c r="S59" s="136">
        <v>350</v>
      </c>
      <c r="T59" s="136">
        <v>400</v>
      </c>
      <c r="U59" s="136">
        <v>500</v>
      </c>
      <c r="V59" s="136">
        <v>600</v>
      </c>
      <c r="W59" s="136">
        <v>600</v>
      </c>
      <c r="X59" s="136">
        <v>600</v>
      </c>
      <c r="Y59" s="136">
        <v>600</v>
      </c>
      <c r="Z59" s="136">
        <v>600</v>
      </c>
      <c r="AA59" s="136">
        <v>600</v>
      </c>
      <c r="AB59" s="136">
        <v>600</v>
      </c>
      <c r="AC59" s="136">
        <v>600</v>
      </c>
      <c r="AD59" s="136">
        <v>600</v>
      </c>
      <c r="AE59" s="136">
        <v>600</v>
      </c>
      <c r="AF59" s="136">
        <v>600</v>
      </c>
      <c r="AG59" s="136">
        <v>600</v>
      </c>
      <c r="AH59" s="3"/>
      <c r="AI59" s="3"/>
      <c r="AJ59" s="3"/>
      <c r="AK59" s="3"/>
      <c r="AL59" s="3"/>
      <c r="AM59" s="3"/>
      <c r="AN59" s="3"/>
    </row>
    <row r="60" spans="2:49">
      <c r="B60" s="34"/>
      <c r="C60" s="18"/>
      <c r="D60" s="40"/>
      <c r="E60" s="39"/>
      <c r="F60" s="39"/>
      <c r="G60" s="39"/>
      <c r="H60" s="39"/>
      <c r="I60" s="39"/>
      <c r="J60" s="28"/>
      <c r="K60" s="28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3"/>
      <c r="AI60" s="35"/>
      <c r="AJ60" s="7"/>
      <c r="AK60" s="3"/>
      <c r="AL60" s="3"/>
      <c r="AM60" s="3"/>
      <c r="AN60" s="3"/>
    </row>
    <row r="61" spans="2:49">
      <c r="B61" s="17" t="s">
        <v>49</v>
      </c>
      <c r="C61" s="18" t="s">
        <v>53</v>
      </c>
      <c r="D61" s="82"/>
      <c r="E61" s="39"/>
      <c r="F61" s="40"/>
      <c r="G61" s="39"/>
      <c r="H61" s="39"/>
      <c r="I61" s="40"/>
      <c r="J61" s="40"/>
      <c r="K61" s="40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35"/>
      <c r="AI61" s="35"/>
      <c r="AJ61" s="35"/>
      <c r="AK61" s="35"/>
      <c r="AL61" s="35"/>
      <c r="AM61" s="35"/>
      <c r="AN61" s="35"/>
      <c r="AO61" s="36"/>
      <c r="AP61" s="36"/>
      <c r="AQ61" s="36"/>
      <c r="AR61" s="36"/>
      <c r="AS61" s="36"/>
      <c r="AT61" s="36"/>
      <c r="AU61" s="36"/>
      <c r="AV61" s="36"/>
      <c r="AW61" s="36"/>
    </row>
    <row r="62" spans="2:49">
      <c r="B62" s="55"/>
      <c r="C62" s="18"/>
      <c r="D62" s="39"/>
      <c r="E62" s="39"/>
      <c r="F62" s="40"/>
      <c r="G62" s="39"/>
      <c r="H62" s="39"/>
      <c r="I62" s="40"/>
      <c r="J62" s="40"/>
      <c r="K62" s="40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</row>
    <row r="63" spans="2:49">
      <c r="C63" s="6"/>
    </row>
    <row r="64" spans="2:49">
      <c r="B64" s="3" t="s">
        <v>231</v>
      </c>
      <c r="D64" s="29">
        <f>SUM(D27:D52)</f>
        <v>137</v>
      </c>
      <c r="E64" s="29">
        <f t="shared" ref="E64:AG64" si="3">SUM(E27:E52)</f>
        <v>29</v>
      </c>
      <c r="F64" s="29">
        <f t="shared" si="3"/>
        <v>24</v>
      </c>
      <c r="G64" s="29">
        <f t="shared" si="3"/>
        <v>21</v>
      </c>
      <c r="H64" s="29">
        <f t="shared" si="3"/>
        <v>21</v>
      </c>
      <c r="I64" s="29">
        <f t="shared" si="3"/>
        <v>21</v>
      </c>
      <c r="J64" s="29">
        <f t="shared" si="3"/>
        <v>21</v>
      </c>
      <c r="K64" s="29">
        <f t="shared" si="3"/>
        <v>21</v>
      </c>
      <c r="L64" s="29">
        <f t="shared" si="3"/>
        <v>24</v>
      </c>
      <c r="M64" s="29">
        <f t="shared" si="3"/>
        <v>79.217391304347828</v>
      </c>
      <c r="N64" s="29">
        <f t="shared" si="3"/>
        <v>111.82608695652173</v>
      </c>
      <c r="O64" s="29">
        <f t="shared" si="3"/>
        <v>143.39130434782609</v>
      </c>
      <c r="P64" s="29">
        <f t="shared" si="3"/>
        <v>147.91304347826087</v>
      </c>
      <c r="Q64" s="29">
        <f t="shared" si="3"/>
        <v>148.91304347826087</v>
      </c>
      <c r="R64" s="29">
        <f t="shared" si="3"/>
        <v>156.91304347826087</v>
      </c>
      <c r="S64" s="29">
        <f t="shared" si="3"/>
        <v>153.17391304347825</v>
      </c>
      <c r="T64" s="29">
        <f t="shared" si="3"/>
        <v>156.43478260869566</v>
      </c>
      <c r="U64" s="29">
        <f t="shared" si="3"/>
        <v>165.43478260869566</v>
      </c>
      <c r="V64" s="29">
        <f t="shared" si="3"/>
        <v>159.43478260869566</v>
      </c>
      <c r="W64" s="29">
        <f t="shared" si="3"/>
        <v>160.43478260869566</v>
      </c>
      <c r="X64" s="29">
        <f t="shared" si="3"/>
        <v>168.43478260869566</v>
      </c>
      <c r="Y64" s="29">
        <f t="shared" si="3"/>
        <v>157.17391304347825</v>
      </c>
      <c r="Z64" s="29">
        <f t="shared" si="3"/>
        <v>157.17391304347825</v>
      </c>
      <c r="AA64" s="29">
        <f t="shared" si="3"/>
        <v>161.91304347826087</v>
      </c>
      <c r="AB64" s="29">
        <f t="shared" si="3"/>
        <v>147.39130434782609</v>
      </c>
      <c r="AC64" s="29">
        <f t="shared" si="3"/>
        <v>147.39130434782609</v>
      </c>
      <c r="AD64" s="29">
        <f t="shared" si="3"/>
        <v>155.39130434782609</v>
      </c>
      <c r="AE64" s="29">
        <f t="shared" si="3"/>
        <v>147.39130434782609</v>
      </c>
      <c r="AF64" s="29">
        <f t="shared" si="3"/>
        <v>147.39130434782609</v>
      </c>
      <c r="AG64" s="29">
        <f t="shared" si="3"/>
        <v>155.39130434782609</v>
      </c>
    </row>
    <row r="65" spans="2:40">
      <c r="B65" s="3" t="s">
        <v>259</v>
      </c>
      <c r="D65" s="29">
        <f>SUM(D64:M64)</f>
        <v>398.21739130434781</v>
      </c>
      <c r="R65" s="56"/>
    </row>
    <row r="66" spans="2:40">
      <c r="B66" s="3" t="s">
        <v>260</v>
      </c>
      <c r="D66" s="29">
        <f>AVERAGE(N64:AG64)</f>
        <v>152.44565217391303</v>
      </c>
      <c r="R66" s="56"/>
    </row>
    <row r="67" spans="2:40">
      <c r="B67" s="143" t="s">
        <v>224</v>
      </c>
      <c r="C67" s="29">
        <f>SUM(D64:AG64)</f>
        <v>3447.1304347826081</v>
      </c>
      <c r="D67" s="143" t="s">
        <v>225</v>
      </c>
      <c r="R67" s="56"/>
    </row>
    <row r="68" spans="2:40">
      <c r="B68" s="143" t="s">
        <v>226</v>
      </c>
      <c r="C68" s="29">
        <f>AVERAGE(D64:AG64)</f>
        <v>114.90434782608693</v>
      </c>
      <c r="D68" s="143" t="s">
        <v>227</v>
      </c>
      <c r="R68" s="56"/>
    </row>
    <row r="69" spans="2:40">
      <c r="B69" s="144" t="s">
        <v>228</v>
      </c>
      <c r="C69" s="145">
        <f>D64</f>
        <v>137</v>
      </c>
      <c r="D69" s="143" t="s">
        <v>225</v>
      </c>
      <c r="F69" s="49"/>
      <c r="G69" s="4"/>
      <c r="H69" s="4"/>
      <c r="I69" s="49"/>
      <c r="J69" s="49"/>
      <c r="K69" s="49"/>
      <c r="L69" s="4"/>
      <c r="M69" s="56"/>
      <c r="N69" s="49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3"/>
      <c r="AI69" s="3"/>
      <c r="AJ69" s="3"/>
      <c r="AK69" s="3"/>
      <c r="AL69" s="3"/>
      <c r="AM69" s="3"/>
      <c r="AN69" s="3"/>
    </row>
    <row r="70" spans="2:40">
      <c r="B70" s="146" t="s">
        <v>254</v>
      </c>
      <c r="C70" s="145">
        <f>SUM(D56:AG56)</f>
        <v>11141.764707196873</v>
      </c>
      <c r="D70" s="147" t="s">
        <v>141</v>
      </c>
      <c r="F70" s="49"/>
      <c r="G70" s="4"/>
      <c r="H70" s="4"/>
      <c r="I70" s="49"/>
      <c r="J70" s="49"/>
      <c r="K70" s="49"/>
      <c r="L70" s="4"/>
      <c r="M70" s="4"/>
      <c r="N70" s="49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3"/>
      <c r="AI70" s="3"/>
      <c r="AJ70" s="3"/>
      <c r="AK70" s="3"/>
      <c r="AL70" s="3"/>
      <c r="AM70" s="3"/>
      <c r="AN70" s="3"/>
    </row>
    <row r="71" spans="2:40">
      <c r="B71" s="146" t="s">
        <v>255</v>
      </c>
      <c r="C71" s="145"/>
      <c r="D71" s="147"/>
      <c r="F71" s="49"/>
      <c r="G71" s="4"/>
      <c r="H71" s="4"/>
      <c r="I71" s="49"/>
      <c r="J71" s="49"/>
      <c r="K71" s="49"/>
      <c r="L71" s="4"/>
      <c r="M71" s="4"/>
      <c r="N71" s="49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3"/>
      <c r="AI71" s="3"/>
      <c r="AJ71" s="3"/>
      <c r="AK71" s="3"/>
      <c r="AL71" s="3"/>
      <c r="AM71" s="3"/>
      <c r="AN71" s="3"/>
    </row>
    <row r="72" spans="2:40">
      <c r="B72" s="146" t="s">
        <v>256</v>
      </c>
      <c r="C72" s="145"/>
      <c r="D72" s="147"/>
      <c r="F72" s="49"/>
      <c r="G72" s="4"/>
      <c r="H72" s="4"/>
      <c r="I72" s="49"/>
      <c r="J72" s="49"/>
      <c r="K72" s="49"/>
      <c r="L72" s="4"/>
      <c r="M72" s="4"/>
      <c r="N72" s="49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3"/>
      <c r="AI72" s="3"/>
      <c r="AJ72" s="3"/>
      <c r="AK72" s="3"/>
      <c r="AL72" s="3"/>
      <c r="AM72" s="3"/>
      <c r="AN72" s="3"/>
    </row>
    <row r="73" spans="2:40">
      <c r="B73" s="146" t="s">
        <v>257</v>
      </c>
      <c r="C73" s="145"/>
      <c r="D73" s="147"/>
      <c r="F73" s="49"/>
      <c r="G73" s="4"/>
      <c r="H73" s="4"/>
      <c r="I73" s="49"/>
      <c r="J73" s="49"/>
      <c r="K73" s="49"/>
      <c r="L73" s="4"/>
      <c r="M73" s="4"/>
      <c r="N73" s="49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3"/>
      <c r="AI73" s="3"/>
      <c r="AJ73" s="3"/>
      <c r="AK73" s="3"/>
      <c r="AL73" s="3"/>
      <c r="AM73" s="3"/>
      <c r="AN73" s="3"/>
    </row>
    <row r="74" spans="2:40">
      <c r="B74" s="146" t="s">
        <v>258</v>
      </c>
      <c r="C74" s="145">
        <f>AVERAGE(D56:AG56)</f>
        <v>371.39215690656243</v>
      </c>
      <c r="D74" s="147"/>
      <c r="F74" s="49"/>
      <c r="G74" s="4"/>
      <c r="H74" s="4"/>
      <c r="I74" s="49"/>
      <c r="J74" s="49"/>
      <c r="K74" s="49"/>
      <c r="L74" s="4"/>
      <c r="M74" s="4"/>
      <c r="N74" s="49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3"/>
      <c r="AI74" s="3"/>
      <c r="AJ74" s="3"/>
      <c r="AK74" s="3"/>
      <c r="AL74" s="3"/>
      <c r="AM74" s="3"/>
      <c r="AN74" s="3"/>
    </row>
    <row r="75" spans="2:40">
      <c r="B75" s="148" t="s">
        <v>229</v>
      </c>
      <c r="C75" s="147"/>
      <c r="D75" s="147"/>
    </row>
    <row r="76" spans="2:40">
      <c r="B76" s="149" t="s">
        <v>232</v>
      </c>
      <c r="C76" s="150">
        <f>(C70/1000)/C67</f>
        <v>3.2321854127633338E-3</v>
      </c>
      <c r="D76" s="143" t="s">
        <v>230</v>
      </c>
    </row>
    <row r="77" spans="2:40">
      <c r="B77" s="149" t="s">
        <v>223</v>
      </c>
    </row>
    <row r="78" spans="2:40">
      <c r="B78" s="149" t="s">
        <v>220</v>
      </c>
    </row>
    <row r="79" spans="2:40">
      <c r="B79" s="149" t="s">
        <v>249</v>
      </c>
    </row>
    <row r="81" spans="2:4">
      <c r="B81" s="83" t="s">
        <v>150</v>
      </c>
    </row>
    <row r="82" spans="2:4">
      <c r="B82" s="3" t="s">
        <v>151</v>
      </c>
    </row>
    <row r="84" spans="2:4">
      <c r="B84" s="3" t="s">
        <v>106</v>
      </c>
    </row>
    <row r="85" spans="2:4">
      <c r="B85" s="3" t="s">
        <v>107</v>
      </c>
    </row>
    <row r="86" spans="2:4">
      <c r="B86" s="3" t="s">
        <v>110</v>
      </c>
    </row>
    <row r="87" spans="2:4">
      <c r="B87" s="3" t="s">
        <v>117</v>
      </c>
    </row>
    <row r="88" spans="2:4">
      <c r="B88" s="3" t="s">
        <v>120</v>
      </c>
    </row>
    <row r="89" spans="2:4">
      <c r="B89" s="3" t="s">
        <v>122</v>
      </c>
      <c r="C89" s="4">
        <f>110*1.5</f>
        <v>165</v>
      </c>
      <c r="D89" s="85" t="s">
        <v>121</v>
      </c>
    </row>
  </sheetData>
  <mergeCells count="32">
    <mergeCell ref="AG4:AG5"/>
    <mergeCell ref="AC4:AC5"/>
    <mergeCell ref="AD4:AD5"/>
    <mergeCell ref="AE4:AE5"/>
    <mergeCell ref="AF4:AF5"/>
    <mergeCell ref="S4:S5"/>
    <mergeCell ref="T4:T5"/>
    <mergeCell ref="U4:U5"/>
    <mergeCell ref="Z4:Z5"/>
    <mergeCell ref="AA4:AA5"/>
    <mergeCell ref="AB4:AB5"/>
    <mergeCell ref="V4:V5"/>
    <mergeCell ref="W4:W5"/>
    <mergeCell ref="X4:X5"/>
    <mergeCell ref="Y4:Y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B4:B6"/>
    <mergeCell ref="F4:F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AW75"/>
  <sheetViews>
    <sheetView zoomScale="85" zoomScaleNormal="85" workbookViewId="0">
      <pane xSplit="3" ySplit="5" topLeftCell="D54" activePane="bottomRight" state="frozen"/>
      <selection pane="topRight" activeCell="D1" sqref="D1"/>
      <selection pane="bottomLeft" activeCell="A6" sqref="A6"/>
      <selection pane="bottomRight" activeCell="C60" sqref="C60"/>
    </sheetView>
  </sheetViews>
  <sheetFormatPr defaultRowHeight="15"/>
  <cols>
    <col min="1" max="1" width="9.140625" style="3"/>
    <col min="2" max="2" width="41.140625" style="3" bestFit="1" customWidth="1"/>
    <col min="3" max="3" width="15.28515625" style="4" bestFit="1" customWidth="1"/>
    <col min="4" max="4" width="11.5703125" style="8" bestFit="1" customWidth="1"/>
    <col min="5" max="5" width="10.5703125" style="8" bestFit="1" customWidth="1"/>
    <col min="6" max="8" width="10.5703125" style="3" bestFit="1" customWidth="1"/>
    <col min="9" max="9" width="11.5703125" style="3" bestFit="1" customWidth="1"/>
    <col min="10" max="10" width="10.5703125" style="3" bestFit="1" customWidth="1"/>
    <col min="11" max="33" width="10.85546875" style="3" bestFit="1" customWidth="1"/>
    <col min="34" max="16384" width="9.140625" style="3"/>
  </cols>
  <sheetData>
    <row r="1" spans="2:49" s="74" customFormat="1" ht="18.75">
      <c r="B1" s="71" t="s">
        <v>26</v>
      </c>
      <c r="C1" s="72"/>
      <c r="D1" s="73"/>
      <c r="E1" s="73"/>
    </row>
    <row r="2" spans="2:49" s="74" customFormat="1">
      <c r="B2" s="74" t="str">
        <f>'Tabel Harga'!C2</f>
        <v xml:space="preserve">Traditional rubber monoculture </v>
      </c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</row>
    <row r="3" spans="2:49" s="74" customFormat="1"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</row>
    <row r="4" spans="2:49" s="75" customFormat="1" ht="12.75" customHeight="1">
      <c r="B4" s="196" t="s">
        <v>111</v>
      </c>
      <c r="C4" s="194" t="s">
        <v>0</v>
      </c>
      <c r="D4" s="199" t="s">
        <v>54</v>
      </c>
      <c r="E4" s="199" t="s">
        <v>55</v>
      </c>
      <c r="F4" s="199" t="s">
        <v>56</v>
      </c>
      <c r="G4" s="199" t="s">
        <v>57</v>
      </c>
      <c r="H4" s="199" t="s">
        <v>58</v>
      </c>
      <c r="I4" s="199" t="s">
        <v>59</v>
      </c>
      <c r="J4" s="199" t="s">
        <v>60</v>
      </c>
      <c r="K4" s="199" t="s">
        <v>61</v>
      </c>
      <c r="L4" s="199" t="s">
        <v>62</v>
      </c>
      <c r="M4" s="199" t="s">
        <v>63</v>
      </c>
      <c r="N4" s="199" t="s">
        <v>64</v>
      </c>
      <c r="O4" s="199" t="s">
        <v>65</v>
      </c>
      <c r="P4" s="199" t="s">
        <v>66</v>
      </c>
      <c r="Q4" s="199" t="s">
        <v>67</v>
      </c>
      <c r="R4" s="199" t="s">
        <v>68</v>
      </c>
      <c r="S4" s="199" t="s">
        <v>69</v>
      </c>
      <c r="T4" s="199" t="s">
        <v>70</v>
      </c>
      <c r="U4" s="199" t="s">
        <v>71</v>
      </c>
      <c r="V4" s="199" t="s">
        <v>72</v>
      </c>
      <c r="W4" s="199" t="s">
        <v>73</v>
      </c>
      <c r="X4" s="199" t="s">
        <v>74</v>
      </c>
      <c r="Y4" s="199" t="s">
        <v>75</v>
      </c>
      <c r="Z4" s="199" t="s">
        <v>76</v>
      </c>
      <c r="AA4" s="199" t="s">
        <v>77</v>
      </c>
      <c r="AB4" s="199" t="s">
        <v>78</v>
      </c>
      <c r="AC4" s="199" t="s">
        <v>79</v>
      </c>
      <c r="AD4" s="199" t="s">
        <v>80</v>
      </c>
      <c r="AE4" s="199" t="s">
        <v>81</v>
      </c>
      <c r="AF4" s="199" t="s">
        <v>82</v>
      </c>
      <c r="AG4" s="199" t="s">
        <v>83</v>
      </c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</row>
    <row r="5" spans="2:49" s="75" customFormat="1" ht="21" customHeight="1">
      <c r="B5" s="197"/>
      <c r="C5" s="195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</row>
    <row r="6" spans="2:49">
      <c r="B6" s="33" t="s">
        <v>31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>
      <c r="B7" s="16" t="s">
        <v>35</v>
      </c>
      <c r="C7" s="18"/>
      <c r="D7" s="19"/>
      <c r="E7" s="9"/>
      <c r="F7" s="9"/>
      <c r="G7" s="9"/>
      <c r="H7" s="9"/>
      <c r="I7" s="9"/>
      <c r="J7" s="9"/>
      <c r="K7" s="27"/>
      <c r="L7" s="9"/>
      <c r="M7" s="9"/>
      <c r="N7" s="27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34" t="s">
        <v>13</v>
      </c>
      <c r="C8" s="18" t="s">
        <v>8</v>
      </c>
      <c r="D8" s="12">
        <f>'Tabel I-O'!D8*'Tabel Harga'!$E$8</f>
        <v>0</v>
      </c>
      <c r="E8" s="12">
        <f>'Tabel I-O'!E8*'Tabel Harga'!$E$8</f>
        <v>0</v>
      </c>
      <c r="F8" s="12">
        <f>'Tabel I-O'!F8*'Tabel Harga'!$E$8</f>
        <v>0</v>
      </c>
      <c r="G8" s="12">
        <f>'Tabel I-O'!G8*'Tabel Harga'!$E$8</f>
        <v>0</v>
      </c>
      <c r="H8" s="12">
        <f>'Tabel I-O'!H8*'Tabel Harga'!$E$8</f>
        <v>0</v>
      </c>
      <c r="I8" s="12">
        <f>'Tabel I-O'!I8*'Tabel Harga'!$E$8</f>
        <v>0</v>
      </c>
      <c r="J8" s="12">
        <f>'Tabel I-O'!J8*'Tabel Harga'!$E$8</f>
        <v>0</v>
      </c>
      <c r="K8" s="12">
        <f>'Tabel I-O'!K8*'Tabel Harga'!$E$8</f>
        <v>0</v>
      </c>
      <c r="L8" s="12">
        <f>'Tabel I-O'!L8*'Tabel Harga'!$E$8</f>
        <v>0</v>
      </c>
      <c r="M8" s="12">
        <f>'Tabel I-O'!M8*'Tabel Harga'!$E$8</f>
        <v>0</v>
      </c>
      <c r="N8" s="12">
        <f>'Tabel I-O'!N8*'Tabel Harga'!$E$8</f>
        <v>0</v>
      </c>
      <c r="O8" s="12">
        <f>'Tabel I-O'!O8*'Tabel Harga'!$E$8</f>
        <v>0</v>
      </c>
      <c r="P8" s="12">
        <f>'Tabel I-O'!P8*'Tabel Harga'!$E$8</f>
        <v>0</v>
      </c>
      <c r="Q8" s="12">
        <f>'Tabel I-O'!Q8*'Tabel Harga'!$E$8</f>
        <v>0</v>
      </c>
      <c r="R8" s="12">
        <f>'Tabel I-O'!R8*'Tabel Harga'!$E$8</f>
        <v>0</v>
      </c>
      <c r="S8" s="12">
        <f>'Tabel I-O'!S8*'Tabel Harga'!$E$8</f>
        <v>0</v>
      </c>
      <c r="T8" s="12">
        <f>'Tabel I-O'!T8*'Tabel Harga'!$E$8</f>
        <v>0</v>
      </c>
      <c r="U8" s="12">
        <f>'Tabel I-O'!U8*'Tabel Harga'!$E$8</f>
        <v>0</v>
      </c>
      <c r="V8" s="12">
        <f>'Tabel I-O'!V8*'Tabel Harga'!$E$8</f>
        <v>0</v>
      </c>
      <c r="W8" s="12">
        <f>'Tabel I-O'!W8*'Tabel Harga'!$E$8</f>
        <v>0</v>
      </c>
      <c r="X8" s="12">
        <f>'Tabel I-O'!X8*'Tabel Harga'!$E$8</f>
        <v>0</v>
      </c>
      <c r="Y8" s="12">
        <f>'Tabel I-O'!Y8*'Tabel Harga'!$E$8</f>
        <v>0</v>
      </c>
      <c r="Z8" s="12">
        <f>'Tabel I-O'!Z8*'Tabel Harga'!$E$8</f>
        <v>0</v>
      </c>
      <c r="AA8" s="12">
        <f>'Tabel I-O'!AA8*'Tabel Harga'!$E$8</f>
        <v>0</v>
      </c>
      <c r="AB8" s="12">
        <f>'Tabel I-O'!AB8*'Tabel Harga'!$E$8</f>
        <v>0</v>
      </c>
      <c r="AC8" s="12">
        <f>'Tabel I-O'!AC8*'Tabel Harga'!$E$8</f>
        <v>0</v>
      </c>
      <c r="AD8" s="12">
        <f>'Tabel I-O'!AD8*'Tabel Harga'!$E$8</f>
        <v>0</v>
      </c>
      <c r="AE8" s="12">
        <f>'Tabel I-O'!AE8*'Tabel Harga'!$E$8</f>
        <v>0</v>
      </c>
      <c r="AF8" s="12">
        <f>'Tabel I-O'!AF8*'Tabel Harga'!$E$8</f>
        <v>0</v>
      </c>
      <c r="AG8" s="12">
        <f>'Tabel I-O'!AG8*'Tabel Harga'!$E$8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4" t="s">
        <v>27</v>
      </c>
      <c r="C9" s="18" t="s">
        <v>8</v>
      </c>
      <c r="D9" s="12">
        <f>'Tabel I-O'!D9*'Tabel Harga'!$E$9</f>
        <v>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16" t="s">
        <v>36</v>
      </c>
      <c r="C10" s="18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4" t="s">
        <v>37</v>
      </c>
      <c r="C11" s="18" t="s">
        <v>8</v>
      </c>
      <c r="D11" s="12">
        <f>'Tabel I-O'!D11*'Tabel Harga'!$E$11</f>
        <v>0</v>
      </c>
      <c r="E11" s="12">
        <f>'Tabel I-O'!E11*'Tabel Harga'!$E$11</f>
        <v>0</v>
      </c>
      <c r="F11" s="12">
        <f>'Tabel I-O'!F11*'Tabel Harga'!$E$11</f>
        <v>0</v>
      </c>
      <c r="G11" s="12">
        <f>'Tabel I-O'!G11*'Tabel Harga'!$E$11</f>
        <v>0</v>
      </c>
      <c r="H11" s="12">
        <f>'Tabel I-O'!H11*'Tabel Harga'!$E$11</f>
        <v>0</v>
      </c>
      <c r="I11" s="12">
        <f>'Tabel I-O'!I11*'Tabel Harga'!$E$11</f>
        <v>0</v>
      </c>
      <c r="J11" s="12">
        <f>'Tabel I-O'!J11*'Tabel Harga'!$E$11</f>
        <v>0</v>
      </c>
      <c r="K11" s="12">
        <f>'Tabel I-O'!K11*'Tabel Harga'!$E$11</f>
        <v>0</v>
      </c>
      <c r="L11" s="12">
        <f>'Tabel I-O'!L11*'Tabel Harga'!$E$11</f>
        <v>0</v>
      </c>
      <c r="M11" s="12">
        <f>'Tabel I-O'!M11*'Tabel Harga'!$E$11</f>
        <v>0</v>
      </c>
      <c r="N11" s="12">
        <f>'Tabel I-O'!N11*'Tabel Harga'!$E$11</f>
        <v>0</v>
      </c>
      <c r="O11" s="12">
        <f>'Tabel I-O'!O11*'Tabel Harga'!$E$11</f>
        <v>0</v>
      </c>
      <c r="P11" s="12">
        <f>'Tabel I-O'!P11*'Tabel Harga'!$E$11</f>
        <v>0</v>
      </c>
      <c r="Q11" s="12">
        <f>'Tabel I-O'!Q11*'Tabel Harga'!$E$11</f>
        <v>0</v>
      </c>
      <c r="R11" s="12">
        <f>'Tabel I-O'!R11*'Tabel Harga'!$E$11</f>
        <v>0</v>
      </c>
      <c r="S11" s="12">
        <f>'Tabel I-O'!S11*'Tabel Harga'!$E$11</f>
        <v>0</v>
      </c>
      <c r="T11" s="12">
        <f>'Tabel I-O'!T11*'Tabel Harga'!$E$11</f>
        <v>0</v>
      </c>
      <c r="U11" s="12">
        <f>'Tabel I-O'!U11*'Tabel Harga'!$E$11</f>
        <v>0</v>
      </c>
      <c r="V11" s="12">
        <f>'Tabel I-O'!V11*'Tabel Harga'!$E$11</f>
        <v>0</v>
      </c>
      <c r="W11" s="12">
        <f>'Tabel I-O'!W11*'Tabel Harga'!$E$11</f>
        <v>0</v>
      </c>
      <c r="X11" s="12">
        <f>'Tabel I-O'!X11*'Tabel Harga'!$E$11</f>
        <v>0</v>
      </c>
      <c r="Y11" s="12">
        <f>'Tabel I-O'!Y11*'Tabel Harga'!$E$11</f>
        <v>0</v>
      </c>
      <c r="Z11" s="12">
        <f>'Tabel I-O'!Z11*'Tabel Harga'!$E$11</f>
        <v>0</v>
      </c>
      <c r="AA11" s="12">
        <f>'Tabel I-O'!AA11*'Tabel Harga'!$E$11</f>
        <v>0</v>
      </c>
      <c r="AB11" s="12">
        <f>'Tabel I-O'!AB11*'Tabel Harga'!$E$11</f>
        <v>0</v>
      </c>
      <c r="AC11" s="12">
        <f>'Tabel I-O'!AC11*'Tabel Harga'!$E$11</f>
        <v>0</v>
      </c>
      <c r="AD11" s="12">
        <f>'Tabel I-O'!AD11*'Tabel Harga'!$E$11</f>
        <v>0</v>
      </c>
      <c r="AE11" s="12">
        <f>'Tabel I-O'!AE11*'Tabel Harga'!$E$11</f>
        <v>0</v>
      </c>
      <c r="AF11" s="12">
        <f>'Tabel I-O'!AF11*'Tabel Harga'!$E$11</f>
        <v>0</v>
      </c>
      <c r="AG11" s="12">
        <f>'Tabel I-O'!AG11*'Tabel Harga'!$E$11</f>
        <v>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>
      <c r="B12" s="34" t="s">
        <v>1</v>
      </c>
      <c r="C12" s="18" t="s">
        <v>8</v>
      </c>
      <c r="D12" s="12">
        <f>'Tabel I-O'!D12*'Tabel Harga'!$E$12</f>
        <v>0</v>
      </c>
      <c r="E12" s="12">
        <f>'Tabel I-O'!E12*'Tabel Harga'!$E$12</f>
        <v>0</v>
      </c>
      <c r="F12" s="12">
        <f>'Tabel I-O'!F12*'Tabel Harga'!$E$12</f>
        <v>0</v>
      </c>
      <c r="G12" s="12">
        <f>'Tabel I-O'!G12*'Tabel Harga'!$E$12</f>
        <v>0</v>
      </c>
      <c r="H12" s="12">
        <f>'Tabel I-O'!H12*'Tabel Harga'!$E$12</f>
        <v>0</v>
      </c>
      <c r="I12" s="12">
        <f>'Tabel I-O'!I12*'Tabel Harga'!$E$12</f>
        <v>0</v>
      </c>
      <c r="J12" s="12">
        <f>'Tabel I-O'!J12*'Tabel Harga'!$E$12</f>
        <v>0</v>
      </c>
      <c r="K12" s="12">
        <f>'Tabel I-O'!K12*'Tabel Harga'!$E$12</f>
        <v>0</v>
      </c>
      <c r="L12" s="12">
        <f>'Tabel I-O'!L12*'Tabel Harga'!$E$12</f>
        <v>0</v>
      </c>
      <c r="M12" s="12">
        <f>'Tabel I-O'!M12*'Tabel Harga'!$E$12</f>
        <v>12236.045760000001</v>
      </c>
      <c r="N12" s="12">
        <f>'Tabel I-O'!N12*'Tabel Harga'!$E$12</f>
        <v>22383.047519999996</v>
      </c>
      <c r="O12" s="12">
        <f>'Tabel I-O'!O12*'Tabel Harga'!$E$12</f>
        <v>29723.822207999998</v>
      </c>
      <c r="P12" s="12">
        <f>'Tabel I-O'!P12*'Tabel Harga'!$E$12</f>
        <v>32317.768799999994</v>
      </c>
      <c r="Q12" s="12">
        <f>'Tabel I-O'!Q12*'Tabel Harga'!$E$12</f>
        <v>32548.422834000001</v>
      </c>
      <c r="R12" s="12">
        <f>'Tabel I-O'!R12*'Tabel Harga'!$E$12</f>
        <v>33003.771893999998</v>
      </c>
      <c r="S12" s="12">
        <f>'Tabel I-O'!S12*'Tabel Harga'!$E$12</f>
        <v>34102.912895999994</v>
      </c>
      <c r="T12" s="12">
        <f>'Tabel I-O'!T12*'Tabel Harga'!$E$12</f>
        <v>35444.200319999996</v>
      </c>
      <c r="U12" s="12">
        <f>'Tabel I-O'!U12*'Tabel Harga'!$E$12</f>
        <v>35674.533000000003</v>
      </c>
      <c r="V12" s="12">
        <f>'Tabel I-O'!V12*'Tabel Harga'!$E$12</f>
        <v>36129.042359999999</v>
      </c>
      <c r="W12" s="12">
        <f>'Tabel I-O'!W12*'Tabel Harga'!$E$12</f>
        <v>36575.386920000004</v>
      </c>
      <c r="X12" s="12">
        <f>'Tabel I-O'!X12*'Tabel Harga'!$E$12</f>
        <v>37013.618519999996</v>
      </c>
      <c r="Y12" s="12">
        <f>'Tabel I-O'!Y12*'Tabel Harga'!$E$12</f>
        <v>36298.965455999998</v>
      </c>
      <c r="Z12" s="12">
        <f>'Tabel I-O'!Z12*'Tabel Harga'!$E$12</f>
        <v>36088.278056999989</v>
      </c>
      <c r="AA12" s="12">
        <f>'Tabel I-O'!AA12*'Tabel Harga'!$E$12</f>
        <v>34535.570400000004</v>
      </c>
      <c r="AB12" s="12">
        <f>'Tabel I-O'!AB12*'Tabel Harga'!$E$12</f>
        <v>32312.530367999992</v>
      </c>
      <c r="AC12" s="12">
        <f>'Tabel I-O'!AC12*'Tabel Harga'!$E$12</f>
        <v>32312.530367999992</v>
      </c>
      <c r="AD12" s="12">
        <f>'Tabel I-O'!AD12*'Tabel Harga'!$E$12</f>
        <v>31266.731267999996</v>
      </c>
      <c r="AE12" s="12">
        <f>'Tabel I-O'!AE12*'Tabel Harga'!$E$12</f>
        <v>30616.833599999994</v>
      </c>
      <c r="AF12" s="12">
        <f>'Tabel I-O'!AF12*'Tabel Harga'!$E$12</f>
        <v>29495.801700000004</v>
      </c>
      <c r="AG12" s="12">
        <f>'Tabel I-O'!AG12*'Tabel Harga'!$E$12</f>
        <v>28426.068182812491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16" t="s">
        <v>40</v>
      </c>
      <c r="C13" s="18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4" t="s">
        <v>123</v>
      </c>
      <c r="C14" s="18" t="s">
        <v>8</v>
      </c>
      <c r="D14" s="12">
        <f>'Tabel I-O'!D14*'Tabel Harga'!$E$14</f>
        <v>280000</v>
      </c>
      <c r="E14" s="12">
        <f>'Tabel I-O'!E14*'Tabel Harga'!$E$14</f>
        <v>0</v>
      </c>
      <c r="F14" s="12">
        <f>'Tabel I-O'!F14*'Tabel Harga'!$E$14</f>
        <v>0</v>
      </c>
      <c r="G14" s="12">
        <f>'Tabel I-O'!G14*'Tabel Harga'!$E$14</f>
        <v>0</v>
      </c>
      <c r="H14" s="12">
        <f>'Tabel I-O'!H14*'Tabel Harga'!$E$14</f>
        <v>0</v>
      </c>
      <c r="I14" s="12">
        <f>'Tabel I-O'!I14*'Tabel Harga'!$E$14</f>
        <v>0</v>
      </c>
      <c r="J14" s="12">
        <f>'Tabel I-O'!J14*'Tabel Harga'!$E$14</f>
        <v>0</v>
      </c>
      <c r="K14" s="12">
        <f>'Tabel I-O'!K14*'Tabel Harga'!$E$14</f>
        <v>0</v>
      </c>
      <c r="L14" s="12">
        <f>'Tabel I-O'!L14*'Tabel Harga'!$E$14</f>
        <v>0</v>
      </c>
      <c r="M14" s="12">
        <f>'Tabel I-O'!M14*'Tabel Harga'!$E$14</f>
        <v>0</v>
      </c>
      <c r="N14" s="12">
        <f>'Tabel I-O'!N14*'Tabel Harga'!$E$14</f>
        <v>0</v>
      </c>
      <c r="O14" s="12">
        <f>'Tabel I-O'!O14*'Tabel Harga'!$E$14</f>
        <v>0</v>
      </c>
      <c r="P14" s="12">
        <f>'Tabel I-O'!P14*'Tabel Harga'!$E$14</f>
        <v>0</v>
      </c>
      <c r="Q14" s="12">
        <f>'Tabel I-O'!Q14*'Tabel Harga'!$E$14</f>
        <v>0</v>
      </c>
      <c r="R14" s="12">
        <f>'Tabel I-O'!R14*'Tabel Harga'!$E$14</f>
        <v>0</v>
      </c>
      <c r="S14" s="12">
        <f>'Tabel I-O'!S14*'Tabel Harga'!$E$14</f>
        <v>0</v>
      </c>
      <c r="T14" s="12">
        <f>'Tabel I-O'!T14*'Tabel Harga'!$E$14</f>
        <v>0</v>
      </c>
      <c r="U14" s="12">
        <f>'Tabel I-O'!U14*'Tabel Harga'!$E$14</f>
        <v>0</v>
      </c>
      <c r="V14" s="12">
        <f>'Tabel I-O'!V14*'Tabel Harga'!$E$14</f>
        <v>0</v>
      </c>
      <c r="W14" s="12">
        <f>'Tabel I-O'!W14*'Tabel Harga'!$E$14</f>
        <v>0</v>
      </c>
      <c r="X14" s="12">
        <f>'Tabel I-O'!X14*'Tabel Harga'!$E$14</f>
        <v>0</v>
      </c>
      <c r="Y14" s="12">
        <f>'Tabel I-O'!Y14*'Tabel Harga'!$E$14</f>
        <v>0</v>
      </c>
      <c r="Z14" s="12">
        <f>'Tabel I-O'!Z14*'Tabel Harga'!$E$14</f>
        <v>0</v>
      </c>
      <c r="AA14" s="12">
        <f>'Tabel I-O'!AA14*'Tabel Harga'!$E$14</f>
        <v>0</v>
      </c>
      <c r="AB14" s="12">
        <f>'Tabel I-O'!AB14*'Tabel Harga'!$E$14</f>
        <v>0</v>
      </c>
      <c r="AC14" s="12">
        <f>'Tabel I-O'!AC14*'Tabel Harga'!$E$14</f>
        <v>0</v>
      </c>
      <c r="AD14" s="12">
        <f>'Tabel I-O'!AD14*'Tabel Harga'!$E$14</f>
        <v>0</v>
      </c>
      <c r="AE14" s="12">
        <f>'Tabel I-O'!AE14*'Tabel Harga'!$E$14</f>
        <v>0</v>
      </c>
      <c r="AF14" s="12">
        <f>'Tabel I-O'!AF14*'Tabel Harga'!$E$14</f>
        <v>0</v>
      </c>
      <c r="AG14" s="12">
        <f>'Tabel I-O'!AG14*'Tabel Harga'!$E$14</f>
        <v>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34" t="s">
        <v>104</v>
      </c>
      <c r="C15" s="18" t="s">
        <v>8</v>
      </c>
      <c r="D15" s="12">
        <f>'Tabel I-O'!D15*'Tabel Harga'!$E$15</f>
        <v>550000</v>
      </c>
      <c r="E15" s="12">
        <f>'Tabel I-O'!E15*'Tabel Harga'!$E$15</f>
        <v>55000</v>
      </c>
      <c r="F15" s="12">
        <f>'Tabel I-O'!F15*'Tabel Harga'!$E$15</f>
        <v>0</v>
      </c>
      <c r="G15" s="12">
        <f>'Tabel I-O'!G15*'Tabel Harga'!$E$15</f>
        <v>0</v>
      </c>
      <c r="H15" s="12">
        <f>'Tabel I-O'!H15*'Tabel Harga'!$E$15</f>
        <v>0</v>
      </c>
      <c r="I15" s="12">
        <f>'Tabel I-O'!I15*'Tabel Harga'!$E$15</f>
        <v>0</v>
      </c>
      <c r="J15" s="12">
        <f>'Tabel I-O'!J15*'Tabel Harga'!$E$15</f>
        <v>0</v>
      </c>
      <c r="K15" s="12">
        <f>'Tabel I-O'!K15*'Tabel Harga'!$E$15</f>
        <v>0</v>
      </c>
      <c r="L15" s="12">
        <f>'Tabel I-O'!L15*'Tabel Harga'!$E$15</f>
        <v>0</v>
      </c>
      <c r="M15" s="12">
        <f>'Tabel I-O'!M15*'Tabel Harga'!$E$15</f>
        <v>0</v>
      </c>
      <c r="N15" s="12">
        <f>'Tabel I-O'!N15*'Tabel Harga'!$E$15</f>
        <v>0</v>
      </c>
      <c r="O15" s="12">
        <f>'Tabel I-O'!O15*'Tabel Harga'!$E$15</f>
        <v>0</v>
      </c>
      <c r="P15" s="12">
        <f>'Tabel I-O'!P15*'Tabel Harga'!$E$15</f>
        <v>0</v>
      </c>
      <c r="Q15" s="12">
        <f>'Tabel I-O'!Q15*'Tabel Harga'!$E$15</f>
        <v>0</v>
      </c>
      <c r="R15" s="12">
        <f>'Tabel I-O'!R15*'Tabel Harga'!$E$15</f>
        <v>0</v>
      </c>
      <c r="S15" s="12">
        <f>'Tabel I-O'!S15*'Tabel Harga'!$E$15</f>
        <v>0</v>
      </c>
      <c r="T15" s="12">
        <f>'Tabel I-O'!T15*'Tabel Harga'!$E$15</f>
        <v>0</v>
      </c>
      <c r="U15" s="12">
        <f>'Tabel I-O'!U15*'Tabel Harga'!$E$15</f>
        <v>0</v>
      </c>
      <c r="V15" s="12">
        <f>'Tabel I-O'!V15*'Tabel Harga'!$E$15</f>
        <v>0</v>
      </c>
      <c r="W15" s="12">
        <f>'Tabel I-O'!W15*'Tabel Harga'!$E$15</f>
        <v>0</v>
      </c>
      <c r="X15" s="12">
        <f>'Tabel I-O'!X15*'Tabel Harga'!$E$15</f>
        <v>0</v>
      </c>
      <c r="Y15" s="12">
        <f>'Tabel I-O'!Y15*'Tabel Harga'!$E$15</f>
        <v>0</v>
      </c>
      <c r="Z15" s="12">
        <f>'Tabel I-O'!Z15*'Tabel Harga'!$E$15</f>
        <v>0</v>
      </c>
      <c r="AA15" s="12">
        <f>'Tabel I-O'!AA15*'Tabel Harga'!$E$15</f>
        <v>0</v>
      </c>
      <c r="AB15" s="12">
        <f>'Tabel I-O'!AB15*'Tabel Harga'!$E$15</f>
        <v>0</v>
      </c>
      <c r="AC15" s="12">
        <f>'Tabel I-O'!AC15*'Tabel Harga'!$E$15</f>
        <v>0</v>
      </c>
      <c r="AD15" s="12">
        <f>'Tabel I-O'!AD15*'Tabel Harga'!$E$15</f>
        <v>0</v>
      </c>
      <c r="AE15" s="12">
        <f>'Tabel I-O'!AE15*'Tabel Harga'!$E$15</f>
        <v>0</v>
      </c>
      <c r="AF15" s="12">
        <f>'Tabel I-O'!AF15*'Tabel Harga'!$E$15</f>
        <v>0</v>
      </c>
      <c r="AG15" s="12">
        <f>'Tabel I-O'!AG15*'Tabel Harga'!$E$15</f>
        <v>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>
      <c r="B16" s="34"/>
      <c r="C16" s="18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>
      <c r="B17" s="16" t="s">
        <v>41</v>
      </c>
      <c r="C17" s="18"/>
      <c r="D17" s="12"/>
      <c r="E17" s="10"/>
      <c r="F17" s="10"/>
      <c r="G17" s="10"/>
      <c r="H17" s="10"/>
      <c r="I17" s="10"/>
      <c r="J17" s="10"/>
      <c r="K17" s="11"/>
      <c r="L17" s="10"/>
      <c r="M17" s="10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34" t="s">
        <v>43</v>
      </c>
      <c r="C18" s="18" t="s">
        <v>8</v>
      </c>
      <c r="D18" s="12">
        <f>'Tabel I-O'!D18*'Tabel Harga'!$E$18</f>
        <v>0</v>
      </c>
      <c r="E18" s="12">
        <f>'Tabel I-O'!E18*'Tabel Harga'!$E$18</f>
        <v>0</v>
      </c>
      <c r="F18" s="12">
        <f>'Tabel I-O'!F18*'Tabel Harga'!$E$18</f>
        <v>0</v>
      </c>
      <c r="G18" s="12">
        <f>'Tabel I-O'!G18*'Tabel Harga'!$E$18</f>
        <v>0</v>
      </c>
      <c r="H18" s="12">
        <f>'Tabel I-O'!H18*'Tabel Harga'!$E$18</f>
        <v>0</v>
      </c>
      <c r="I18" s="12">
        <f>'Tabel I-O'!I18*'Tabel Harga'!$E$18</f>
        <v>0</v>
      </c>
      <c r="J18" s="12">
        <f>'Tabel I-O'!J18*'Tabel Harga'!$E$18</f>
        <v>0</v>
      </c>
      <c r="K18" s="12">
        <f>'Tabel I-O'!K18*'Tabel Harga'!$E$18</f>
        <v>0</v>
      </c>
      <c r="L18" s="12">
        <f>'Tabel I-O'!L18*'Tabel Harga'!$E$18</f>
        <v>0</v>
      </c>
      <c r="M18" s="12">
        <f>'Tabel I-O'!M18*'Tabel Harga'!$E$18</f>
        <v>40000</v>
      </c>
      <c r="N18" s="12">
        <f>'Tabel I-O'!N18*'Tabel Harga'!$E$18</f>
        <v>40000</v>
      </c>
      <c r="O18" s="12">
        <f>'Tabel I-O'!O18*'Tabel Harga'!$E$18</f>
        <v>40000</v>
      </c>
      <c r="P18" s="12">
        <f>'Tabel I-O'!P18*'Tabel Harga'!$E$18</f>
        <v>40000</v>
      </c>
      <c r="Q18" s="12">
        <f>'Tabel I-O'!Q18*'Tabel Harga'!$E$18</f>
        <v>40000</v>
      </c>
      <c r="R18" s="12">
        <f>'Tabel I-O'!R18*'Tabel Harga'!$E$18</f>
        <v>40000</v>
      </c>
      <c r="S18" s="12">
        <f>'Tabel I-O'!S18*'Tabel Harga'!$E$18</f>
        <v>40000</v>
      </c>
      <c r="T18" s="12">
        <f>'Tabel I-O'!T18*'Tabel Harga'!$E$18</f>
        <v>40000</v>
      </c>
      <c r="U18" s="12">
        <f>'Tabel I-O'!U18*'Tabel Harga'!$E$18</f>
        <v>40000</v>
      </c>
      <c r="V18" s="12">
        <f>'Tabel I-O'!V18*'Tabel Harga'!$E$18</f>
        <v>40000</v>
      </c>
      <c r="W18" s="12">
        <f>'Tabel I-O'!W18*'Tabel Harga'!$E$18</f>
        <v>40000</v>
      </c>
      <c r="X18" s="12">
        <f>'Tabel I-O'!X18*'Tabel Harga'!$E$18</f>
        <v>40000</v>
      </c>
      <c r="Y18" s="12">
        <f>'Tabel I-O'!Y18*'Tabel Harga'!$E$18</f>
        <v>40000</v>
      </c>
      <c r="Z18" s="12">
        <f>'Tabel I-O'!Z18*'Tabel Harga'!$E$18</f>
        <v>40000</v>
      </c>
      <c r="AA18" s="12">
        <f>'Tabel I-O'!AA18*'Tabel Harga'!$E$18</f>
        <v>40000</v>
      </c>
      <c r="AB18" s="12">
        <f>'Tabel I-O'!AB18*'Tabel Harga'!$E$18</f>
        <v>40000</v>
      </c>
      <c r="AC18" s="12">
        <f>'Tabel I-O'!AC18*'Tabel Harga'!$E$18</f>
        <v>40000</v>
      </c>
      <c r="AD18" s="12">
        <f>'Tabel I-O'!AD18*'Tabel Harga'!$E$18</f>
        <v>40000</v>
      </c>
      <c r="AE18" s="12">
        <f>'Tabel I-O'!AE18*'Tabel Harga'!$E$18</f>
        <v>40000</v>
      </c>
      <c r="AF18" s="12">
        <f>'Tabel I-O'!AF18*'Tabel Harga'!$E$18</f>
        <v>40000</v>
      </c>
      <c r="AG18" s="12">
        <f>'Tabel I-O'!AG18*'Tabel Harga'!$E$18</f>
        <v>40000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34" t="s">
        <v>85</v>
      </c>
      <c r="C19" s="18" t="s">
        <v>8</v>
      </c>
      <c r="D19" s="12">
        <f>'Tabel I-O'!D19*'Tabel Harga'!$E$19</f>
        <v>0</v>
      </c>
      <c r="E19" s="12">
        <f>'Tabel I-O'!E19*'Tabel Harga'!$E$19</f>
        <v>0</v>
      </c>
      <c r="F19" s="12">
        <f>'Tabel I-O'!F19*'Tabel Harga'!$E$19</f>
        <v>0</v>
      </c>
      <c r="G19" s="12">
        <f>'Tabel I-O'!G19*'Tabel Harga'!$E$19</f>
        <v>0</v>
      </c>
      <c r="H19" s="12">
        <f>'Tabel I-O'!H19*'Tabel Harga'!$E$19</f>
        <v>0</v>
      </c>
      <c r="I19" s="12">
        <f>'Tabel I-O'!I19*'Tabel Harga'!$E$19</f>
        <v>0</v>
      </c>
      <c r="J19" s="12">
        <f>'Tabel I-O'!J19*'Tabel Harga'!$E$19</f>
        <v>0</v>
      </c>
      <c r="K19" s="12">
        <f>'Tabel I-O'!K19*'Tabel Harga'!$E$19</f>
        <v>0</v>
      </c>
      <c r="L19" s="12">
        <f>'Tabel I-O'!L19*'Tabel Harga'!$E$19</f>
        <v>0</v>
      </c>
      <c r="M19" s="12">
        <f>'Tabel I-O'!M19*'Tabel Harga'!$E$19</f>
        <v>20000</v>
      </c>
      <c r="N19" s="12">
        <f>'Tabel I-O'!N19*'Tabel Harga'!$E$19</f>
        <v>30000</v>
      </c>
      <c r="O19" s="12">
        <f>'Tabel I-O'!O19*'Tabel Harga'!$E$19</f>
        <v>36000</v>
      </c>
      <c r="P19" s="12">
        <f>'Tabel I-O'!P19*'Tabel Harga'!$E$19</f>
        <v>38000</v>
      </c>
      <c r="Q19" s="12">
        <f>'Tabel I-O'!Q19*'Tabel Harga'!$E$19</f>
        <v>38000</v>
      </c>
      <c r="R19" s="12">
        <f>'Tabel I-O'!R19*'Tabel Harga'!$E$19</f>
        <v>38000</v>
      </c>
      <c r="S19" s="12">
        <f>'Tabel I-O'!S19*'Tabel Harga'!$E$19</f>
        <v>39000</v>
      </c>
      <c r="T19" s="12">
        <f>'Tabel I-O'!T19*'Tabel Harga'!$E$19</f>
        <v>40000</v>
      </c>
      <c r="U19" s="12">
        <f>'Tabel I-O'!U19*'Tabel Harga'!$E$19</f>
        <v>40000</v>
      </c>
      <c r="V19" s="12">
        <f>'Tabel I-O'!V19*'Tabel Harga'!$E$19</f>
        <v>40000</v>
      </c>
      <c r="W19" s="12">
        <f>'Tabel I-O'!W19*'Tabel Harga'!$E$19</f>
        <v>40000</v>
      </c>
      <c r="X19" s="12">
        <f>'Tabel I-O'!X19*'Tabel Harga'!$E$19</f>
        <v>40000</v>
      </c>
      <c r="Y19" s="12">
        <f>'Tabel I-O'!Y19*'Tabel Harga'!$E$19</f>
        <v>39000</v>
      </c>
      <c r="Z19" s="12">
        <f>'Tabel I-O'!Z19*'Tabel Harga'!$E$19</f>
        <v>39000</v>
      </c>
      <c r="AA19" s="12">
        <f>'Tabel I-O'!AA19*'Tabel Harga'!$E$19</f>
        <v>38000</v>
      </c>
      <c r="AB19" s="12">
        <f>'Tabel I-O'!AB19*'Tabel Harga'!$E$19</f>
        <v>36000</v>
      </c>
      <c r="AC19" s="12">
        <f>'Tabel I-O'!AC19*'Tabel Harga'!$E$19</f>
        <v>36000</v>
      </c>
      <c r="AD19" s="12">
        <f>'Tabel I-O'!AD19*'Tabel Harga'!$E$19</f>
        <v>36000</v>
      </c>
      <c r="AE19" s="12">
        <f>'Tabel I-O'!AE19*'Tabel Harga'!$E$19</f>
        <v>36000</v>
      </c>
      <c r="AF19" s="12">
        <f>'Tabel I-O'!AF19*'Tabel Harga'!$E$19</f>
        <v>36000</v>
      </c>
      <c r="AG19" s="12">
        <f>'Tabel I-O'!AG19*'Tabel Harga'!$E$19</f>
        <v>36000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34" t="s">
        <v>46</v>
      </c>
      <c r="C20" s="18" t="s">
        <v>8</v>
      </c>
      <c r="D20" s="12">
        <f>'Tabel I-O'!D20*'Tabel Harga'!$E$20</f>
        <v>0</v>
      </c>
      <c r="E20" s="12">
        <f>'Tabel I-O'!E20*'Tabel Harga'!$E$20</f>
        <v>0</v>
      </c>
      <c r="F20" s="12">
        <f>'Tabel I-O'!F20*'Tabel Harga'!$E$20</f>
        <v>0</v>
      </c>
      <c r="G20" s="12">
        <f>'Tabel I-O'!G20*'Tabel Harga'!$E$20</f>
        <v>0</v>
      </c>
      <c r="H20" s="12">
        <f>'Tabel I-O'!H20*'Tabel Harga'!$E$20</f>
        <v>0</v>
      </c>
      <c r="I20" s="12">
        <f>'Tabel I-O'!I20*'Tabel Harga'!$E$20</f>
        <v>0</v>
      </c>
      <c r="J20" s="12">
        <f>'Tabel I-O'!J20*'Tabel Harga'!$E$20</f>
        <v>0</v>
      </c>
      <c r="K20" s="12">
        <f>'Tabel I-O'!K20*'Tabel Harga'!$E$20</f>
        <v>0</v>
      </c>
      <c r="L20" s="12">
        <f>'Tabel I-O'!L20*'Tabel Harga'!$E$20</f>
        <v>0</v>
      </c>
      <c r="M20" s="12">
        <f>'Tabel I-O'!M20*'Tabel Harga'!$E$20</f>
        <v>20000</v>
      </c>
      <c r="N20" s="12">
        <f>'Tabel I-O'!N20*'Tabel Harga'!$E$20</f>
        <v>0</v>
      </c>
      <c r="O20" s="12">
        <f>'Tabel I-O'!O20*'Tabel Harga'!$E$20</f>
        <v>20000</v>
      </c>
      <c r="P20" s="12">
        <f>'Tabel I-O'!P20*'Tabel Harga'!$E$20</f>
        <v>0</v>
      </c>
      <c r="Q20" s="12">
        <f>'Tabel I-O'!Q20*'Tabel Harga'!$E$20</f>
        <v>20000</v>
      </c>
      <c r="R20" s="12">
        <f>'Tabel I-O'!R20*'Tabel Harga'!$E$20</f>
        <v>0</v>
      </c>
      <c r="S20" s="12">
        <f>'Tabel I-O'!S20*'Tabel Harga'!$E$20</f>
        <v>20000</v>
      </c>
      <c r="T20" s="12">
        <f>'Tabel I-O'!T20*'Tabel Harga'!$E$20</f>
        <v>0</v>
      </c>
      <c r="U20" s="12">
        <f>'Tabel I-O'!U20*'Tabel Harga'!$E$20</f>
        <v>20000</v>
      </c>
      <c r="V20" s="12">
        <f>'Tabel I-O'!V20*'Tabel Harga'!$E$20</f>
        <v>0</v>
      </c>
      <c r="W20" s="12">
        <f>'Tabel I-O'!W20*'Tabel Harga'!$E$20</f>
        <v>20000</v>
      </c>
      <c r="X20" s="12">
        <f>'Tabel I-O'!X20*'Tabel Harga'!$E$20</f>
        <v>0</v>
      </c>
      <c r="Y20" s="12">
        <f>'Tabel I-O'!Y20*'Tabel Harga'!$E$20</f>
        <v>20000</v>
      </c>
      <c r="Z20" s="12">
        <f>'Tabel I-O'!Z20*'Tabel Harga'!$E$20</f>
        <v>0</v>
      </c>
      <c r="AA20" s="12">
        <f>'Tabel I-O'!AA20*'Tabel Harga'!$E$20</f>
        <v>20000</v>
      </c>
      <c r="AB20" s="12">
        <f>'Tabel I-O'!AB20*'Tabel Harga'!$E$20</f>
        <v>0</v>
      </c>
      <c r="AC20" s="12">
        <f>'Tabel I-O'!AC20*'Tabel Harga'!$E$20</f>
        <v>20000</v>
      </c>
      <c r="AD20" s="12">
        <f>'Tabel I-O'!AD20*'Tabel Harga'!$E$20</f>
        <v>0</v>
      </c>
      <c r="AE20" s="12">
        <f>'Tabel I-O'!AE20*'Tabel Harga'!$E$20</f>
        <v>20000</v>
      </c>
      <c r="AF20" s="12">
        <f>'Tabel I-O'!AF20*'Tabel Harga'!$E$20</f>
        <v>0</v>
      </c>
      <c r="AG20" s="12">
        <f>'Tabel I-O'!AG20*'Tabel Harga'!$E$20</f>
        <v>20000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34" t="s">
        <v>44</v>
      </c>
      <c r="C21" s="18" t="s">
        <v>8</v>
      </c>
      <c r="D21" s="12">
        <f>'Tabel I-O'!D21*'Tabel Harga'!$E$21</f>
        <v>25000</v>
      </c>
      <c r="E21" s="12">
        <f>'Tabel I-O'!E21*'Tabel Harga'!$E$21</f>
        <v>0</v>
      </c>
      <c r="F21" s="12">
        <f>'Tabel I-O'!F21*'Tabel Harga'!$E$21</f>
        <v>0</v>
      </c>
      <c r="G21" s="12">
        <f>'Tabel I-O'!G21*'Tabel Harga'!$E$21</f>
        <v>0</v>
      </c>
      <c r="H21" s="12">
        <f>'Tabel I-O'!H21*'Tabel Harga'!$E$21</f>
        <v>0</v>
      </c>
      <c r="I21" s="12">
        <f>'Tabel I-O'!I21*'Tabel Harga'!$E$21</f>
        <v>25000</v>
      </c>
      <c r="J21" s="12">
        <f>'Tabel I-O'!J21*'Tabel Harga'!$E$21</f>
        <v>0</v>
      </c>
      <c r="K21" s="12">
        <f>'Tabel I-O'!K21*'Tabel Harga'!$E$21</f>
        <v>0</v>
      </c>
      <c r="L21" s="12">
        <f>'Tabel I-O'!L21*'Tabel Harga'!$E$21</f>
        <v>0</v>
      </c>
      <c r="M21" s="12">
        <f>'Tabel I-O'!M21*'Tabel Harga'!$E$21</f>
        <v>0</v>
      </c>
      <c r="N21" s="12">
        <f>'Tabel I-O'!N21*'Tabel Harga'!$E$21</f>
        <v>25000</v>
      </c>
      <c r="O21" s="12">
        <f>'Tabel I-O'!O21*'Tabel Harga'!$E$21</f>
        <v>0</v>
      </c>
      <c r="P21" s="12">
        <f>'Tabel I-O'!P21*'Tabel Harga'!$E$21</f>
        <v>0</v>
      </c>
      <c r="Q21" s="12">
        <f>'Tabel I-O'!Q21*'Tabel Harga'!$E$21</f>
        <v>0</v>
      </c>
      <c r="R21" s="12">
        <f>'Tabel I-O'!R21*'Tabel Harga'!$E$21</f>
        <v>0</v>
      </c>
      <c r="S21" s="12">
        <f>'Tabel I-O'!S21*'Tabel Harga'!$E$21</f>
        <v>25000</v>
      </c>
      <c r="T21" s="12">
        <f>'Tabel I-O'!T21*'Tabel Harga'!$E$21</f>
        <v>0</v>
      </c>
      <c r="U21" s="12">
        <f>'Tabel I-O'!U21*'Tabel Harga'!$E$21</f>
        <v>0</v>
      </c>
      <c r="V21" s="12">
        <f>'Tabel I-O'!V21*'Tabel Harga'!$E$21</f>
        <v>0</v>
      </c>
      <c r="W21" s="12">
        <f>'Tabel I-O'!W21*'Tabel Harga'!$E$21</f>
        <v>0</v>
      </c>
      <c r="X21" s="12">
        <f>'Tabel I-O'!X21*'Tabel Harga'!$E$21</f>
        <v>25000</v>
      </c>
      <c r="Y21" s="12">
        <f>'Tabel I-O'!Y21*'Tabel Harga'!$E$21</f>
        <v>0</v>
      </c>
      <c r="Z21" s="12">
        <f>'Tabel I-O'!Z21*'Tabel Harga'!$E$21</f>
        <v>0</v>
      </c>
      <c r="AA21" s="12">
        <f>'Tabel I-O'!AA21*'Tabel Harga'!$E$21</f>
        <v>0</v>
      </c>
      <c r="AB21" s="12">
        <f>'Tabel I-O'!AB21*'Tabel Harga'!$E$21</f>
        <v>0</v>
      </c>
      <c r="AC21" s="12">
        <f>'Tabel I-O'!AC21*'Tabel Harga'!$E$21</f>
        <v>25000</v>
      </c>
      <c r="AD21" s="12">
        <f>'Tabel I-O'!AD21*'Tabel Harga'!$E$21</f>
        <v>0</v>
      </c>
      <c r="AE21" s="12">
        <f>'Tabel I-O'!AE21*'Tabel Harga'!$E$21</f>
        <v>0</v>
      </c>
      <c r="AF21" s="12">
        <f>'Tabel I-O'!AF21*'Tabel Harga'!$E$21</f>
        <v>0</v>
      </c>
      <c r="AG21" s="12">
        <f>'Tabel I-O'!AG21*'Tabel Harga'!$E$21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34" t="s">
        <v>45</v>
      </c>
      <c r="C22" s="18" t="s">
        <v>8</v>
      </c>
      <c r="D22" s="12">
        <f>'Tabel I-O'!D22*'Tabel Harga'!$E$22</f>
        <v>50000</v>
      </c>
      <c r="E22" s="12">
        <f>'Tabel I-O'!E22*'Tabel Harga'!$E$22</f>
        <v>0</v>
      </c>
      <c r="F22" s="12">
        <f>'Tabel I-O'!F22*'Tabel Harga'!$E$22</f>
        <v>50000</v>
      </c>
      <c r="G22" s="12">
        <f>'Tabel I-O'!G22*'Tabel Harga'!$E$22</f>
        <v>0</v>
      </c>
      <c r="H22" s="12">
        <f>'Tabel I-O'!H22*'Tabel Harga'!$E$22</f>
        <v>50000</v>
      </c>
      <c r="I22" s="12">
        <f>'Tabel I-O'!I22*'Tabel Harga'!$E$22</f>
        <v>0</v>
      </c>
      <c r="J22" s="12">
        <f>'Tabel I-O'!J22*'Tabel Harga'!$E$22</f>
        <v>50000</v>
      </c>
      <c r="K22" s="12">
        <f>'Tabel I-O'!K22*'Tabel Harga'!$E$22</f>
        <v>0</v>
      </c>
      <c r="L22" s="12">
        <f>'Tabel I-O'!L22*'Tabel Harga'!$E$22</f>
        <v>50000</v>
      </c>
      <c r="M22" s="12">
        <f>'Tabel I-O'!M22*'Tabel Harga'!$E$22</f>
        <v>0</v>
      </c>
      <c r="N22" s="12">
        <f>'Tabel I-O'!N22*'Tabel Harga'!$E$22</f>
        <v>50000</v>
      </c>
      <c r="O22" s="12">
        <f>'Tabel I-O'!O22*'Tabel Harga'!$E$22</f>
        <v>0</v>
      </c>
      <c r="P22" s="12">
        <f>'Tabel I-O'!P22*'Tabel Harga'!$E$22</f>
        <v>50000</v>
      </c>
      <c r="Q22" s="12">
        <f>'Tabel I-O'!Q22*'Tabel Harga'!$E$22</f>
        <v>0</v>
      </c>
      <c r="R22" s="12">
        <f>'Tabel I-O'!R22*'Tabel Harga'!$E$22</f>
        <v>50000</v>
      </c>
      <c r="S22" s="12">
        <f>'Tabel I-O'!S22*'Tabel Harga'!$E$22</f>
        <v>0</v>
      </c>
      <c r="T22" s="12">
        <f>'Tabel I-O'!T22*'Tabel Harga'!$E$22</f>
        <v>50000</v>
      </c>
      <c r="U22" s="12">
        <f>'Tabel I-O'!U22*'Tabel Harga'!$E$22</f>
        <v>0</v>
      </c>
      <c r="V22" s="12">
        <f>'Tabel I-O'!V22*'Tabel Harga'!$E$22</f>
        <v>50000</v>
      </c>
      <c r="W22" s="12">
        <f>'Tabel I-O'!W22*'Tabel Harga'!$E$22</f>
        <v>0</v>
      </c>
      <c r="X22" s="12">
        <f>'Tabel I-O'!X22*'Tabel Harga'!$E$22</f>
        <v>50000</v>
      </c>
      <c r="Y22" s="12">
        <f>'Tabel I-O'!Y22*'Tabel Harga'!$E$22</f>
        <v>0</v>
      </c>
      <c r="Z22" s="12">
        <f>'Tabel I-O'!Z22*'Tabel Harga'!$E$22</f>
        <v>50000</v>
      </c>
      <c r="AA22" s="12">
        <f>'Tabel I-O'!AA22*'Tabel Harga'!$E$22</f>
        <v>0</v>
      </c>
      <c r="AB22" s="12">
        <f>'Tabel I-O'!AB22*'Tabel Harga'!$E$22</f>
        <v>50000</v>
      </c>
      <c r="AC22" s="12">
        <f>'Tabel I-O'!AC22*'Tabel Harga'!$E$22</f>
        <v>0</v>
      </c>
      <c r="AD22" s="12">
        <f>'Tabel I-O'!AD22*'Tabel Harga'!$E$22</f>
        <v>50000</v>
      </c>
      <c r="AE22" s="12">
        <f>'Tabel I-O'!AE22*'Tabel Harga'!$E$22</f>
        <v>0</v>
      </c>
      <c r="AF22" s="12">
        <f>'Tabel I-O'!AF22*'Tabel Harga'!$E$22</f>
        <v>50000</v>
      </c>
      <c r="AG22" s="12">
        <f>'Tabel I-O'!AG22*'Tabel Harga'!$E$22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4" t="s">
        <v>119</v>
      </c>
      <c r="C23" s="18" t="s">
        <v>8</v>
      </c>
      <c r="D23" s="12">
        <f>'Tabel I-O'!D23*'Tabel Harga'!$E$23</f>
        <v>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0</v>
      </c>
      <c r="I23" s="12">
        <f>'Tabel I-O'!I23*'Tabel Harga'!$E$23</f>
        <v>0</v>
      </c>
      <c r="J23" s="12">
        <f>'Tabel I-O'!J23*'Tabel Harga'!$E$23</f>
        <v>0</v>
      </c>
      <c r="K23" s="12">
        <f>'Tabel I-O'!K23*'Tabel Harga'!$E$23</f>
        <v>0</v>
      </c>
      <c r="L23" s="12">
        <f>'Tabel I-O'!L23*'Tabel Harga'!$E$23</f>
        <v>0</v>
      </c>
      <c r="M23" s="12">
        <f>'Tabel I-O'!M23*'Tabel Harga'!$E$23</f>
        <v>50000</v>
      </c>
      <c r="N23" s="12">
        <f>'Tabel I-O'!N23*'Tabel Harga'!$E$23</f>
        <v>50000</v>
      </c>
      <c r="O23" s="12">
        <f>'Tabel I-O'!O23*'Tabel Harga'!$E$23</f>
        <v>50000</v>
      </c>
      <c r="P23" s="12">
        <f>'Tabel I-O'!P23*'Tabel Harga'!$E$23</f>
        <v>50000</v>
      </c>
      <c r="Q23" s="12">
        <f>'Tabel I-O'!Q23*'Tabel Harga'!$E$23</f>
        <v>50000</v>
      </c>
      <c r="R23" s="12">
        <f>'Tabel I-O'!R23*'Tabel Harga'!$E$23</f>
        <v>50000</v>
      </c>
      <c r="S23" s="12">
        <f>'Tabel I-O'!S23*'Tabel Harga'!$E$23</f>
        <v>50000</v>
      </c>
      <c r="T23" s="12">
        <f>'Tabel I-O'!T23*'Tabel Harga'!$E$23</f>
        <v>50000</v>
      </c>
      <c r="U23" s="12">
        <f>'Tabel I-O'!U23*'Tabel Harga'!$E$23</f>
        <v>50000</v>
      </c>
      <c r="V23" s="12">
        <f>'Tabel I-O'!V23*'Tabel Harga'!$E$23</f>
        <v>50000</v>
      </c>
      <c r="W23" s="12">
        <f>'Tabel I-O'!W23*'Tabel Harga'!$E$23</f>
        <v>50000</v>
      </c>
      <c r="X23" s="12">
        <f>'Tabel I-O'!X23*'Tabel Harga'!$E$23</f>
        <v>50000</v>
      </c>
      <c r="Y23" s="12">
        <f>'Tabel I-O'!Y23*'Tabel Harga'!$E$23</f>
        <v>50000</v>
      </c>
      <c r="Z23" s="12">
        <f>'Tabel I-O'!Z23*'Tabel Harga'!$E$23</f>
        <v>50000</v>
      </c>
      <c r="AA23" s="12">
        <f>'Tabel I-O'!AA23*'Tabel Harga'!$E$23</f>
        <v>50000</v>
      </c>
      <c r="AB23" s="12">
        <f>'Tabel I-O'!AB23*'Tabel Harga'!$E$23</f>
        <v>50000</v>
      </c>
      <c r="AC23" s="12">
        <f>'Tabel I-O'!AC23*'Tabel Harga'!$E$23</f>
        <v>50000</v>
      </c>
      <c r="AD23" s="12">
        <f>'Tabel I-O'!AD23*'Tabel Harga'!$E$23</f>
        <v>50000</v>
      </c>
      <c r="AE23" s="12">
        <f>'Tabel I-O'!AE23*'Tabel Harga'!$E$23</f>
        <v>50000</v>
      </c>
      <c r="AF23" s="12">
        <f>'Tabel I-O'!AF23*'Tabel Harga'!$E$23</f>
        <v>50000</v>
      </c>
      <c r="AG23" s="12">
        <f>'Tabel I-O'!AG23*'Tabel Harga'!$E$23</f>
        <v>50000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4"/>
      <c r="C24" s="18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16" t="s">
        <v>42</v>
      </c>
      <c r="C25" s="18"/>
      <c r="D25" s="12"/>
      <c r="E25" s="10"/>
      <c r="F25" s="10"/>
      <c r="G25" s="10"/>
      <c r="H25" s="12"/>
      <c r="I25" s="12"/>
      <c r="J25" s="12"/>
      <c r="K25" s="13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106" t="s">
        <v>142</v>
      </c>
      <c r="C26" s="18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93" t="s">
        <v>124</v>
      </c>
      <c r="C27" s="18" t="s">
        <v>8</v>
      </c>
      <c r="D27" s="12">
        <f>'Tabel I-O'!D27*'Tabel Harga'!$E$27</f>
        <v>750000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93" t="s">
        <v>125</v>
      </c>
      <c r="C28" s="18" t="s">
        <v>8</v>
      </c>
      <c r="D28" s="12">
        <f>'Tabel I-O'!D28*'Tabel Harga'!$E$28</f>
        <v>200000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93" t="s">
        <v>126</v>
      </c>
      <c r="C29" s="18" t="s">
        <v>8</v>
      </c>
      <c r="D29" s="12">
        <f>'Tabel I-O'!D29*'Tabel Harga'!$E$29</f>
        <v>50000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93" t="s">
        <v>127</v>
      </c>
      <c r="C30" s="18" t="s">
        <v>8</v>
      </c>
      <c r="D30" s="12">
        <f>'Tabel I-O'!D30*'Tabel Harga'!$E$30</f>
        <v>100000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95" t="s">
        <v>128</v>
      </c>
      <c r="C31" s="18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98" t="s">
        <v>129</v>
      </c>
      <c r="C32" s="18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99" t="s">
        <v>130</v>
      </c>
      <c r="C33" s="18" t="s">
        <v>8</v>
      </c>
      <c r="D33" s="12">
        <f>'Tabel I-O'!D33*'Tabel Harga'!$E$33</f>
        <v>500000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98" t="s">
        <v>131</v>
      </c>
      <c r="C34" s="18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99" t="s">
        <v>116</v>
      </c>
      <c r="C35" s="18" t="s">
        <v>8</v>
      </c>
      <c r="D35" s="12">
        <f>'Tabel I-O'!D35*'Tabel Harga'!$E$35</f>
        <v>300000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>
      <c r="B36" s="99" t="s">
        <v>132</v>
      </c>
      <c r="C36" s="18" t="s">
        <v>8</v>
      </c>
      <c r="D36" s="12">
        <f>'Tabel I-O'!D36*'Tabel Harga'!$E$36</f>
        <v>750000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98" t="s">
        <v>133</v>
      </c>
      <c r="C37" s="18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99" t="s">
        <v>134</v>
      </c>
      <c r="C38" s="18" t="s">
        <v>8</v>
      </c>
      <c r="D38" s="12">
        <f>'Tabel I-O'!D38*'Tabel Harga'!$E$38</f>
        <v>1000000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99" t="s">
        <v>135</v>
      </c>
      <c r="C39" s="18" t="s">
        <v>8</v>
      </c>
      <c r="D39" s="12">
        <f>'Tabel I-O'!D39*'Tabel Harga'!$E$39</f>
        <v>100000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93"/>
      <c r="C40" s="18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>
      <c r="B41" s="102" t="s">
        <v>104</v>
      </c>
      <c r="C41" s="55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>
      <c r="B42" s="103" t="s">
        <v>129</v>
      </c>
      <c r="C42" s="5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>
      <c r="B43" s="93" t="s">
        <v>144</v>
      </c>
      <c r="C43" s="18" t="s">
        <v>8</v>
      </c>
      <c r="D43" s="12">
        <f>'Tabel I-O'!D43*'Tabel Harga'!$E$43</f>
        <v>1450000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>
      <c r="B44" s="93" t="s">
        <v>138</v>
      </c>
      <c r="C44" s="18" t="s">
        <v>8</v>
      </c>
      <c r="D44" s="12">
        <f>'Tabel I-O'!D44*'Tabel Harga'!$E$44</f>
        <v>550000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2:49">
      <c r="B45" s="103" t="s">
        <v>139</v>
      </c>
      <c r="C45" s="18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>
      <c r="B46" s="93" t="s">
        <v>116</v>
      </c>
      <c r="C46" s="18" t="s">
        <v>8</v>
      </c>
      <c r="D46" s="12">
        <f>'Tabel I-O'!D46*'Tabel Harga'!$E$46</f>
        <v>1050000</v>
      </c>
      <c r="E46" s="12">
        <f>'Tabel I-O'!E46*'Tabel Harga'!$E$46</f>
        <v>1050000</v>
      </c>
      <c r="F46" s="12">
        <f>'Tabel I-O'!F46*'Tabel Harga'!$E$46</f>
        <v>1050000</v>
      </c>
      <c r="G46" s="12">
        <f>'Tabel I-O'!G46*'Tabel Harga'!$E$46</f>
        <v>1050000</v>
      </c>
      <c r="H46" s="12">
        <f>'Tabel I-O'!H46*'Tabel Harga'!$E$46</f>
        <v>1050000</v>
      </c>
      <c r="I46" s="12">
        <f>'Tabel I-O'!I46*'Tabel Harga'!$E$46</f>
        <v>1050000</v>
      </c>
      <c r="J46" s="12">
        <f>'Tabel I-O'!J46*'Tabel Harga'!$E$46</f>
        <v>1050000</v>
      </c>
      <c r="K46" s="12">
        <f>'Tabel I-O'!K46*'Tabel Harga'!$E$46</f>
        <v>1050000</v>
      </c>
      <c r="L46" s="12">
        <f>'Tabel I-O'!L46*'Tabel Harga'!$E$46</f>
        <v>700000</v>
      </c>
      <c r="M46" s="12">
        <f>'Tabel I-O'!M46*'Tabel Harga'!$E$46</f>
        <v>700000</v>
      </c>
      <c r="N46" s="12">
        <f>'Tabel I-O'!N46*'Tabel Harga'!$E$46</f>
        <v>700000</v>
      </c>
      <c r="O46" s="12">
        <f>'Tabel I-O'!O46*'Tabel Harga'!$E$46</f>
        <v>700000</v>
      </c>
      <c r="P46" s="12">
        <f>'Tabel I-O'!P46*'Tabel Harga'!$E$46</f>
        <v>700000</v>
      </c>
      <c r="Q46" s="12">
        <f>'Tabel I-O'!Q46*'Tabel Harga'!$E$46</f>
        <v>700000</v>
      </c>
      <c r="R46" s="12">
        <f>'Tabel I-O'!R46*'Tabel Harga'!$E$46</f>
        <v>700000</v>
      </c>
      <c r="S46" s="12">
        <f>'Tabel I-O'!S46*'Tabel Harga'!$E$46</f>
        <v>700000</v>
      </c>
      <c r="T46" s="12">
        <f>'Tabel I-O'!T46*'Tabel Harga'!$E$46</f>
        <v>700000</v>
      </c>
      <c r="U46" s="12">
        <f>'Tabel I-O'!U46*'Tabel Harga'!$E$46</f>
        <v>700000</v>
      </c>
      <c r="V46" s="12">
        <f>'Tabel I-O'!V46*'Tabel Harga'!$E$46</f>
        <v>700000</v>
      </c>
      <c r="W46" s="12">
        <f>'Tabel I-O'!W46*'Tabel Harga'!$E$46</f>
        <v>700000</v>
      </c>
      <c r="X46" s="12">
        <f>'Tabel I-O'!X46*'Tabel Harga'!$E$46</f>
        <v>700000</v>
      </c>
      <c r="Y46" s="12">
        <f>'Tabel I-O'!Y46*'Tabel Harga'!$E$46</f>
        <v>700000</v>
      </c>
      <c r="Z46" s="12">
        <f>'Tabel I-O'!Z46*'Tabel Harga'!$E$46</f>
        <v>700000</v>
      </c>
      <c r="AA46" s="12">
        <f>'Tabel I-O'!AA46*'Tabel Harga'!$E$46</f>
        <v>700000</v>
      </c>
      <c r="AB46" s="12">
        <f>'Tabel I-O'!AB46*'Tabel Harga'!$E$46</f>
        <v>700000</v>
      </c>
      <c r="AC46" s="12">
        <f>'Tabel I-O'!AC46*'Tabel Harga'!$E$46</f>
        <v>700000</v>
      </c>
      <c r="AD46" s="12">
        <f>'Tabel I-O'!AD46*'Tabel Harga'!$E$46</f>
        <v>700000</v>
      </c>
      <c r="AE46" s="12">
        <f>'Tabel I-O'!AE46*'Tabel Harga'!$E$46</f>
        <v>700000</v>
      </c>
      <c r="AF46" s="12">
        <f>'Tabel I-O'!AF46*'Tabel Harga'!$E$46</f>
        <v>700000</v>
      </c>
      <c r="AG46" s="12">
        <f>'Tabel I-O'!AG46*'Tabel Harga'!$E$46</f>
        <v>700000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>
      <c r="B47" s="93" t="s">
        <v>140</v>
      </c>
      <c r="C47" s="18" t="s">
        <v>8</v>
      </c>
      <c r="D47" s="12">
        <f>'Tabel I-O'!D47*'Tabel Harga'!$E$47</f>
        <v>50000</v>
      </c>
      <c r="E47" s="12">
        <f>'Tabel I-O'!E47*'Tabel Harga'!$E$47</f>
        <v>300000</v>
      </c>
      <c r="F47" s="12">
        <f>'Tabel I-O'!F47*'Tabel Harga'!$E$47</f>
        <v>150000</v>
      </c>
      <c r="G47" s="12">
        <f>'Tabel I-O'!G47*'Tabel Harga'!$E$47</f>
        <v>0</v>
      </c>
      <c r="H47" s="12">
        <f>'Tabel I-O'!H47*'Tabel Harga'!$E$47</f>
        <v>0</v>
      </c>
      <c r="I47" s="12">
        <f>'Tabel I-O'!I47*'Tabel Harga'!$E$47</f>
        <v>0</v>
      </c>
      <c r="J47" s="12">
        <f>'Tabel I-O'!J47*'Tabel Harga'!$E$47</f>
        <v>0</v>
      </c>
      <c r="K47" s="12">
        <f>'Tabel I-O'!K47*'Tabel Harga'!$E$47</f>
        <v>0</v>
      </c>
      <c r="L47" s="12">
        <f>'Tabel I-O'!L47*'Tabel Harga'!$E$47</f>
        <v>0</v>
      </c>
      <c r="M47" s="12">
        <f>'Tabel I-O'!M47*'Tabel Harga'!$E$47</f>
        <v>0</v>
      </c>
      <c r="N47" s="12">
        <f>'Tabel I-O'!N47*'Tabel Harga'!$E$47</f>
        <v>0</v>
      </c>
      <c r="O47" s="12">
        <f>'Tabel I-O'!O47*'Tabel Harga'!$E$47</f>
        <v>0</v>
      </c>
      <c r="P47" s="12">
        <f>'Tabel I-O'!P47*'Tabel Harga'!$E$47</f>
        <v>0</v>
      </c>
      <c r="Q47" s="12">
        <f>'Tabel I-O'!Q47*'Tabel Harga'!$E$47</f>
        <v>0</v>
      </c>
      <c r="R47" s="12">
        <f>'Tabel I-O'!R47*'Tabel Harga'!$E$47</f>
        <v>0</v>
      </c>
      <c r="S47" s="12">
        <f>'Tabel I-O'!S47*'Tabel Harga'!$E$47</f>
        <v>0</v>
      </c>
      <c r="T47" s="12">
        <f>'Tabel I-O'!T47*'Tabel Harga'!$E$47</f>
        <v>0</v>
      </c>
      <c r="U47" s="12">
        <f>'Tabel I-O'!U47*'Tabel Harga'!$E$47</f>
        <v>0</v>
      </c>
      <c r="V47" s="12">
        <f>'Tabel I-O'!V47*'Tabel Harga'!$E$47</f>
        <v>0</v>
      </c>
      <c r="W47" s="12">
        <f>'Tabel I-O'!W47*'Tabel Harga'!$E$47</f>
        <v>0</v>
      </c>
      <c r="X47" s="12">
        <f>'Tabel I-O'!X47*'Tabel Harga'!$E$47</f>
        <v>0</v>
      </c>
      <c r="Y47" s="12">
        <f>'Tabel I-O'!Y47*'Tabel Harga'!$E$47</f>
        <v>0</v>
      </c>
      <c r="Z47" s="12">
        <f>'Tabel I-O'!Z47*'Tabel Harga'!$E$47</f>
        <v>0</v>
      </c>
      <c r="AA47" s="12">
        <f>'Tabel I-O'!AA47*'Tabel Harga'!$E$47</f>
        <v>0</v>
      </c>
      <c r="AB47" s="12">
        <f>'Tabel I-O'!AB47*'Tabel Harga'!$E$47</f>
        <v>0</v>
      </c>
      <c r="AC47" s="12">
        <f>'Tabel I-O'!AC47*'Tabel Harga'!$E$47</f>
        <v>0</v>
      </c>
      <c r="AD47" s="12">
        <f>'Tabel I-O'!AD47*'Tabel Harga'!$E$47</f>
        <v>0</v>
      </c>
      <c r="AE47" s="12">
        <f>'Tabel I-O'!AE47*'Tabel Harga'!$E$47</f>
        <v>0</v>
      </c>
      <c r="AF47" s="12">
        <f>'Tabel I-O'!AF47*'Tabel Harga'!$E$47</f>
        <v>0</v>
      </c>
      <c r="AG47" s="12">
        <f>'Tabel I-O'!AG47*'Tabel Harga'!$E$47</f>
        <v>0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2:49">
      <c r="B48" s="103" t="s">
        <v>48</v>
      </c>
      <c r="C48" s="18" t="s">
        <v>8</v>
      </c>
      <c r="D48" s="12">
        <f>'Tabel I-O'!D48*'Tabel Harga'!$E$48</f>
        <v>0</v>
      </c>
      <c r="E48" s="12">
        <f>'Tabel I-O'!E48*'Tabel Harga'!$E$48</f>
        <v>0</v>
      </c>
      <c r="F48" s="12">
        <f>'Tabel I-O'!F48*'Tabel Harga'!$E$48</f>
        <v>0</v>
      </c>
      <c r="G48" s="12">
        <f>'Tabel I-O'!G48*'Tabel Harga'!$E$48</f>
        <v>0</v>
      </c>
      <c r="H48" s="12">
        <f>'Tabel I-O'!H48*'Tabel Harga'!$E$48</f>
        <v>0</v>
      </c>
      <c r="I48" s="12">
        <f>'Tabel I-O'!I48*'Tabel Harga'!$E$48</f>
        <v>0</v>
      </c>
      <c r="J48" s="12">
        <f>'Tabel I-O'!J48*'Tabel Harga'!$E$48</f>
        <v>0</v>
      </c>
      <c r="K48" s="12">
        <f>'Tabel I-O'!K48*'Tabel Harga'!$E$48</f>
        <v>0</v>
      </c>
      <c r="L48" s="12">
        <f>'Tabel I-O'!L48*'Tabel Harga'!$E$48</f>
        <v>500000</v>
      </c>
      <c r="M48" s="12">
        <f>'Tabel I-O'!M48*'Tabel Harga'!$E$48</f>
        <v>3260869.5652173916</v>
      </c>
      <c r="N48" s="12">
        <f>'Tabel I-O'!N48*'Tabel Harga'!$E$48</f>
        <v>4891304.3478260869</v>
      </c>
      <c r="O48" s="12">
        <f>'Tabel I-O'!O48*'Tabel Harga'!$E$48</f>
        <v>5869565.2173913047</v>
      </c>
      <c r="P48" s="12">
        <f>'Tabel I-O'!P48*'Tabel Harga'!$E$48</f>
        <v>6195652.173913043</v>
      </c>
      <c r="Q48" s="12">
        <f>'Tabel I-O'!Q48*'Tabel Harga'!$E$48</f>
        <v>6195652.173913043</v>
      </c>
      <c r="R48" s="12">
        <f>'Tabel I-O'!R48*'Tabel Harga'!$E$48</f>
        <v>6195652.173913043</v>
      </c>
      <c r="S48" s="12">
        <f>'Tabel I-O'!S48*'Tabel Harga'!$E$48</f>
        <v>6358695.6521739131</v>
      </c>
      <c r="T48" s="12">
        <f>'Tabel I-O'!T48*'Tabel Harga'!$E$48</f>
        <v>6521739.1304347832</v>
      </c>
      <c r="U48" s="12">
        <f>'Tabel I-O'!U48*'Tabel Harga'!$E$48</f>
        <v>6521739.1304347832</v>
      </c>
      <c r="V48" s="12">
        <f>'Tabel I-O'!V48*'Tabel Harga'!$E$48</f>
        <v>6521739.1304347832</v>
      </c>
      <c r="W48" s="12">
        <f>'Tabel I-O'!W48*'Tabel Harga'!$E$48</f>
        <v>6521739.1304347832</v>
      </c>
      <c r="X48" s="12">
        <f>'Tabel I-O'!X48*'Tabel Harga'!$E$48</f>
        <v>6521739.1304347832</v>
      </c>
      <c r="Y48" s="12">
        <f>'Tabel I-O'!Y48*'Tabel Harga'!$E$48</f>
        <v>6358695.6521739131</v>
      </c>
      <c r="Z48" s="12">
        <f>'Tabel I-O'!Z48*'Tabel Harga'!$E$48</f>
        <v>6358695.6521739131</v>
      </c>
      <c r="AA48" s="12">
        <f>'Tabel I-O'!AA48*'Tabel Harga'!$E$48</f>
        <v>6195652.173913043</v>
      </c>
      <c r="AB48" s="12">
        <f>'Tabel I-O'!AB48*'Tabel Harga'!$E$48</f>
        <v>5869565.2173913047</v>
      </c>
      <c r="AC48" s="12">
        <f>'Tabel I-O'!AC48*'Tabel Harga'!$E$48</f>
        <v>5869565.2173913047</v>
      </c>
      <c r="AD48" s="12">
        <f>'Tabel I-O'!AD48*'Tabel Harga'!$E$48</f>
        <v>5869565.2173913047</v>
      </c>
      <c r="AE48" s="12">
        <f>'Tabel I-O'!AE48*'Tabel Harga'!$E$48</f>
        <v>5869565.2173913047</v>
      </c>
      <c r="AF48" s="12">
        <f>'Tabel I-O'!AF48*'Tabel Harga'!$E$48</f>
        <v>5869565.2173913047</v>
      </c>
      <c r="AG48" s="12">
        <f>'Tabel I-O'!AG48*'Tabel Harga'!$E$48</f>
        <v>5869565.2173913047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2:49">
      <c r="B49" s="138" t="s">
        <v>133</v>
      </c>
      <c r="C49" s="18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>
      <c r="B50" s="139" t="s">
        <v>223</v>
      </c>
      <c r="C50" s="18" t="s">
        <v>8</v>
      </c>
      <c r="D50" s="12">
        <f>'Tabel I-O'!D50*'Tabel Harga'!$E$50</f>
        <v>0</v>
      </c>
      <c r="E50" s="12">
        <f>'Tabel I-O'!E50*'Tabel Harga'!$E$50</f>
        <v>0</v>
      </c>
      <c r="F50" s="12">
        <f>'Tabel I-O'!F50*'Tabel Harga'!$E$50</f>
        <v>0</v>
      </c>
      <c r="G50" s="12">
        <f>'Tabel I-O'!G50*'Tabel Harga'!$E$50</f>
        <v>0</v>
      </c>
      <c r="H50" s="12">
        <f>'Tabel I-O'!H50*'Tabel Harga'!$E$50</f>
        <v>0</v>
      </c>
      <c r="I50" s="12">
        <f>'Tabel I-O'!I50*'Tabel Harga'!$E$50</f>
        <v>0</v>
      </c>
      <c r="J50" s="12">
        <f>'Tabel I-O'!J50*'Tabel Harga'!$E$50</f>
        <v>0</v>
      </c>
      <c r="K50" s="12">
        <f>'Tabel I-O'!K50*'Tabel Harga'!$E$50</f>
        <v>0</v>
      </c>
      <c r="L50" s="12">
        <f>'Tabel I-O'!L50*'Tabel Harga'!$E$50</f>
        <v>0</v>
      </c>
      <c r="M50" s="12">
        <f>'Tabel I-O'!M50*'Tabel Harga'!$E$50</f>
        <v>0</v>
      </c>
      <c r="N50" s="12">
        <f>'Tabel I-O'!N50*'Tabel Harga'!$E$50</f>
        <v>0</v>
      </c>
      <c r="O50" s="12">
        <f>'Tabel I-O'!O50*'Tabel Harga'!$E$50</f>
        <v>100000</v>
      </c>
      <c r="P50" s="12">
        <f>'Tabel I-O'!P50*'Tabel Harga'!$E$50</f>
        <v>0</v>
      </c>
      <c r="Q50" s="12">
        <f>'Tabel I-O'!Q50*'Tabel Harga'!$E$50</f>
        <v>0</v>
      </c>
      <c r="R50" s="12">
        <f>'Tabel I-O'!R50*'Tabel Harga'!$E$50</f>
        <v>400000</v>
      </c>
      <c r="S50" s="12">
        <f>'Tabel I-O'!S50*'Tabel Harga'!$E$50</f>
        <v>0</v>
      </c>
      <c r="T50" s="12">
        <f>'Tabel I-O'!T50*'Tabel Harga'!$E$50</f>
        <v>0</v>
      </c>
      <c r="U50" s="12">
        <f>'Tabel I-O'!U50*'Tabel Harga'!$E$50</f>
        <v>400000</v>
      </c>
      <c r="V50" s="12">
        <f>'Tabel I-O'!V50*'Tabel Harga'!$E$50</f>
        <v>0</v>
      </c>
      <c r="W50" s="12">
        <f>'Tabel I-O'!W50*'Tabel Harga'!$E$50</f>
        <v>0</v>
      </c>
      <c r="X50" s="12">
        <f>'Tabel I-O'!X50*'Tabel Harga'!$E$50</f>
        <v>400000</v>
      </c>
      <c r="Y50" s="12">
        <f>'Tabel I-O'!Y50*'Tabel Harga'!$E$50</f>
        <v>0</v>
      </c>
      <c r="Z50" s="12">
        <f>'Tabel I-O'!Z50*'Tabel Harga'!$E$50</f>
        <v>0</v>
      </c>
      <c r="AA50" s="12">
        <f>'Tabel I-O'!AA50*'Tabel Harga'!$E$50</f>
        <v>400000</v>
      </c>
      <c r="AB50" s="12">
        <f>'Tabel I-O'!AB50*'Tabel Harga'!$E$50</f>
        <v>0</v>
      </c>
      <c r="AC50" s="12">
        <f>'Tabel I-O'!AC50*'Tabel Harga'!$E$50</f>
        <v>0</v>
      </c>
      <c r="AD50" s="12">
        <f>'Tabel I-O'!AD50*'Tabel Harga'!$E$50</f>
        <v>400000</v>
      </c>
      <c r="AE50" s="12">
        <f>'Tabel I-O'!AE50*'Tabel Harga'!$E$50</f>
        <v>0</v>
      </c>
      <c r="AF50" s="12">
        <f>'Tabel I-O'!AF50*'Tabel Harga'!$E$50</f>
        <v>0</v>
      </c>
      <c r="AG50" s="12">
        <f>'Tabel I-O'!AG50*'Tabel Harga'!$E$50</f>
        <v>400000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2:49">
      <c r="B51" s="139" t="s">
        <v>220</v>
      </c>
      <c r="C51" s="18" t="s">
        <v>8</v>
      </c>
      <c r="D51" s="12">
        <f>'Tabel I-O'!D51*'Tabel Harga'!$E$51</f>
        <v>0</v>
      </c>
      <c r="E51" s="12">
        <f>'Tabel I-O'!E51*'Tabel Harga'!$E$51</f>
        <v>0</v>
      </c>
      <c r="F51" s="12">
        <f>'Tabel I-O'!F51*'Tabel Harga'!$E$51</f>
        <v>0</v>
      </c>
      <c r="G51" s="12">
        <f>'Tabel I-O'!G51*'Tabel Harga'!$E$51</f>
        <v>0</v>
      </c>
      <c r="H51" s="12">
        <f>'Tabel I-O'!H51*'Tabel Harga'!$E$51</f>
        <v>0</v>
      </c>
      <c r="I51" s="12">
        <f>'Tabel I-O'!I51*'Tabel Harga'!$E$51</f>
        <v>0</v>
      </c>
      <c r="J51" s="12">
        <f>'Tabel I-O'!J51*'Tabel Harga'!$E$51</f>
        <v>0</v>
      </c>
      <c r="K51" s="12">
        <f>'Tabel I-O'!K51*'Tabel Harga'!$E$51</f>
        <v>0</v>
      </c>
      <c r="L51" s="12">
        <f>'Tabel I-O'!L51*'Tabel Harga'!$E$51</f>
        <v>0</v>
      </c>
      <c r="M51" s="12">
        <f>'Tabel I-O'!M51*'Tabel Harga'!$E$51</f>
        <v>0</v>
      </c>
      <c r="N51" s="12">
        <f>'Tabel I-O'!N51*'Tabel Harga'!$E$51</f>
        <v>0</v>
      </c>
      <c r="O51" s="12">
        <f>'Tabel I-O'!O51*'Tabel Harga'!$E$51</f>
        <v>400000</v>
      </c>
      <c r="P51" s="12">
        <f>'Tabel I-O'!P51*'Tabel Harga'!$E$51</f>
        <v>400000</v>
      </c>
      <c r="Q51" s="12">
        <f>'Tabel I-O'!Q51*'Tabel Harga'!$E$51</f>
        <v>400000</v>
      </c>
      <c r="R51" s="12">
        <f>'Tabel I-O'!R51*'Tabel Harga'!$E$51</f>
        <v>400000</v>
      </c>
      <c r="S51" s="12">
        <f>'Tabel I-O'!S51*'Tabel Harga'!$E$51</f>
        <v>400000</v>
      </c>
      <c r="T51" s="12">
        <f>'Tabel I-O'!T51*'Tabel Harga'!$E$51</f>
        <v>400000</v>
      </c>
      <c r="U51" s="12">
        <f>'Tabel I-O'!U51*'Tabel Harga'!$E$51</f>
        <v>400000</v>
      </c>
      <c r="V51" s="12">
        <f>'Tabel I-O'!V51*'Tabel Harga'!$E$51</f>
        <v>400000</v>
      </c>
      <c r="W51" s="12">
        <f>'Tabel I-O'!W51*'Tabel Harga'!$E$51</f>
        <v>400000</v>
      </c>
      <c r="X51" s="12">
        <f>'Tabel I-O'!X51*'Tabel Harga'!$E$51</f>
        <v>400000</v>
      </c>
      <c r="Y51" s="12">
        <f>'Tabel I-O'!Y51*'Tabel Harga'!$E$51</f>
        <v>400000</v>
      </c>
      <c r="Z51" s="12">
        <f>'Tabel I-O'!Z51*'Tabel Harga'!$E$51</f>
        <v>400000</v>
      </c>
      <c r="AA51" s="12">
        <f>'Tabel I-O'!AA51*'Tabel Harga'!$E$51</f>
        <v>400000</v>
      </c>
      <c r="AB51" s="12">
        <f>'Tabel I-O'!AB51*'Tabel Harga'!$E$51</f>
        <v>400000</v>
      </c>
      <c r="AC51" s="12">
        <f>'Tabel I-O'!AC51*'Tabel Harga'!$E$51</f>
        <v>400000</v>
      </c>
      <c r="AD51" s="12">
        <f>'Tabel I-O'!AD51*'Tabel Harga'!$E$51</f>
        <v>400000</v>
      </c>
      <c r="AE51" s="12">
        <f>'Tabel I-O'!AE51*'Tabel Harga'!$E$51</f>
        <v>400000</v>
      </c>
      <c r="AF51" s="12">
        <f>'Tabel I-O'!AF51*'Tabel Harga'!$E$51</f>
        <v>400000</v>
      </c>
      <c r="AG51" s="12">
        <f>'Tabel I-O'!AG51*'Tabel Harga'!$E$51</f>
        <v>400000</v>
      </c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2:49">
      <c r="B52" s="139" t="s">
        <v>218</v>
      </c>
      <c r="C52" s="18" t="s">
        <v>8</v>
      </c>
      <c r="D52" s="12">
        <f>'Tabel I-O'!D52*'Tabel Harga'!$E$52</f>
        <v>0</v>
      </c>
      <c r="E52" s="12">
        <f>'Tabel I-O'!E52*'Tabel Harga'!$E$52</f>
        <v>0</v>
      </c>
      <c r="F52" s="12">
        <f>'Tabel I-O'!F52*'Tabel Harga'!$E$52</f>
        <v>0</v>
      </c>
      <c r="G52" s="12">
        <f>'Tabel I-O'!G52*'Tabel Harga'!$E$52</f>
        <v>0</v>
      </c>
      <c r="H52" s="12">
        <f>'Tabel I-O'!H52*'Tabel Harga'!$E$52</f>
        <v>0</v>
      </c>
      <c r="I52" s="12">
        <f>'Tabel I-O'!I52*'Tabel Harga'!$E$52</f>
        <v>0</v>
      </c>
      <c r="J52" s="12">
        <f>'Tabel I-O'!J52*'Tabel Harga'!$E$52</f>
        <v>0</v>
      </c>
      <c r="K52" s="12">
        <f>'Tabel I-O'!K52*'Tabel Harga'!$E$52</f>
        <v>0</v>
      </c>
      <c r="L52" s="12">
        <f>'Tabel I-O'!L52*'Tabel Harga'!$E$52</f>
        <v>0</v>
      </c>
      <c r="M52" s="12">
        <f>'Tabel I-O'!M52*'Tabel Harga'!$E$52</f>
        <v>0</v>
      </c>
      <c r="N52" s="12">
        <f>'Tabel I-O'!N52*'Tabel Harga'!$E$52</f>
        <v>0</v>
      </c>
      <c r="O52" s="12">
        <f>'Tabel I-O'!O52*'Tabel Harga'!$E$52</f>
        <v>100000</v>
      </c>
      <c r="P52" s="12">
        <f>'Tabel I-O'!P52*'Tabel Harga'!$E$52</f>
        <v>100000</v>
      </c>
      <c r="Q52" s="12">
        <f>'Tabel I-O'!Q52*'Tabel Harga'!$E$52</f>
        <v>150000</v>
      </c>
      <c r="R52" s="12">
        <f>'Tabel I-O'!R52*'Tabel Harga'!$E$52</f>
        <v>150000</v>
      </c>
      <c r="S52" s="12">
        <f>'Tabel I-O'!S52*'Tabel Harga'!$E$52</f>
        <v>200000</v>
      </c>
      <c r="T52" s="12">
        <f>'Tabel I-O'!T52*'Tabel Harga'!$E$52</f>
        <v>200000</v>
      </c>
      <c r="U52" s="12">
        <f>'Tabel I-O'!U52*'Tabel Harga'!$E$52</f>
        <v>250000</v>
      </c>
      <c r="V52" s="12">
        <f>'Tabel I-O'!V52*'Tabel Harga'!$E$52</f>
        <v>350000</v>
      </c>
      <c r="W52" s="12">
        <f>'Tabel I-O'!W52*'Tabel Harga'!$E$52</f>
        <v>400000</v>
      </c>
      <c r="X52" s="12">
        <f>'Tabel I-O'!X52*'Tabel Harga'!$E$52</f>
        <v>400000</v>
      </c>
      <c r="Y52" s="12">
        <f>'Tabel I-O'!Y52*'Tabel Harga'!$E$52</f>
        <v>400000</v>
      </c>
      <c r="Z52" s="12">
        <f>'Tabel I-O'!Z52*'Tabel Harga'!$E$52</f>
        <v>400000</v>
      </c>
      <c r="AA52" s="12">
        <f>'Tabel I-O'!AA52*'Tabel Harga'!$E$52</f>
        <v>400000</v>
      </c>
      <c r="AB52" s="12">
        <f>'Tabel I-O'!AB52*'Tabel Harga'!$E$52</f>
        <v>400000</v>
      </c>
      <c r="AC52" s="12">
        <f>'Tabel I-O'!AC52*'Tabel Harga'!$E$52</f>
        <v>400000</v>
      </c>
      <c r="AD52" s="12">
        <f>'Tabel I-O'!AD52*'Tabel Harga'!$E$52</f>
        <v>400000</v>
      </c>
      <c r="AE52" s="12">
        <f>'Tabel I-O'!AE52*'Tabel Harga'!$E$52</f>
        <v>400000</v>
      </c>
      <c r="AF52" s="12">
        <f>'Tabel I-O'!AF52*'Tabel Harga'!$E$52</f>
        <v>400000</v>
      </c>
      <c r="AG52" s="12">
        <f>'Tabel I-O'!AG52*'Tabel Harga'!$E$52</f>
        <v>400000</v>
      </c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2:49">
      <c r="B53" s="16" t="s">
        <v>29</v>
      </c>
      <c r="C53" s="18" t="s">
        <v>8</v>
      </c>
      <c r="D53" s="10">
        <f>SUM(D8:D52)</f>
        <v>7755000</v>
      </c>
      <c r="E53" s="10">
        <f t="shared" ref="E53:AG53" si="0">SUM(E8:E52)</f>
        <v>1405000</v>
      </c>
      <c r="F53" s="10">
        <f t="shared" si="0"/>
        <v>1250000</v>
      </c>
      <c r="G53" s="10">
        <f t="shared" si="0"/>
        <v>1050000</v>
      </c>
      <c r="H53" s="10">
        <f t="shared" si="0"/>
        <v>1100000</v>
      </c>
      <c r="I53" s="10">
        <f t="shared" si="0"/>
        <v>1075000</v>
      </c>
      <c r="J53" s="10">
        <f t="shared" si="0"/>
        <v>1100000</v>
      </c>
      <c r="K53" s="10">
        <f t="shared" si="0"/>
        <v>1050000</v>
      </c>
      <c r="L53" s="10">
        <f t="shared" si="0"/>
        <v>1250000</v>
      </c>
      <c r="M53" s="10">
        <f t="shared" si="0"/>
        <v>4103105.6109773917</v>
      </c>
      <c r="N53" s="10">
        <f t="shared" si="0"/>
        <v>5808687.3953460865</v>
      </c>
      <c r="O53" s="10">
        <f t="shared" si="0"/>
        <v>7345289.039599305</v>
      </c>
      <c r="P53" s="10">
        <f t="shared" si="0"/>
        <v>7605969.9427130427</v>
      </c>
      <c r="Q53" s="10">
        <f t="shared" si="0"/>
        <v>7626200.5967470426</v>
      </c>
      <c r="R53" s="10">
        <f t="shared" si="0"/>
        <v>8056655.9458070435</v>
      </c>
      <c r="S53" s="10">
        <f t="shared" si="0"/>
        <v>7866798.5650699129</v>
      </c>
      <c r="T53" s="10">
        <f t="shared" si="0"/>
        <v>8037183.330754783</v>
      </c>
      <c r="U53" s="10">
        <f t="shared" si="0"/>
        <v>8457413.663434783</v>
      </c>
      <c r="V53" s="10">
        <f t="shared" si="0"/>
        <v>8187868.1727947835</v>
      </c>
      <c r="W53" s="10">
        <f t="shared" si="0"/>
        <v>8208314.5173547827</v>
      </c>
      <c r="X53" s="10">
        <f t="shared" si="0"/>
        <v>8663752.7489547841</v>
      </c>
      <c r="Y53" s="10">
        <f t="shared" si="0"/>
        <v>8043994.6176299136</v>
      </c>
      <c r="Z53" s="10">
        <f t="shared" si="0"/>
        <v>8073783.9302309128</v>
      </c>
      <c r="AA53" s="10">
        <f t="shared" si="0"/>
        <v>8278187.7443130426</v>
      </c>
      <c r="AB53" s="10">
        <f t="shared" si="0"/>
        <v>7577877.7477593049</v>
      </c>
      <c r="AC53" s="10">
        <f t="shared" si="0"/>
        <v>7572877.7477593049</v>
      </c>
      <c r="AD53" s="10">
        <f t="shared" si="0"/>
        <v>7976831.9486593045</v>
      </c>
      <c r="AE53" s="10">
        <f t="shared" si="0"/>
        <v>7546182.0509913042</v>
      </c>
      <c r="AF53" s="10">
        <f t="shared" si="0"/>
        <v>7575061.0190913044</v>
      </c>
      <c r="AG53" s="10">
        <f t="shared" si="0"/>
        <v>7943991.2855741177</v>
      </c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2:49">
      <c r="B54" s="30" t="s">
        <v>32</v>
      </c>
      <c r="C54" s="31"/>
      <c r="D54" s="32"/>
      <c r="E54" s="3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2:49" s="113" customFormat="1">
      <c r="B55" s="110" t="s">
        <v>143</v>
      </c>
      <c r="C55" s="18" t="s">
        <v>8</v>
      </c>
      <c r="D55" s="118">
        <f>'Tabel I-O'!D55*'Tabel Harga'!E55</f>
        <v>3000000</v>
      </c>
      <c r="E55" s="118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</row>
    <row r="56" spans="2:49">
      <c r="B56" s="17" t="s">
        <v>14</v>
      </c>
      <c r="C56" s="18" t="s">
        <v>8</v>
      </c>
      <c r="D56" s="12">
        <f>'Tabel I-O'!D56*'Tabel Harga'!$E$56</f>
        <v>0</v>
      </c>
      <c r="E56" s="12">
        <f>'Tabel I-O'!E56*'Tabel Harga'!$E$56</f>
        <v>0</v>
      </c>
      <c r="F56" s="12">
        <f>'Tabel I-O'!F56*'Tabel Harga'!$E$56</f>
        <v>0</v>
      </c>
      <c r="G56" s="12">
        <f>'Tabel I-O'!G56*'Tabel Harga'!$E$56</f>
        <v>0</v>
      </c>
      <c r="H56" s="12">
        <f>'Tabel I-O'!H56*'Tabel Harga'!$E$56</f>
        <v>0</v>
      </c>
      <c r="I56" s="12">
        <f>'Tabel I-O'!I56*'Tabel Harga'!$E$56</f>
        <v>0</v>
      </c>
      <c r="J56" s="12">
        <f>'Tabel I-O'!J56*'Tabel Harga'!$E$56</f>
        <v>0</v>
      </c>
      <c r="K56" s="12">
        <f>'Tabel I-O'!K56*'Tabel Harga'!$E$56</f>
        <v>0</v>
      </c>
      <c r="L56" s="12">
        <f>'Tabel I-O'!L56*'Tabel Harga'!$E$56</f>
        <v>0</v>
      </c>
      <c r="M56" s="12">
        <f>'Tabel I-O'!M56*'Tabel Harga'!$E$56</f>
        <v>3262945.5360000003</v>
      </c>
      <c r="N56" s="12">
        <f>'Tabel I-O'!N56*'Tabel Harga'!$E$56</f>
        <v>5968812.6719999993</v>
      </c>
      <c r="O56" s="12">
        <f>'Tabel I-O'!O56*'Tabel Harga'!$E$56</f>
        <v>7926352.5887999991</v>
      </c>
      <c r="P56" s="12">
        <f>'Tabel I-O'!P56*'Tabel Harga'!$E$56</f>
        <v>8618071.6799999997</v>
      </c>
      <c r="Q56" s="12">
        <f>'Tabel I-O'!Q56*'Tabel Harga'!$E$56</f>
        <v>8679579.4223999996</v>
      </c>
      <c r="R56" s="12">
        <f>'Tabel I-O'!R56*'Tabel Harga'!$E$56</f>
        <v>8801005.8383999988</v>
      </c>
      <c r="S56" s="12">
        <f>'Tabel I-O'!S56*'Tabel Harga'!$E$56</f>
        <v>9094110.1055999994</v>
      </c>
      <c r="T56" s="12">
        <f>'Tabel I-O'!T56*'Tabel Harga'!$E$56</f>
        <v>9451786.7520000003</v>
      </c>
      <c r="U56" s="12">
        <f>'Tabel I-O'!U56*'Tabel Harga'!$E$56</f>
        <v>9513208.8000000007</v>
      </c>
      <c r="V56" s="12">
        <f>'Tabel I-O'!V56*'Tabel Harga'!$E$56</f>
        <v>9634411.2959999982</v>
      </c>
      <c r="W56" s="12">
        <f>'Tabel I-O'!W56*'Tabel Harga'!$E$56</f>
        <v>9753436.512000002</v>
      </c>
      <c r="X56" s="12">
        <f>'Tabel I-O'!X56*'Tabel Harga'!$E$56</f>
        <v>9870298.2719999999</v>
      </c>
      <c r="Y56" s="12">
        <f>'Tabel I-O'!Y56*'Tabel Harga'!$E$56</f>
        <v>9679724.1216000002</v>
      </c>
      <c r="Z56" s="12">
        <f>'Tabel I-O'!Z56*'Tabel Harga'!$E$56</f>
        <v>9623540.8151999973</v>
      </c>
      <c r="AA56" s="12">
        <f>'Tabel I-O'!AA56*'Tabel Harga'!$E$56</f>
        <v>9209485.4400000013</v>
      </c>
      <c r="AB56" s="12">
        <f>'Tabel I-O'!AB56*'Tabel Harga'!$E$56</f>
        <v>8616674.7647999991</v>
      </c>
      <c r="AC56" s="12">
        <f>'Tabel I-O'!AC56*'Tabel Harga'!$E$56</f>
        <v>8616674.7647999991</v>
      </c>
      <c r="AD56" s="12">
        <f>'Tabel I-O'!AD56*'Tabel Harga'!$E$56</f>
        <v>8337795.0047999984</v>
      </c>
      <c r="AE56" s="12">
        <f>'Tabel I-O'!AE56*'Tabel Harga'!$E$56</f>
        <v>8164488.959999999</v>
      </c>
      <c r="AF56" s="12">
        <f>'Tabel I-O'!AF56*'Tabel Harga'!$E$56</f>
        <v>7865547.120000001</v>
      </c>
      <c r="AG56" s="12">
        <f>'Tabel I-O'!AG56*'Tabel Harga'!$E$56</f>
        <v>7580284.848749998</v>
      </c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2:49">
      <c r="B57" s="17" t="s">
        <v>217</v>
      </c>
      <c r="C57" s="18" t="s">
        <v>8</v>
      </c>
      <c r="D57" s="12">
        <f>'Tabel I-O'!D57*'Tabel Harga'!$E$57</f>
        <v>0</v>
      </c>
      <c r="E57" s="12">
        <f>'Tabel I-O'!E57*'Tabel Harga'!$E$57</f>
        <v>0</v>
      </c>
      <c r="F57" s="12">
        <f>'Tabel I-O'!F57*'Tabel Harga'!$E$57</f>
        <v>0</v>
      </c>
      <c r="G57" s="12">
        <f>'Tabel I-O'!G57*'Tabel Harga'!$E$57</f>
        <v>0</v>
      </c>
      <c r="H57" s="12">
        <f>'Tabel I-O'!H57*'Tabel Harga'!$E$57</f>
        <v>0</v>
      </c>
      <c r="I57" s="12">
        <f>'Tabel I-O'!I57*'Tabel Harga'!$E$57</f>
        <v>0</v>
      </c>
      <c r="J57" s="12">
        <f>'Tabel I-O'!J57*'Tabel Harga'!$E$57</f>
        <v>0</v>
      </c>
      <c r="K57" s="12">
        <f>'Tabel I-O'!K57*'Tabel Harga'!$E$57</f>
        <v>0</v>
      </c>
      <c r="L57" s="12">
        <f>'Tabel I-O'!L57*'Tabel Harga'!$E$57</f>
        <v>0</v>
      </c>
      <c r="M57" s="12">
        <f>'Tabel I-O'!M57*'Tabel Harga'!$E$57</f>
        <v>0</v>
      </c>
      <c r="N57" s="12">
        <f>'Tabel I-O'!N57*'Tabel Harga'!$E$57</f>
        <v>0</v>
      </c>
      <c r="O57" s="12">
        <f>'Tabel I-O'!O57*'Tabel Harga'!$E$57</f>
        <v>400000</v>
      </c>
      <c r="P57" s="12">
        <f>'Tabel I-O'!P57*'Tabel Harga'!$E$57</f>
        <v>0</v>
      </c>
      <c r="Q57" s="12">
        <f>'Tabel I-O'!Q57*'Tabel Harga'!$E$57</f>
        <v>0</v>
      </c>
      <c r="R57" s="12">
        <f>'Tabel I-O'!R57*'Tabel Harga'!$E$57</f>
        <v>800000</v>
      </c>
      <c r="S57" s="12">
        <f>'Tabel I-O'!S57*'Tabel Harga'!$E$57</f>
        <v>0</v>
      </c>
      <c r="T57" s="12">
        <f>'Tabel I-O'!T57*'Tabel Harga'!$E$57</f>
        <v>0</v>
      </c>
      <c r="U57" s="12">
        <f>'Tabel I-O'!U57*'Tabel Harga'!$E$57</f>
        <v>1200000</v>
      </c>
      <c r="V57" s="12">
        <f>'Tabel I-O'!V57*'Tabel Harga'!$E$57</f>
        <v>0</v>
      </c>
      <c r="W57" s="12">
        <f>'Tabel I-O'!W57*'Tabel Harga'!$E$57</f>
        <v>0</v>
      </c>
      <c r="X57" s="12">
        <f>'Tabel I-O'!X57*'Tabel Harga'!$E$57</f>
        <v>1200000</v>
      </c>
      <c r="Y57" s="12">
        <f>'Tabel I-O'!Y57*'Tabel Harga'!$E$57</f>
        <v>0</v>
      </c>
      <c r="Z57" s="12">
        <f>'Tabel I-O'!Z57*'Tabel Harga'!$E$57</f>
        <v>0</v>
      </c>
      <c r="AA57" s="12">
        <f>'Tabel I-O'!AA57*'Tabel Harga'!$E$57</f>
        <v>1200000</v>
      </c>
      <c r="AB57" s="12">
        <f>'Tabel I-O'!AB57*'Tabel Harga'!$E$57</f>
        <v>0</v>
      </c>
      <c r="AC57" s="12">
        <f>'Tabel I-O'!AC57*'Tabel Harga'!$E$57</f>
        <v>0</v>
      </c>
      <c r="AD57" s="12">
        <f>'Tabel I-O'!AD57*'Tabel Harga'!$E$57</f>
        <v>1200000</v>
      </c>
      <c r="AE57" s="12">
        <f>'Tabel I-O'!AE57*'Tabel Harga'!$E$57</f>
        <v>0</v>
      </c>
      <c r="AF57" s="12">
        <f>'Tabel I-O'!AF57*'Tabel Harga'!$E$57</f>
        <v>0</v>
      </c>
      <c r="AG57" s="12">
        <f>'Tabel I-O'!AG57*'Tabel Harga'!$E$57</f>
        <v>1200000</v>
      </c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2:49">
      <c r="B58" s="17" t="s">
        <v>221</v>
      </c>
      <c r="C58" s="18" t="s">
        <v>8</v>
      </c>
      <c r="D58" s="12">
        <f>'Tabel I-O'!D58*'Tabel Harga'!$E$58</f>
        <v>0</v>
      </c>
      <c r="E58" s="12">
        <f>'Tabel I-O'!E58*'Tabel Harga'!$E$58</f>
        <v>0</v>
      </c>
      <c r="F58" s="12">
        <f>'Tabel I-O'!F58*'Tabel Harga'!$E$58</f>
        <v>0</v>
      </c>
      <c r="G58" s="12">
        <f>'Tabel I-O'!G58*'Tabel Harga'!$E$58</f>
        <v>0</v>
      </c>
      <c r="H58" s="12">
        <f>'Tabel I-O'!H58*'Tabel Harga'!$E$58</f>
        <v>0</v>
      </c>
      <c r="I58" s="12">
        <f>'Tabel I-O'!I58*'Tabel Harga'!$E$58</f>
        <v>0</v>
      </c>
      <c r="J58" s="12">
        <f>'Tabel I-O'!J58*'Tabel Harga'!$E$58</f>
        <v>0</v>
      </c>
      <c r="K58" s="12">
        <f>'Tabel I-O'!K58*'Tabel Harga'!$E$58</f>
        <v>0</v>
      </c>
      <c r="L58" s="12">
        <f>'Tabel I-O'!L58*'Tabel Harga'!$E$58</f>
        <v>0</v>
      </c>
      <c r="M58" s="12">
        <f>'Tabel I-O'!M58*'Tabel Harga'!$E$58</f>
        <v>0</v>
      </c>
      <c r="N58" s="12">
        <f>'Tabel I-O'!N58*'Tabel Harga'!$E$58</f>
        <v>0</v>
      </c>
      <c r="O58" s="12">
        <f>'Tabel I-O'!O58*'Tabel Harga'!$E$58</f>
        <v>2000000</v>
      </c>
      <c r="P58" s="12">
        <f>'Tabel I-O'!P58*'Tabel Harga'!$E$58</f>
        <v>2000000</v>
      </c>
      <c r="Q58" s="12">
        <f>'Tabel I-O'!Q58*'Tabel Harga'!$E$58</f>
        <v>2000000</v>
      </c>
      <c r="R58" s="12">
        <f>'Tabel I-O'!R58*'Tabel Harga'!$E$58</f>
        <v>2000000</v>
      </c>
      <c r="S58" s="12">
        <f>'Tabel I-O'!S58*'Tabel Harga'!$E$58</f>
        <v>2000000</v>
      </c>
      <c r="T58" s="12">
        <f>'Tabel I-O'!T58*'Tabel Harga'!$E$58</f>
        <v>2000000</v>
      </c>
      <c r="U58" s="12">
        <f>'Tabel I-O'!U58*'Tabel Harga'!$E$58</f>
        <v>2000000</v>
      </c>
      <c r="V58" s="12">
        <f>'Tabel I-O'!V58*'Tabel Harga'!$E$58</f>
        <v>2000000</v>
      </c>
      <c r="W58" s="12">
        <f>'Tabel I-O'!W58*'Tabel Harga'!$E$58</f>
        <v>2000000</v>
      </c>
      <c r="X58" s="12">
        <f>'Tabel I-O'!X58*'Tabel Harga'!$E$58</f>
        <v>2000000</v>
      </c>
      <c r="Y58" s="12">
        <f>'Tabel I-O'!Y58*'Tabel Harga'!$E$58</f>
        <v>2000000</v>
      </c>
      <c r="Z58" s="12">
        <f>'Tabel I-O'!Z58*'Tabel Harga'!$E$58</f>
        <v>2000000</v>
      </c>
      <c r="AA58" s="12">
        <f>'Tabel I-O'!AA58*'Tabel Harga'!$E$58</f>
        <v>2000000</v>
      </c>
      <c r="AB58" s="12">
        <f>'Tabel I-O'!AB58*'Tabel Harga'!$E$58</f>
        <v>2000000</v>
      </c>
      <c r="AC58" s="12">
        <f>'Tabel I-O'!AC58*'Tabel Harga'!$E$58</f>
        <v>2000000</v>
      </c>
      <c r="AD58" s="12">
        <f>'Tabel I-O'!AD58*'Tabel Harga'!$E$58</f>
        <v>2000000</v>
      </c>
      <c r="AE58" s="12">
        <f>'Tabel I-O'!AE58*'Tabel Harga'!$E$58</f>
        <v>2000000</v>
      </c>
      <c r="AF58" s="12">
        <f>'Tabel I-O'!AF58*'Tabel Harga'!$E$58</f>
        <v>2000000</v>
      </c>
      <c r="AG58" s="12">
        <f>'Tabel I-O'!AG58*'Tabel Harga'!$E$58</f>
        <v>2000000</v>
      </c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2:49">
      <c r="B59" s="17" t="s">
        <v>218</v>
      </c>
      <c r="C59" s="18" t="s">
        <v>8</v>
      </c>
      <c r="D59" s="12">
        <f>'Tabel I-O'!D59*'Tabel Harga'!$E$59</f>
        <v>0</v>
      </c>
      <c r="E59" s="12">
        <f>'Tabel I-O'!E59*'Tabel Harga'!$E$59</f>
        <v>0</v>
      </c>
      <c r="F59" s="12">
        <f>'Tabel I-O'!F59*'Tabel Harga'!$E$59</f>
        <v>0</v>
      </c>
      <c r="G59" s="12">
        <f>'Tabel I-O'!G59*'Tabel Harga'!$E$59</f>
        <v>0</v>
      </c>
      <c r="H59" s="12">
        <f>'Tabel I-O'!H59*'Tabel Harga'!$E$59</f>
        <v>0</v>
      </c>
      <c r="I59" s="12">
        <f>'Tabel I-O'!I59*'Tabel Harga'!$E$59</f>
        <v>0</v>
      </c>
      <c r="J59" s="12">
        <f>'Tabel I-O'!J59*'Tabel Harga'!$E$59</f>
        <v>0</v>
      </c>
      <c r="K59" s="12">
        <f>'Tabel I-O'!K59*'Tabel Harga'!$E$59</f>
        <v>0</v>
      </c>
      <c r="L59" s="12">
        <f>'Tabel I-O'!L59*'Tabel Harga'!$E$59</f>
        <v>0</v>
      </c>
      <c r="M59" s="12">
        <f>'Tabel I-O'!M59*'Tabel Harga'!$E$59</f>
        <v>0</v>
      </c>
      <c r="N59" s="12">
        <f>'Tabel I-O'!N59*'Tabel Harga'!$E$59</f>
        <v>0</v>
      </c>
      <c r="O59" s="12">
        <f>'Tabel I-O'!O59*'Tabel Harga'!$E$59</f>
        <v>600000</v>
      </c>
      <c r="P59" s="12">
        <f>'Tabel I-O'!P59*'Tabel Harga'!$E$59</f>
        <v>900000</v>
      </c>
      <c r="Q59" s="12">
        <f>'Tabel I-O'!Q59*'Tabel Harga'!$E$59</f>
        <v>1800000</v>
      </c>
      <c r="R59" s="12">
        <f>'Tabel I-O'!R59*'Tabel Harga'!$E$59</f>
        <v>1800000</v>
      </c>
      <c r="S59" s="12">
        <f>'Tabel I-O'!S59*'Tabel Harga'!$E$59</f>
        <v>2100000</v>
      </c>
      <c r="T59" s="12">
        <f>'Tabel I-O'!T59*'Tabel Harga'!$E$59</f>
        <v>2400000</v>
      </c>
      <c r="U59" s="12">
        <f>'Tabel I-O'!U59*'Tabel Harga'!$E$59</f>
        <v>3000000</v>
      </c>
      <c r="V59" s="12">
        <f>'Tabel I-O'!V59*'Tabel Harga'!$E$59</f>
        <v>3600000</v>
      </c>
      <c r="W59" s="12">
        <f>'Tabel I-O'!W59*'Tabel Harga'!$E$59</f>
        <v>3600000</v>
      </c>
      <c r="X59" s="12">
        <f>'Tabel I-O'!X59*'Tabel Harga'!$E$59</f>
        <v>3600000</v>
      </c>
      <c r="Y59" s="12">
        <f>'Tabel I-O'!Y59*'Tabel Harga'!$E$59</f>
        <v>3600000</v>
      </c>
      <c r="Z59" s="12">
        <f>'Tabel I-O'!Z59*'Tabel Harga'!$E$59</f>
        <v>3600000</v>
      </c>
      <c r="AA59" s="12">
        <f>'Tabel I-O'!AA59*'Tabel Harga'!$E$59</f>
        <v>3600000</v>
      </c>
      <c r="AB59" s="12">
        <f>'Tabel I-O'!AB59*'Tabel Harga'!$E$59</f>
        <v>3600000</v>
      </c>
      <c r="AC59" s="12">
        <f>'Tabel I-O'!AC59*'Tabel Harga'!$E$59</f>
        <v>3600000</v>
      </c>
      <c r="AD59" s="12">
        <f>'Tabel I-O'!AD59*'Tabel Harga'!$E$59</f>
        <v>3600000</v>
      </c>
      <c r="AE59" s="12">
        <f>'Tabel I-O'!AE59*'Tabel Harga'!$E$59</f>
        <v>3600000</v>
      </c>
      <c r="AF59" s="12">
        <f>'Tabel I-O'!AF59*'Tabel Harga'!$E$59</f>
        <v>3600000</v>
      </c>
      <c r="AG59" s="12">
        <f>'Tabel I-O'!AG59*'Tabel Harga'!$E$59</f>
        <v>3600000</v>
      </c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 spans="2:49">
      <c r="B60" s="17" t="s">
        <v>49</v>
      </c>
      <c r="C60" s="18" t="s">
        <v>8</v>
      </c>
      <c r="D60" s="12">
        <f>'Tabel I-O'!D61*'Tabel Harga'!$E$61</f>
        <v>0</v>
      </c>
      <c r="E60" s="12">
        <f>'Tabel I-O'!E61*'Tabel Harga'!$E$61</f>
        <v>0</v>
      </c>
      <c r="F60" s="12">
        <f>'Tabel I-O'!F61*'Tabel Harga'!$E$61</f>
        <v>0</v>
      </c>
      <c r="G60" s="12">
        <f>'Tabel I-O'!G61*'Tabel Harga'!$E$61</f>
        <v>0</v>
      </c>
      <c r="H60" s="12">
        <f>'Tabel I-O'!H61*'Tabel Harga'!$E$61</f>
        <v>0</v>
      </c>
      <c r="I60" s="12">
        <f>'Tabel I-O'!I61*'Tabel Harga'!$E$61</f>
        <v>0</v>
      </c>
      <c r="J60" s="12">
        <f>'Tabel I-O'!J61*'Tabel Harga'!$E$61</f>
        <v>0</v>
      </c>
      <c r="K60" s="12">
        <f>'Tabel I-O'!K61*'Tabel Harga'!$E$61</f>
        <v>0</v>
      </c>
      <c r="L60" s="12">
        <f>'Tabel I-O'!L61*'Tabel Harga'!$E$61</f>
        <v>0</v>
      </c>
      <c r="M60" s="12">
        <f>'Tabel I-O'!M61*'Tabel Harga'!$E$61</f>
        <v>0</v>
      </c>
      <c r="N60" s="12">
        <f>'Tabel I-O'!N61*'Tabel Harga'!$E$61</f>
        <v>0</v>
      </c>
      <c r="O60" s="12">
        <f>'Tabel I-O'!O61*'Tabel Harga'!$E$61</f>
        <v>0</v>
      </c>
      <c r="P60" s="12">
        <f>'Tabel I-O'!P61*'Tabel Harga'!$E$61</f>
        <v>0</v>
      </c>
      <c r="Q60" s="12">
        <f>'Tabel I-O'!Q61*'Tabel Harga'!$E$61</f>
        <v>0</v>
      </c>
      <c r="R60" s="12">
        <f>'Tabel I-O'!R61*'Tabel Harga'!$E$61</f>
        <v>0</v>
      </c>
      <c r="S60" s="12">
        <f>'Tabel I-O'!S61*'Tabel Harga'!$E$61</f>
        <v>0</v>
      </c>
      <c r="T60" s="12">
        <f>'Tabel I-O'!T61*'Tabel Harga'!$E$61</f>
        <v>0</v>
      </c>
      <c r="U60" s="12">
        <f>'Tabel I-O'!U61*'Tabel Harga'!$E$61</f>
        <v>0</v>
      </c>
      <c r="V60" s="12">
        <f>'Tabel I-O'!V61*'Tabel Harga'!$E$61</f>
        <v>0</v>
      </c>
      <c r="W60" s="12">
        <f>'Tabel I-O'!W61*'Tabel Harga'!$E$61</f>
        <v>0</v>
      </c>
      <c r="X60" s="12">
        <f>'Tabel I-O'!X61*'Tabel Harga'!$E$61</f>
        <v>0</v>
      </c>
      <c r="Y60" s="12">
        <f>'Tabel I-O'!Y61*'Tabel Harga'!$E$61</f>
        <v>0</v>
      </c>
      <c r="Z60" s="12">
        <f>'Tabel I-O'!Z61*'Tabel Harga'!$E$61</f>
        <v>0</v>
      </c>
      <c r="AA60" s="12">
        <f>'Tabel I-O'!AA61*'Tabel Harga'!$E$61</f>
        <v>0</v>
      </c>
      <c r="AB60" s="12">
        <f>'Tabel I-O'!AB61*'Tabel Harga'!$E$61</f>
        <v>0</v>
      </c>
      <c r="AC60" s="12">
        <f>'Tabel I-O'!AC61*'Tabel Harga'!$E$61</f>
        <v>0</v>
      </c>
      <c r="AD60" s="12">
        <f>'Tabel I-O'!AD61*'Tabel Harga'!$E$61</f>
        <v>0</v>
      </c>
      <c r="AE60" s="12">
        <f>'Tabel I-O'!AE61*'Tabel Harga'!$E$61</f>
        <v>0</v>
      </c>
      <c r="AF60" s="12">
        <f>'Tabel I-O'!AF61*'Tabel Harga'!$E$61</f>
        <v>0</v>
      </c>
      <c r="AG60" s="12">
        <f>'Tabel I-O'!AG61*'Tabel Harga'!$E$61</f>
        <v>0</v>
      </c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</row>
    <row r="61" spans="2:49">
      <c r="B61" s="17"/>
      <c r="C61" s="18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</row>
    <row r="62" spans="2:49">
      <c r="B62" s="17"/>
      <c r="C62" s="18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</row>
    <row r="63" spans="2:49">
      <c r="B63" s="17" t="s">
        <v>30</v>
      </c>
      <c r="C63" s="18" t="s">
        <v>8</v>
      </c>
      <c r="D63" s="14">
        <f>SUM(D55:D61)</f>
        <v>3000000</v>
      </c>
      <c r="E63" s="14">
        <f t="shared" ref="E63:AG63" si="1">SUM(E55:E61)</f>
        <v>0</v>
      </c>
      <c r="F63" s="14">
        <f t="shared" si="1"/>
        <v>0</v>
      </c>
      <c r="G63" s="14">
        <f t="shared" si="1"/>
        <v>0</v>
      </c>
      <c r="H63" s="14">
        <f t="shared" si="1"/>
        <v>0</v>
      </c>
      <c r="I63" s="14">
        <f t="shared" si="1"/>
        <v>0</v>
      </c>
      <c r="J63" s="14">
        <f t="shared" si="1"/>
        <v>0</v>
      </c>
      <c r="K63" s="14">
        <f t="shared" si="1"/>
        <v>0</v>
      </c>
      <c r="L63" s="14">
        <f t="shared" si="1"/>
        <v>0</v>
      </c>
      <c r="M63" s="14">
        <f t="shared" si="1"/>
        <v>3262945.5360000003</v>
      </c>
      <c r="N63" s="14">
        <f t="shared" si="1"/>
        <v>5968812.6719999993</v>
      </c>
      <c r="O63" s="14">
        <f t="shared" si="1"/>
        <v>10926352.588799998</v>
      </c>
      <c r="P63" s="14">
        <f t="shared" si="1"/>
        <v>11518071.68</v>
      </c>
      <c r="Q63" s="14">
        <f t="shared" si="1"/>
        <v>12479579.4224</v>
      </c>
      <c r="R63" s="14">
        <f t="shared" si="1"/>
        <v>13401005.838399999</v>
      </c>
      <c r="S63" s="14">
        <f t="shared" si="1"/>
        <v>13194110.105599999</v>
      </c>
      <c r="T63" s="14">
        <f t="shared" si="1"/>
        <v>13851786.752</v>
      </c>
      <c r="U63" s="14">
        <f t="shared" si="1"/>
        <v>15713208.800000001</v>
      </c>
      <c r="V63" s="14">
        <f t="shared" si="1"/>
        <v>15234411.295999998</v>
      </c>
      <c r="W63" s="14">
        <f t="shared" si="1"/>
        <v>15353436.512000002</v>
      </c>
      <c r="X63" s="14">
        <f t="shared" si="1"/>
        <v>16670298.272</v>
      </c>
      <c r="Y63" s="14">
        <f t="shared" si="1"/>
        <v>15279724.1216</v>
      </c>
      <c r="Z63" s="14">
        <f t="shared" si="1"/>
        <v>15223540.815199997</v>
      </c>
      <c r="AA63" s="14">
        <f t="shared" si="1"/>
        <v>16009485.440000001</v>
      </c>
      <c r="AB63" s="14">
        <f t="shared" si="1"/>
        <v>14216674.764799999</v>
      </c>
      <c r="AC63" s="14">
        <f t="shared" si="1"/>
        <v>14216674.764799999</v>
      </c>
      <c r="AD63" s="14">
        <f t="shared" si="1"/>
        <v>15137795.004799999</v>
      </c>
      <c r="AE63" s="14">
        <f t="shared" si="1"/>
        <v>13764488.959999999</v>
      </c>
      <c r="AF63" s="14">
        <f t="shared" si="1"/>
        <v>13465547.120000001</v>
      </c>
      <c r="AG63" s="14">
        <f t="shared" si="1"/>
        <v>14380284.848749999</v>
      </c>
      <c r="AH63" s="15"/>
      <c r="AI63" s="5"/>
      <c r="AJ63" s="5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</row>
    <row r="64" spans="2:49" s="20" customFormat="1" ht="30" customHeight="1">
      <c r="B64" s="21" t="s">
        <v>28</v>
      </c>
      <c r="C64" s="22"/>
      <c r="D64" s="23">
        <f t="shared" ref="D64:AG64" si="2">D63-D53</f>
        <v>-4755000</v>
      </c>
      <c r="E64" s="23">
        <f t="shared" si="2"/>
        <v>-1405000</v>
      </c>
      <c r="F64" s="23">
        <f t="shared" si="2"/>
        <v>-1250000</v>
      </c>
      <c r="G64" s="23">
        <f t="shared" si="2"/>
        <v>-1050000</v>
      </c>
      <c r="H64" s="23">
        <f t="shared" si="2"/>
        <v>-1100000</v>
      </c>
      <c r="I64" s="23">
        <f t="shared" si="2"/>
        <v>-1075000</v>
      </c>
      <c r="J64" s="23">
        <f t="shared" si="2"/>
        <v>-1100000</v>
      </c>
      <c r="K64" s="23">
        <f t="shared" si="2"/>
        <v>-1050000</v>
      </c>
      <c r="L64" s="23">
        <f t="shared" si="2"/>
        <v>-1250000</v>
      </c>
      <c r="M64" s="23">
        <f t="shared" si="2"/>
        <v>-840160.0749773914</v>
      </c>
      <c r="N64" s="23">
        <f t="shared" si="2"/>
        <v>160125.27665391285</v>
      </c>
      <c r="O64" s="23">
        <f t="shared" si="2"/>
        <v>3581063.5492006931</v>
      </c>
      <c r="P64" s="23">
        <f t="shared" si="2"/>
        <v>3912101.737286957</v>
      </c>
      <c r="Q64" s="23">
        <f t="shared" si="2"/>
        <v>4853378.825652957</v>
      </c>
      <c r="R64" s="23">
        <f t="shared" si="2"/>
        <v>5344349.8925929554</v>
      </c>
      <c r="S64" s="23">
        <f t="shared" si="2"/>
        <v>5327311.5405300865</v>
      </c>
      <c r="T64" s="23">
        <f t="shared" si="2"/>
        <v>5814603.4212452173</v>
      </c>
      <c r="U64" s="23">
        <f t="shared" si="2"/>
        <v>7255795.1365652177</v>
      </c>
      <c r="V64" s="23">
        <f t="shared" si="2"/>
        <v>7046543.1232052147</v>
      </c>
      <c r="W64" s="23">
        <f t="shared" si="2"/>
        <v>7145121.9946452193</v>
      </c>
      <c r="X64" s="23">
        <f t="shared" si="2"/>
        <v>8006545.5230452158</v>
      </c>
      <c r="Y64" s="23">
        <f t="shared" si="2"/>
        <v>7235729.5039700866</v>
      </c>
      <c r="Z64" s="23">
        <f t="shared" si="2"/>
        <v>7149756.8849690845</v>
      </c>
      <c r="AA64" s="23">
        <f t="shared" si="2"/>
        <v>7731297.6956869587</v>
      </c>
      <c r="AB64" s="23">
        <f t="shared" si="2"/>
        <v>6638797.0170406941</v>
      </c>
      <c r="AC64" s="23">
        <f t="shared" si="2"/>
        <v>6643797.0170406941</v>
      </c>
      <c r="AD64" s="23">
        <f t="shared" si="2"/>
        <v>7160963.0561406948</v>
      </c>
      <c r="AE64" s="23">
        <f t="shared" si="2"/>
        <v>6218306.9090086948</v>
      </c>
      <c r="AF64" s="23">
        <f t="shared" si="2"/>
        <v>5890486.1009086967</v>
      </c>
      <c r="AG64" s="23">
        <f t="shared" si="2"/>
        <v>6436293.5631758813</v>
      </c>
      <c r="AH64" s="24"/>
      <c r="AI64" s="24"/>
      <c r="AJ64" s="24"/>
      <c r="AK64" s="25"/>
      <c r="AL64" s="25"/>
      <c r="AM64" s="25"/>
      <c r="AN64" s="25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2:33">
      <c r="C65" s="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2:33">
      <c r="B66" s="3" t="s">
        <v>33</v>
      </c>
      <c r="C66" s="5">
        <f>NPV(rate_private,D64:AG64)</f>
        <v>14354037.500378821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2:33">
      <c r="C67" s="54">
        <f>C66/Asumsi!D9</f>
        <v>1580.0489487844472</v>
      </c>
    </row>
    <row r="68" spans="2:33">
      <c r="B68" s="85" t="s">
        <v>233</v>
      </c>
      <c r="C68" s="151">
        <f>IRR(D64:AG64,rate_private)</f>
        <v>0.13657421006765263</v>
      </c>
      <c r="D68" s="152"/>
    </row>
    <row r="69" spans="2:33">
      <c r="B69" s="85" t="s">
        <v>234</v>
      </c>
      <c r="C69" s="5">
        <f>NPV(rate_private,D53:M53)</f>
        <v>15423178.457532993</v>
      </c>
      <c r="D69" s="5" t="s">
        <v>235</v>
      </c>
    </row>
    <row r="70" spans="2:33">
      <c r="B70" s="85" t="s">
        <v>236</v>
      </c>
      <c r="C70" s="153">
        <f>COUNTIF(D64:AB64,"&lt;=0")+1</f>
        <v>11</v>
      </c>
      <c r="D70" s="3"/>
    </row>
    <row r="71" spans="2:33">
      <c r="B71" s="85" t="s">
        <v>237</v>
      </c>
      <c r="C71" s="5">
        <f>SUM(D53:M53)</f>
        <v>21138105.610977393</v>
      </c>
      <c r="D71" s="5" t="s">
        <v>235</v>
      </c>
    </row>
    <row r="72" spans="2:33">
      <c r="B72" s="85" t="s">
        <v>238</v>
      </c>
      <c r="C72" s="5">
        <f>AVERAGE(D53:M53)</f>
        <v>2113810.5610977393</v>
      </c>
      <c r="D72" s="5" t="s">
        <v>239</v>
      </c>
    </row>
    <row r="73" spans="2:33">
      <c r="B73" s="85" t="s">
        <v>240</v>
      </c>
      <c r="C73" s="154">
        <f>SUM(D53:AG53)</f>
        <v>177591027.62156227</v>
      </c>
      <c r="D73" s="152"/>
    </row>
    <row r="74" spans="2:33">
      <c r="B74" s="155" t="s">
        <v>241</v>
      </c>
      <c r="C74" s="154">
        <f>SUM(D27:AG52)</f>
        <v>172256521.73913047</v>
      </c>
      <c r="D74" s="152"/>
    </row>
    <row r="75" spans="2:33">
      <c r="B75" s="155" t="s">
        <v>242</v>
      </c>
      <c r="C75" s="154">
        <f>C73-C74</f>
        <v>5334505.8824318051</v>
      </c>
      <c r="D75" s="156"/>
    </row>
  </sheetData>
  <mergeCells count="32">
    <mergeCell ref="AG4:AG5"/>
    <mergeCell ref="AC4:AC5"/>
    <mergeCell ref="AD4:AD5"/>
    <mergeCell ref="AE4:AE5"/>
    <mergeCell ref="AF4:AF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F4:F5"/>
    <mergeCell ref="D4:D5"/>
    <mergeCell ref="E4:E5"/>
    <mergeCell ref="C4:C5"/>
    <mergeCell ref="G4:G5"/>
    <mergeCell ref="M4:M5"/>
    <mergeCell ref="H4:H5"/>
    <mergeCell ref="I4:I5"/>
    <mergeCell ref="J4:J5"/>
    <mergeCell ref="K4:K5"/>
    <mergeCell ref="L4:L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AW75"/>
  <sheetViews>
    <sheetView zoomScale="85" zoomScaleNormal="85" workbookViewId="0">
      <pane xSplit="3" ySplit="5" topLeftCell="D50" activePane="bottomRight" state="frozen"/>
      <selection pane="topRight" activeCell="D1" sqref="D1"/>
      <selection pane="bottomLeft" activeCell="A6" sqref="A6"/>
      <selection pane="bottomRight" activeCell="C75" sqref="C75"/>
    </sheetView>
  </sheetViews>
  <sheetFormatPr defaultRowHeight="15"/>
  <cols>
    <col min="1" max="1" width="9.140625" style="3"/>
    <col min="2" max="2" width="41.140625" style="3" bestFit="1" customWidth="1"/>
    <col min="3" max="3" width="15.28515625" style="4" bestFit="1" customWidth="1"/>
    <col min="4" max="4" width="11.5703125" style="8" bestFit="1" customWidth="1"/>
    <col min="5" max="5" width="10.5703125" style="8" bestFit="1" customWidth="1"/>
    <col min="6" max="8" width="10.5703125" style="3" bestFit="1" customWidth="1"/>
    <col min="9" max="9" width="11.5703125" style="3" bestFit="1" customWidth="1"/>
    <col min="10" max="10" width="10.5703125" style="3" bestFit="1" customWidth="1"/>
    <col min="11" max="33" width="10.85546875" style="3" bestFit="1" customWidth="1"/>
    <col min="34" max="16384" width="9.140625" style="3"/>
  </cols>
  <sheetData>
    <row r="1" spans="2:49" s="74" customFormat="1" ht="18.75">
      <c r="B1" s="71" t="s">
        <v>34</v>
      </c>
      <c r="C1" s="72"/>
      <c r="D1" s="73"/>
      <c r="E1" s="73"/>
    </row>
    <row r="2" spans="2:49" s="74" customFormat="1">
      <c r="B2" s="74" t="str">
        <f>'Budget Privat'!B2</f>
        <v xml:space="preserve">Traditional rubber monoculture </v>
      </c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</row>
    <row r="3" spans="2:49" s="74" customFormat="1"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</row>
    <row r="4" spans="2:49" s="75" customFormat="1">
      <c r="B4" s="196" t="s">
        <v>111</v>
      </c>
      <c r="C4" s="194" t="s">
        <v>0</v>
      </c>
      <c r="D4" s="199" t="s">
        <v>54</v>
      </c>
      <c r="E4" s="199" t="s">
        <v>55</v>
      </c>
      <c r="F4" s="199" t="s">
        <v>56</v>
      </c>
      <c r="G4" s="199" t="s">
        <v>57</v>
      </c>
      <c r="H4" s="199" t="s">
        <v>58</v>
      </c>
      <c r="I4" s="199" t="s">
        <v>59</v>
      </c>
      <c r="J4" s="199" t="s">
        <v>60</v>
      </c>
      <c r="K4" s="199" t="s">
        <v>61</v>
      </c>
      <c r="L4" s="199" t="s">
        <v>62</v>
      </c>
      <c r="M4" s="199" t="s">
        <v>63</v>
      </c>
      <c r="N4" s="199" t="s">
        <v>64</v>
      </c>
      <c r="O4" s="199" t="s">
        <v>65</v>
      </c>
      <c r="P4" s="199" t="s">
        <v>66</v>
      </c>
      <c r="Q4" s="199" t="s">
        <v>67</v>
      </c>
      <c r="R4" s="199" t="s">
        <v>68</v>
      </c>
      <c r="S4" s="199" t="s">
        <v>69</v>
      </c>
      <c r="T4" s="199" t="s">
        <v>70</v>
      </c>
      <c r="U4" s="199" t="s">
        <v>71</v>
      </c>
      <c r="V4" s="199" t="s">
        <v>72</v>
      </c>
      <c r="W4" s="199" t="s">
        <v>73</v>
      </c>
      <c r="X4" s="199" t="s">
        <v>74</v>
      </c>
      <c r="Y4" s="199" t="s">
        <v>75</v>
      </c>
      <c r="Z4" s="199" t="s">
        <v>76</v>
      </c>
      <c r="AA4" s="199" t="s">
        <v>77</v>
      </c>
      <c r="AB4" s="199" t="s">
        <v>78</v>
      </c>
      <c r="AC4" s="199" t="s">
        <v>79</v>
      </c>
      <c r="AD4" s="199" t="s">
        <v>80</v>
      </c>
      <c r="AE4" s="199" t="s">
        <v>81</v>
      </c>
      <c r="AF4" s="199" t="s">
        <v>82</v>
      </c>
      <c r="AG4" s="199" t="s">
        <v>83</v>
      </c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</row>
    <row r="5" spans="2:49" s="75" customFormat="1">
      <c r="B5" s="197"/>
      <c r="C5" s="195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</row>
    <row r="6" spans="2:49">
      <c r="B6" s="33" t="s">
        <v>31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>
      <c r="B7" s="16" t="s">
        <v>35</v>
      </c>
      <c r="C7" s="18"/>
      <c r="D7" s="19"/>
      <c r="E7" s="9"/>
      <c r="F7" s="9"/>
      <c r="G7" s="9"/>
      <c r="H7" s="9"/>
      <c r="I7" s="9"/>
      <c r="J7" s="9"/>
      <c r="K7" s="27"/>
      <c r="L7" s="9"/>
      <c r="M7" s="9"/>
      <c r="N7" s="27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34" t="s">
        <v>13</v>
      </c>
      <c r="C8" s="18" t="s">
        <v>8</v>
      </c>
      <c r="D8" s="12">
        <f>'Tabel I-O'!D8*'Tabel Harga'!$F$8</f>
        <v>0</v>
      </c>
      <c r="E8" s="12">
        <f>'Tabel I-O'!E8*'Tabel Harga'!$F$8</f>
        <v>0</v>
      </c>
      <c r="F8" s="12">
        <f>'Tabel I-O'!F8*'Tabel Harga'!$F$8</f>
        <v>0</v>
      </c>
      <c r="G8" s="12">
        <f>'Tabel I-O'!G8*'Tabel Harga'!$F$8</f>
        <v>0</v>
      </c>
      <c r="H8" s="12">
        <f>'Tabel I-O'!H8*'Tabel Harga'!$F$8</f>
        <v>0</v>
      </c>
      <c r="I8" s="12">
        <f>'Tabel I-O'!I8*'Tabel Harga'!$F$8</f>
        <v>0</v>
      </c>
      <c r="J8" s="12">
        <f>'Tabel I-O'!J8*'Tabel Harga'!$F$8</f>
        <v>0</v>
      </c>
      <c r="K8" s="12">
        <f>'Tabel I-O'!K8*'Tabel Harga'!$F$8</f>
        <v>0</v>
      </c>
      <c r="L8" s="12">
        <f>'Tabel I-O'!L8*'Tabel Harga'!$F$8</f>
        <v>0</v>
      </c>
      <c r="M8" s="12">
        <f>'Tabel I-O'!M8*'Tabel Harga'!$F$8</f>
        <v>0</v>
      </c>
      <c r="N8" s="12">
        <f>'Tabel I-O'!N8*'Tabel Harga'!$F$8</f>
        <v>0</v>
      </c>
      <c r="O8" s="12">
        <f>'Tabel I-O'!O8*'Tabel Harga'!$F$8</f>
        <v>0</v>
      </c>
      <c r="P8" s="12">
        <f>'Tabel I-O'!P8*'Tabel Harga'!$F$8</f>
        <v>0</v>
      </c>
      <c r="Q8" s="12">
        <f>'Tabel I-O'!Q8*'Tabel Harga'!$F$8</f>
        <v>0</v>
      </c>
      <c r="R8" s="12">
        <f>'Tabel I-O'!R8*'Tabel Harga'!$F$8</f>
        <v>0</v>
      </c>
      <c r="S8" s="12">
        <f>'Tabel I-O'!S8*'Tabel Harga'!$F$8</f>
        <v>0</v>
      </c>
      <c r="T8" s="12">
        <f>'Tabel I-O'!T8*'Tabel Harga'!$F$8</f>
        <v>0</v>
      </c>
      <c r="U8" s="12">
        <f>'Tabel I-O'!U8*'Tabel Harga'!$F$8</f>
        <v>0</v>
      </c>
      <c r="V8" s="12">
        <f>'Tabel I-O'!V8*'Tabel Harga'!$F$8</f>
        <v>0</v>
      </c>
      <c r="W8" s="12">
        <f>'Tabel I-O'!W8*'Tabel Harga'!$F$8</f>
        <v>0</v>
      </c>
      <c r="X8" s="12">
        <f>'Tabel I-O'!X8*'Tabel Harga'!$F$8</f>
        <v>0</v>
      </c>
      <c r="Y8" s="12">
        <f>'Tabel I-O'!Y8*'Tabel Harga'!$F$8</f>
        <v>0</v>
      </c>
      <c r="Z8" s="12">
        <f>'Tabel I-O'!Z8*'Tabel Harga'!$F$8</f>
        <v>0</v>
      </c>
      <c r="AA8" s="12">
        <f>'Tabel I-O'!AA8*'Tabel Harga'!$F$8</f>
        <v>0</v>
      </c>
      <c r="AB8" s="12">
        <f>'Tabel I-O'!AB8*'Tabel Harga'!$F$8</f>
        <v>0</v>
      </c>
      <c r="AC8" s="12">
        <f>'Tabel I-O'!AC8*'Tabel Harga'!$F$8</f>
        <v>0</v>
      </c>
      <c r="AD8" s="12">
        <f>'Tabel I-O'!AD8*'Tabel Harga'!$F$8</f>
        <v>0</v>
      </c>
      <c r="AE8" s="12">
        <f>'Tabel I-O'!AE8*'Tabel Harga'!$F$8</f>
        <v>0</v>
      </c>
      <c r="AF8" s="12">
        <f>'Tabel I-O'!AF8*'Tabel Harga'!$F$8</f>
        <v>0</v>
      </c>
      <c r="AG8" s="12">
        <f>'Tabel I-O'!AG8*'Tabel Harga'!$F$8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4" t="s">
        <v>27</v>
      </c>
      <c r="C9" s="18" t="s">
        <v>8</v>
      </c>
      <c r="D9" s="12">
        <f>'Tabel I-O'!D9*'Tabel Harga'!$F$9</f>
        <v>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16" t="s">
        <v>36</v>
      </c>
      <c r="C10" s="18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4" t="s">
        <v>37</v>
      </c>
      <c r="C11" s="18" t="s">
        <v>8</v>
      </c>
      <c r="D11" s="12">
        <f>'Tabel I-O'!D11*'Tabel Harga'!$F$11</f>
        <v>0</v>
      </c>
      <c r="E11" s="12">
        <f>'Tabel I-O'!E11*'Tabel Harga'!$F$11</f>
        <v>0</v>
      </c>
      <c r="F11" s="12">
        <f>'Tabel I-O'!F11*'Tabel Harga'!$F$11</f>
        <v>0</v>
      </c>
      <c r="G11" s="12">
        <f>'Tabel I-O'!G11*'Tabel Harga'!$F$11</f>
        <v>0</v>
      </c>
      <c r="H11" s="12">
        <f>'Tabel I-O'!H11*'Tabel Harga'!$F$11</f>
        <v>0</v>
      </c>
      <c r="I11" s="12">
        <f>'Tabel I-O'!I11*'Tabel Harga'!$F$11</f>
        <v>0</v>
      </c>
      <c r="J11" s="12">
        <f>'Tabel I-O'!J11*'Tabel Harga'!$F$11</f>
        <v>0</v>
      </c>
      <c r="K11" s="12">
        <f>'Tabel I-O'!K11*'Tabel Harga'!$F$11</f>
        <v>0</v>
      </c>
      <c r="L11" s="12">
        <f>'Tabel I-O'!L11*'Tabel Harga'!$F$11</f>
        <v>0</v>
      </c>
      <c r="M11" s="12">
        <f>'Tabel I-O'!M11*'Tabel Harga'!$F$11</f>
        <v>0</v>
      </c>
      <c r="N11" s="12">
        <f>'Tabel I-O'!N11*'Tabel Harga'!$F$11</f>
        <v>0</v>
      </c>
      <c r="O11" s="12">
        <f>'Tabel I-O'!O11*'Tabel Harga'!$F$11</f>
        <v>0</v>
      </c>
      <c r="P11" s="12">
        <f>'Tabel I-O'!P11*'Tabel Harga'!$F$11</f>
        <v>0</v>
      </c>
      <c r="Q11" s="12">
        <f>'Tabel I-O'!Q11*'Tabel Harga'!$F$11</f>
        <v>0</v>
      </c>
      <c r="R11" s="12">
        <f>'Tabel I-O'!R11*'Tabel Harga'!$F$11</f>
        <v>0</v>
      </c>
      <c r="S11" s="12">
        <f>'Tabel I-O'!S11*'Tabel Harga'!$F$11</f>
        <v>0</v>
      </c>
      <c r="T11" s="12">
        <f>'Tabel I-O'!T11*'Tabel Harga'!$F$11</f>
        <v>0</v>
      </c>
      <c r="U11" s="12">
        <f>'Tabel I-O'!U11*'Tabel Harga'!$F$11</f>
        <v>0</v>
      </c>
      <c r="V11" s="12">
        <f>'Tabel I-O'!V11*'Tabel Harga'!$F$11</f>
        <v>0</v>
      </c>
      <c r="W11" s="12">
        <f>'Tabel I-O'!W11*'Tabel Harga'!$F$11</f>
        <v>0</v>
      </c>
      <c r="X11" s="12">
        <f>'Tabel I-O'!X11*'Tabel Harga'!$F$11</f>
        <v>0</v>
      </c>
      <c r="Y11" s="12">
        <f>'Tabel I-O'!Y11*'Tabel Harga'!$F$11</f>
        <v>0</v>
      </c>
      <c r="Z11" s="12">
        <f>'Tabel I-O'!Z11*'Tabel Harga'!$F$11</f>
        <v>0</v>
      </c>
      <c r="AA11" s="12">
        <f>'Tabel I-O'!AA11*'Tabel Harga'!$F$11</f>
        <v>0</v>
      </c>
      <c r="AB11" s="12">
        <f>'Tabel I-O'!AB11*'Tabel Harga'!$F$11</f>
        <v>0</v>
      </c>
      <c r="AC11" s="12">
        <f>'Tabel I-O'!AC11*'Tabel Harga'!$F$11</f>
        <v>0</v>
      </c>
      <c r="AD11" s="12">
        <f>'Tabel I-O'!AD11*'Tabel Harga'!$F$11</f>
        <v>0</v>
      </c>
      <c r="AE11" s="12">
        <f>'Tabel I-O'!AE11*'Tabel Harga'!$F$11</f>
        <v>0</v>
      </c>
      <c r="AF11" s="12">
        <f>'Tabel I-O'!AF11*'Tabel Harga'!$F$11</f>
        <v>0</v>
      </c>
      <c r="AG11" s="12">
        <f>'Tabel I-O'!AG11*'Tabel Harga'!$F$11</f>
        <v>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>
      <c r="B12" s="34" t="s">
        <v>1</v>
      </c>
      <c r="C12" s="18" t="s">
        <v>8</v>
      </c>
      <c r="D12" s="12">
        <f>'Tabel I-O'!D12*'Tabel Harga'!$F$12</f>
        <v>0</v>
      </c>
      <c r="E12" s="12">
        <f>'Tabel I-O'!E12*'Tabel Harga'!$F$12</f>
        <v>0</v>
      </c>
      <c r="F12" s="12">
        <f>'Tabel I-O'!F12*'Tabel Harga'!$F$12</f>
        <v>0</v>
      </c>
      <c r="G12" s="12">
        <f>'Tabel I-O'!G12*'Tabel Harga'!$F$12</f>
        <v>0</v>
      </c>
      <c r="H12" s="12">
        <f>'Tabel I-O'!H12*'Tabel Harga'!$F$12</f>
        <v>0</v>
      </c>
      <c r="I12" s="12">
        <f>'Tabel I-O'!I12*'Tabel Harga'!$F$12</f>
        <v>0</v>
      </c>
      <c r="J12" s="12">
        <f>'Tabel I-O'!J12*'Tabel Harga'!$F$12</f>
        <v>0</v>
      </c>
      <c r="K12" s="12">
        <f>'Tabel I-O'!K12*'Tabel Harga'!$F$12</f>
        <v>0</v>
      </c>
      <c r="L12" s="12">
        <f>'Tabel I-O'!L12*'Tabel Harga'!$F$12</f>
        <v>0</v>
      </c>
      <c r="M12" s="12">
        <f>'Tabel I-O'!M12*'Tabel Harga'!$F$12</f>
        <v>12236.045760000001</v>
      </c>
      <c r="N12" s="12">
        <f>'Tabel I-O'!N12*'Tabel Harga'!$F$12</f>
        <v>22383.047519999996</v>
      </c>
      <c r="O12" s="12">
        <f>'Tabel I-O'!O12*'Tabel Harga'!$F$12</f>
        <v>29723.822207999998</v>
      </c>
      <c r="P12" s="12">
        <f>'Tabel I-O'!P12*'Tabel Harga'!$F$12</f>
        <v>32317.768799999994</v>
      </c>
      <c r="Q12" s="12">
        <f>'Tabel I-O'!Q12*'Tabel Harga'!$F$12</f>
        <v>32548.422834000001</v>
      </c>
      <c r="R12" s="12">
        <f>'Tabel I-O'!R12*'Tabel Harga'!$F$12</f>
        <v>33003.771893999998</v>
      </c>
      <c r="S12" s="12">
        <f>'Tabel I-O'!S12*'Tabel Harga'!$F$12</f>
        <v>34102.912895999994</v>
      </c>
      <c r="T12" s="12">
        <f>'Tabel I-O'!T12*'Tabel Harga'!$F$12</f>
        <v>35444.200319999996</v>
      </c>
      <c r="U12" s="12">
        <f>'Tabel I-O'!U12*'Tabel Harga'!$F$12</f>
        <v>35674.533000000003</v>
      </c>
      <c r="V12" s="12">
        <f>'Tabel I-O'!V12*'Tabel Harga'!$F$12</f>
        <v>36129.042359999999</v>
      </c>
      <c r="W12" s="12">
        <f>'Tabel I-O'!W12*'Tabel Harga'!$F$12</f>
        <v>36575.386920000004</v>
      </c>
      <c r="X12" s="12">
        <f>'Tabel I-O'!X12*'Tabel Harga'!$F$12</f>
        <v>37013.618519999996</v>
      </c>
      <c r="Y12" s="12">
        <f>'Tabel I-O'!Y12*'Tabel Harga'!$F$12</f>
        <v>36298.965455999998</v>
      </c>
      <c r="Z12" s="12">
        <f>'Tabel I-O'!Z12*'Tabel Harga'!$F$12</f>
        <v>36088.278056999989</v>
      </c>
      <c r="AA12" s="12">
        <f>'Tabel I-O'!AA12*'Tabel Harga'!$F$12</f>
        <v>34535.570400000004</v>
      </c>
      <c r="AB12" s="12">
        <f>'Tabel I-O'!AB12*'Tabel Harga'!$F$12</f>
        <v>32312.530367999992</v>
      </c>
      <c r="AC12" s="12">
        <f>'Tabel I-O'!AC12*'Tabel Harga'!$F$12</f>
        <v>32312.530367999992</v>
      </c>
      <c r="AD12" s="12">
        <f>'Tabel I-O'!AD12*'Tabel Harga'!$F$12</f>
        <v>31266.731267999996</v>
      </c>
      <c r="AE12" s="12">
        <f>'Tabel I-O'!AE12*'Tabel Harga'!$F$12</f>
        <v>30616.833599999994</v>
      </c>
      <c r="AF12" s="12">
        <f>'Tabel I-O'!AF12*'Tabel Harga'!$F$12</f>
        <v>29495.801700000004</v>
      </c>
      <c r="AG12" s="12">
        <f>'Tabel I-O'!AG12*'Tabel Harga'!$F$12</f>
        <v>28426.068182812491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16" t="s">
        <v>40</v>
      </c>
      <c r="C13" s="18"/>
      <c r="D13" s="12">
        <f>'Tabel I-O'!D13*'Tabel Harga'!$F$13</f>
        <v>0</v>
      </c>
      <c r="E13" s="12">
        <f>'Tabel I-O'!E13*'Tabel Harga'!$F$13</f>
        <v>0</v>
      </c>
      <c r="F13" s="12">
        <f>'Tabel I-O'!F13*'Tabel Harga'!$F$13</f>
        <v>0</v>
      </c>
      <c r="G13" s="12">
        <f>'Tabel I-O'!G13*'Tabel Harga'!$F$13</f>
        <v>0</v>
      </c>
      <c r="H13" s="12">
        <f>'Tabel I-O'!H13*'Tabel Harga'!$F$13</f>
        <v>0</v>
      </c>
      <c r="I13" s="12">
        <f>'Tabel I-O'!I13*'Tabel Harga'!$F$13</f>
        <v>0</v>
      </c>
      <c r="J13" s="12">
        <f>'Tabel I-O'!J13*'Tabel Harga'!$F$13</f>
        <v>0</v>
      </c>
      <c r="K13" s="12">
        <f>'Tabel I-O'!K13*'Tabel Harga'!$F$13</f>
        <v>0</v>
      </c>
      <c r="L13" s="12">
        <f>'Tabel I-O'!L13*'Tabel Harga'!$F$13</f>
        <v>0</v>
      </c>
      <c r="M13" s="12">
        <f>'Tabel I-O'!M13*'Tabel Harga'!$F$13</f>
        <v>0</v>
      </c>
      <c r="N13" s="12">
        <f>'Tabel I-O'!N13*'Tabel Harga'!$F$13</f>
        <v>0</v>
      </c>
      <c r="O13" s="12">
        <f>'Tabel I-O'!O13*'Tabel Harga'!$F$13</f>
        <v>0</v>
      </c>
      <c r="P13" s="12">
        <f>'Tabel I-O'!P13*'Tabel Harga'!$F$13</f>
        <v>0</v>
      </c>
      <c r="Q13" s="12">
        <f>'Tabel I-O'!Q13*'Tabel Harga'!$F$13</f>
        <v>0</v>
      </c>
      <c r="R13" s="12">
        <f>'Tabel I-O'!R13*'Tabel Harga'!$F$13</f>
        <v>0</v>
      </c>
      <c r="S13" s="12">
        <f>'Tabel I-O'!S13*'Tabel Harga'!$F$13</f>
        <v>0</v>
      </c>
      <c r="T13" s="12">
        <f>'Tabel I-O'!T13*'Tabel Harga'!$F$13</f>
        <v>0</v>
      </c>
      <c r="U13" s="12">
        <f>'Tabel I-O'!U13*'Tabel Harga'!$F$13</f>
        <v>0</v>
      </c>
      <c r="V13" s="12">
        <f>'Tabel I-O'!V13*'Tabel Harga'!$F$13</f>
        <v>0</v>
      </c>
      <c r="W13" s="12">
        <f>'Tabel I-O'!W13*'Tabel Harga'!$F$13</f>
        <v>0</v>
      </c>
      <c r="X13" s="12">
        <f>'Tabel I-O'!X13*'Tabel Harga'!$F$13</f>
        <v>0</v>
      </c>
      <c r="Y13" s="12">
        <f>'Tabel I-O'!Y13*'Tabel Harga'!$F$13</f>
        <v>0</v>
      </c>
      <c r="Z13" s="12">
        <f>'Tabel I-O'!Z13*'Tabel Harga'!$F$13</f>
        <v>0</v>
      </c>
      <c r="AA13" s="12">
        <f>'Tabel I-O'!AA13*'Tabel Harga'!$F$13</f>
        <v>0</v>
      </c>
      <c r="AB13" s="12">
        <f>'Tabel I-O'!AB13*'Tabel Harga'!$F$13</f>
        <v>0</v>
      </c>
      <c r="AC13" s="12">
        <f>'Tabel I-O'!AC13*'Tabel Harga'!$F$13</f>
        <v>0</v>
      </c>
      <c r="AD13" s="12">
        <f>'Tabel I-O'!AD13*'Tabel Harga'!$F$13</f>
        <v>0</v>
      </c>
      <c r="AE13" s="12">
        <f>'Tabel I-O'!AE13*'Tabel Harga'!$F$13</f>
        <v>0</v>
      </c>
      <c r="AF13" s="12">
        <f>'Tabel I-O'!AF13*'Tabel Harga'!$F$13</f>
        <v>0</v>
      </c>
      <c r="AG13" s="12">
        <f>'Tabel I-O'!AG13*'Tabel Harga'!$F$13</f>
        <v>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4" t="s">
        <v>123</v>
      </c>
      <c r="C14" s="18" t="s">
        <v>8</v>
      </c>
      <c r="D14" s="12">
        <f>'Tabel I-O'!D14*'Tabel Harga'!$F$14</f>
        <v>280000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34" t="s">
        <v>104</v>
      </c>
      <c r="C15" s="18" t="s">
        <v>8</v>
      </c>
      <c r="D15" s="12">
        <f>'Tabel I-O'!D15*'Tabel Harga'!$E$15</f>
        <v>550000</v>
      </c>
      <c r="E15" s="12">
        <f>'Tabel I-O'!E15*'Tabel Harga'!$E$15</f>
        <v>55000</v>
      </c>
      <c r="F15" s="12">
        <f>'Tabel I-O'!F15*'Tabel Harga'!$E$15</f>
        <v>0</v>
      </c>
      <c r="G15" s="12">
        <f>'Tabel I-O'!G15*'Tabel Harga'!$E$15</f>
        <v>0</v>
      </c>
      <c r="H15" s="12">
        <f>'Tabel I-O'!H15*'Tabel Harga'!$E$15</f>
        <v>0</v>
      </c>
      <c r="I15" s="12">
        <f>'Tabel I-O'!I15*'Tabel Harga'!$E$15</f>
        <v>0</v>
      </c>
      <c r="J15" s="12">
        <f>'Tabel I-O'!J15*'Tabel Harga'!$E$15</f>
        <v>0</v>
      </c>
      <c r="K15" s="12">
        <f>'Tabel I-O'!K15*'Tabel Harga'!$E$15</f>
        <v>0</v>
      </c>
      <c r="L15" s="12">
        <f>'Tabel I-O'!L15*'Tabel Harga'!$E$15</f>
        <v>0</v>
      </c>
      <c r="M15" s="12">
        <f>'Tabel I-O'!M15*'Tabel Harga'!$E$15</f>
        <v>0</v>
      </c>
      <c r="N15" s="12">
        <f>'Tabel I-O'!N15*'Tabel Harga'!$E$15</f>
        <v>0</v>
      </c>
      <c r="O15" s="12">
        <f>'Tabel I-O'!O15*'Tabel Harga'!$E$15</f>
        <v>0</v>
      </c>
      <c r="P15" s="12">
        <f>'Tabel I-O'!P15*'Tabel Harga'!$E$15</f>
        <v>0</v>
      </c>
      <c r="Q15" s="12">
        <f>'Tabel I-O'!Q15*'Tabel Harga'!$E$15</f>
        <v>0</v>
      </c>
      <c r="R15" s="12">
        <f>'Tabel I-O'!R15*'Tabel Harga'!$E$15</f>
        <v>0</v>
      </c>
      <c r="S15" s="12">
        <f>'Tabel I-O'!S15*'Tabel Harga'!$E$15</f>
        <v>0</v>
      </c>
      <c r="T15" s="12">
        <f>'Tabel I-O'!T15*'Tabel Harga'!$E$15</f>
        <v>0</v>
      </c>
      <c r="U15" s="12">
        <f>'Tabel I-O'!U15*'Tabel Harga'!$E$15</f>
        <v>0</v>
      </c>
      <c r="V15" s="12">
        <f>'Tabel I-O'!V15*'Tabel Harga'!$E$15</f>
        <v>0</v>
      </c>
      <c r="W15" s="12">
        <f>'Tabel I-O'!W15*'Tabel Harga'!$E$15</f>
        <v>0</v>
      </c>
      <c r="X15" s="12">
        <f>'Tabel I-O'!X15*'Tabel Harga'!$E$15</f>
        <v>0</v>
      </c>
      <c r="Y15" s="12">
        <f>'Tabel I-O'!Y15*'Tabel Harga'!$E$15</f>
        <v>0</v>
      </c>
      <c r="Z15" s="12">
        <f>'Tabel I-O'!Z15*'Tabel Harga'!$E$15</f>
        <v>0</v>
      </c>
      <c r="AA15" s="12">
        <f>'Tabel I-O'!AA15*'Tabel Harga'!$E$15</f>
        <v>0</v>
      </c>
      <c r="AB15" s="12">
        <f>'Tabel I-O'!AB15*'Tabel Harga'!$E$15</f>
        <v>0</v>
      </c>
      <c r="AC15" s="12">
        <f>'Tabel I-O'!AC15*'Tabel Harga'!$E$15</f>
        <v>0</v>
      </c>
      <c r="AD15" s="12">
        <f>'Tabel I-O'!AD15*'Tabel Harga'!$E$15</f>
        <v>0</v>
      </c>
      <c r="AE15" s="12">
        <f>'Tabel I-O'!AE15*'Tabel Harga'!$E$15</f>
        <v>0</v>
      </c>
      <c r="AF15" s="12">
        <f>'Tabel I-O'!AF15*'Tabel Harga'!$E$15</f>
        <v>0</v>
      </c>
      <c r="AG15" s="12">
        <f>'Tabel I-O'!AG15*'Tabel Harga'!$E$15</f>
        <v>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>
      <c r="B16" s="34"/>
      <c r="C16" s="18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>
      <c r="B17" s="16" t="s">
        <v>41</v>
      </c>
      <c r="C17" s="18"/>
      <c r="D17" s="12"/>
      <c r="E17" s="10"/>
      <c r="F17" s="10"/>
      <c r="G17" s="10"/>
      <c r="H17" s="10"/>
      <c r="I17" s="10"/>
      <c r="J17" s="10"/>
      <c r="K17" s="11"/>
      <c r="L17" s="10"/>
      <c r="M17" s="10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34" t="s">
        <v>43</v>
      </c>
      <c r="C18" s="18" t="s">
        <v>8</v>
      </c>
      <c r="D18" s="12">
        <f>'Tabel I-O'!D18*'Tabel Harga'!$F$18</f>
        <v>0</v>
      </c>
      <c r="E18" s="12">
        <f>'Tabel I-O'!E18*'Tabel Harga'!$F$18</f>
        <v>0</v>
      </c>
      <c r="F18" s="12">
        <f>'Tabel I-O'!F18*'Tabel Harga'!$F$18</f>
        <v>0</v>
      </c>
      <c r="G18" s="12">
        <f>'Tabel I-O'!G18*'Tabel Harga'!$F$18</f>
        <v>0</v>
      </c>
      <c r="H18" s="12">
        <f>'Tabel I-O'!H18*'Tabel Harga'!$F$18</f>
        <v>0</v>
      </c>
      <c r="I18" s="12">
        <f>'Tabel I-O'!I18*'Tabel Harga'!$F$18</f>
        <v>0</v>
      </c>
      <c r="J18" s="12">
        <f>'Tabel I-O'!J18*'Tabel Harga'!$F$18</f>
        <v>0</v>
      </c>
      <c r="K18" s="12">
        <f>'Tabel I-O'!K18*'Tabel Harga'!$F$18</f>
        <v>0</v>
      </c>
      <c r="L18" s="12">
        <f>'Tabel I-O'!L18*'Tabel Harga'!$F$18</f>
        <v>0</v>
      </c>
      <c r="M18" s="12">
        <f>'Tabel I-O'!M18*'Tabel Harga'!$F$18</f>
        <v>40000</v>
      </c>
      <c r="N18" s="12">
        <f>'Tabel I-O'!N18*'Tabel Harga'!$F$18</f>
        <v>40000</v>
      </c>
      <c r="O18" s="12">
        <f>'Tabel I-O'!O18*'Tabel Harga'!$F$18</f>
        <v>40000</v>
      </c>
      <c r="P18" s="12">
        <f>'Tabel I-O'!P18*'Tabel Harga'!$F$18</f>
        <v>40000</v>
      </c>
      <c r="Q18" s="12">
        <f>'Tabel I-O'!Q18*'Tabel Harga'!$F$18</f>
        <v>40000</v>
      </c>
      <c r="R18" s="12">
        <f>'Tabel I-O'!R18*'Tabel Harga'!$F$18</f>
        <v>40000</v>
      </c>
      <c r="S18" s="12">
        <f>'Tabel I-O'!S18*'Tabel Harga'!$F$18</f>
        <v>40000</v>
      </c>
      <c r="T18" s="12">
        <f>'Tabel I-O'!T18*'Tabel Harga'!$F$18</f>
        <v>40000</v>
      </c>
      <c r="U18" s="12">
        <f>'Tabel I-O'!U18*'Tabel Harga'!$F$18</f>
        <v>40000</v>
      </c>
      <c r="V18" s="12">
        <f>'Tabel I-O'!V18*'Tabel Harga'!$F$18</f>
        <v>40000</v>
      </c>
      <c r="W18" s="12">
        <f>'Tabel I-O'!W18*'Tabel Harga'!$F$18</f>
        <v>40000</v>
      </c>
      <c r="X18" s="12">
        <f>'Tabel I-O'!X18*'Tabel Harga'!$F$18</f>
        <v>40000</v>
      </c>
      <c r="Y18" s="12">
        <f>'Tabel I-O'!Y18*'Tabel Harga'!$F$18</f>
        <v>40000</v>
      </c>
      <c r="Z18" s="12">
        <f>'Tabel I-O'!Z18*'Tabel Harga'!$F$18</f>
        <v>40000</v>
      </c>
      <c r="AA18" s="12">
        <f>'Tabel I-O'!AA18*'Tabel Harga'!$F$18</f>
        <v>40000</v>
      </c>
      <c r="AB18" s="12">
        <f>'Tabel I-O'!AB18*'Tabel Harga'!$F$18</f>
        <v>40000</v>
      </c>
      <c r="AC18" s="12">
        <f>'Tabel I-O'!AC18*'Tabel Harga'!$F$18</f>
        <v>40000</v>
      </c>
      <c r="AD18" s="12">
        <f>'Tabel I-O'!AD18*'Tabel Harga'!$F$18</f>
        <v>40000</v>
      </c>
      <c r="AE18" s="12">
        <f>'Tabel I-O'!AE18*'Tabel Harga'!$F$18</f>
        <v>40000</v>
      </c>
      <c r="AF18" s="12">
        <f>'Tabel I-O'!AF18*'Tabel Harga'!$F$18</f>
        <v>40000</v>
      </c>
      <c r="AG18" s="12">
        <f>'Tabel I-O'!AG18*'Tabel Harga'!$F$18</f>
        <v>40000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34" t="s">
        <v>85</v>
      </c>
      <c r="C19" s="18" t="s">
        <v>8</v>
      </c>
      <c r="D19" s="12">
        <f>'Tabel I-O'!D19*'Tabel Harga'!$F19</f>
        <v>0</v>
      </c>
      <c r="E19" s="12">
        <f>'Tabel I-O'!E19*'Tabel Harga'!$F19</f>
        <v>0</v>
      </c>
      <c r="F19" s="12">
        <f>'Tabel I-O'!F19*'Tabel Harga'!$F19</f>
        <v>0</v>
      </c>
      <c r="G19" s="12">
        <f>'Tabel I-O'!G19*'Tabel Harga'!$F19</f>
        <v>0</v>
      </c>
      <c r="H19" s="12">
        <f>'Tabel I-O'!H19*'Tabel Harga'!$F19</f>
        <v>0</v>
      </c>
      <c r="I19" s="12">
        <f>'Tabel I-O'!I19*'Tabel Harga'!$F19</f>
        <v>0</v>
      </c>
      <c r="J19" s="12">
        <f>'Tabel I-O'!J19*'Tabel Harga'!$F19</f>
        <v>0</v>
      </c>
      <c r="K19" s="12">
        <f>'Tabel I-O'!K19*'Tabel Harga'!$F19</f>
        <v>0</v>
      </c>
      <c r="L19" s="12">
        <f>'Tabel I-O'!L19*'Tabel Harga'!$F19</f>
        <v>0</v>
      </c>
      <c r="M19" s="12">
        <f>'Tabel I-O'!M19*'Tabel Harga'!$F19</f>
        <v>20000</v>
      </c>
      <c r="N19" s="12">
        <f>'Tabel I-O'!N19*'Tabel Harga'!$F19</f>
        <v>30000</v>
      </c>
      <c r="O19" s="12">
        <f>'Tabel I-O'!O19*'Tabel Harga'!$F19</f>
        <v>36000</v>
      </c>
      <c r="P19" s="12">
        <f>'Tabel I-O'!P19*'Tabel Harga'!$F19</f>
        <v>38000</v>
      </c>
      <c r="Q19" s="12">
        <f>'Tabel I-O'!Q19*'Tabel Harga'!$F19</f>
        <v>38000</v>
      </c>
      <c r="R19" s="12">
        <f>'Tabel I-O'!R19*'Tabel Harga'!$F19</f>
        <v>38000</v>
      </c>
      <c r="S19" s="12">
        <f>'Tabel I-O'!S19*'Tabel Harga'!$F19</f>
        <v>39000</v>
      </c>
      <c r="T19" s="12">
        <f>'Tabel I-O'!T19*'Tabel Harga'!$F19</f>
        <v>40000</v>
      </c>
      <c r="U19" s="12">
        <f>'Tabel I-O'!U19*'Tabel Harga'!$F19</f>
        <v>40000</v>
      </c>
      <c r="V19" s="12">
        <f>'Tabel I-O'!V19*'Tabel Harga'!$F19</f>
        <v>40000</v>
      </c>
      <c r="W19" s="12">
        <f>'Tabel I-O'!W19*'Tabel Harga'!$F19</f>
        <v>40000</v>
      </c>
      <c r="X19" s="12">
        <f>'Tabel I-O'!X19*'Tabel Harga'!$F19</f>
        <v>40000</v>
      </c>
      <c r="Y19" s="12">
        <f>'Tabel I-O'!Y19*'Tabel Harga'!$F19</f>
        <v>39000</v>
      </c>
      <c r="Z19" s="12">
        <f>'Tabel I-O'!Z19*'Tabel Harga'!$F19</f>
        <v>39000</v>
      </c>
      <c r="AA19" s="12">
        <f>'Tabel I-O'!AA19*'Tabel Harga'!$F19</f>
        <v>38000</v>
      </c>
      <c r="AB19" s="12">
        <f>'Tabel I-O'!AB19*'Tabel Harga'!$F19</f>
        <v>36000</v>
      </c>
      <c r="AC19" s="12">
        <f>'Tabel I-O'!AC19*'Tabel Harga'!$F19</f>
        <v>36000</v>
      </c>
      <c r="AD19" s="12">
        <f>'Tabel I-O'!AD19*'Tabel Harga'!$F19</f>
        <v>36000</v>
      </c>
      <c r="AE19" s="12">
        <f>'Tabel I-O'!AE19*'Tabel Harga'!$F19</f>
        <v>36000</v>
      </c>
      <c r="AF19" s="12">
        <f>'Tabel I-O'!AF19*'Tabel Harga'!$F19</f>
        <v>36000</v>
      </c>
      <c r="AG19" s="12">
        <f>'Tabel I-O'!AG19*'Tabel Harga'!$F19</f>
        <v>36000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34" t="s">
        <v>46</v>
      </c>
      <c r="C20" s="18" t="s">
        <v>8</v>
      </c>
      <c r="D20" s="12">
        <f>'Tabel I-O'!D20*'Tabel Harga'!$F$20</f>
        <v>0</v>
      </c>
      <c r="E20" s="12">
        <f>'Tabel I-O'!E20*'Tabel Harga'!$F$20</f>
        <v>0</v>
      </c>
      <c r="F20" s="12">
        <f>'Tabel I-O'!F20*'Tabel Harga'!$F$20</f>
        <v>0</v>
      </c>
      <c r="G20" s="12">
        <f>'Tabel I-O'!G20*'Tabel Harga'!$F$20</f>
        <v>0</v>
      </c>
      <c r="H20" s="12">
        <f>'Tabel I-O'!H20*'Tabel Harga'!$F$20</f>
        <v>0</v>
      </c>
      <c r="I20" s="12">
        <f>'Tabel I-O'!I20*'Tabel Harga'!$F$20</f>
        <v>0</v>
      </c>
      <c r="J20" s="12">
        <f>'Tabel I-O'!J20*'Tabel Harga'!$F$20</f>
        <v>0</v>
      </c>
      <c r="K20" s="12">
        <f>'Tabel I-O'!K20*'Tabel Harga'!$F$20</f>
        <v>0</v>
      </c>
      <c r="L20" s="12">
        <f>'Tabel I-O'!L20*'Tabel Harga'!$F$20</f>
        <v>0</v>
      </c>
      <c r="M20" s="12">
        <f>'Tabel I-O'!M20*'Tabel Harga'!$F$20</f>
        <v>20000</v>
      </c>
      <c r="N20" s="12">
        <f>'Tabel I-O'!N20*'Tabel Harga'!$F$20</f>
        <v>0</v>
      </c>
      <c r="O20" s="12">
        <f>'Tabel I-O'!O20*'Tabel Harga'!$F$20</f>
        <v>20000</v>
      </c>
      <c r="P20" s="12">
        <f>'Tabel I-O'!P20*'Tabel Harga'!$F$20</f>
        <v>0</v>
      </c>
      <c r="Q20" s="12">
        <f>'Tabel I-O'!Q20*'Tabel Harga'!$F$20</f>
        <v>20000</v>
      </c>
      <c r="R20" s="12">
        <f>'Tabel I-O'!R20*'Tabel Harga'!$F$20</f>
        <v>0</v>
      </c>
      <c r="S20" s="12">
        <f>'Tabel I-O'!S20*'Tabel Harga'!$F$20</f>
        <v>20000</v>
      </c>
      <c r="T20" s="12">
        <f>'Tabel I-O'!T20*'Tabel Harga'!$F$20</f>
        <v>0</v>
      </c>
      <c r="U20" s="12">
        <f>'Tabel I-O'!U20*'Tabel Harga'!$F$20</f>
        <v>20000</v>
      </c>
      <c r="V20" s="12">
        <f>'Tabel I-O'!V20*'Tabel Harga'!$F$20</f>
        <v>0</v>
      </c>
      <c r="W20" s="12">
        <f>'Tabel I-O'!W20*'Tabel Harga'!$F$20</f>
        <v>20000</v>
      </c>
      <c r="X20" s="12">
        <f>'Tabel I-O'!X20*'Tabel Harga'!$F$20</f>
        <v>0</v>
      </c>
      <c r="Y20" s="12">
        <f>'Tabel I-O'!Y20*'Tabel Harga'!$F$20</f>
        <v>20000</v>
      </c>
      <c r="Z20" s="12">
        <f>'Tabel I-O'!Z20*'Tabel Harga'!$F$20</f>
        <v>0</v>
      </c>
      <c r="AA20" s="12">
        <f>'Tabel I-O'!AA20*'Tabel Harga'!$F$20</f>
        <v>20000</v>
      </c>
      <c r="AB20" s="12">
        <f>'Tabel I-O'!AB20*'Tabel Harga'!$F$20</f>
        <v>0</v>
      </c>
      <c r="AC20" s="12">
        <f>'Tabel I-O'!AC20*'Tabel Harga'!$F$20</f>
        <v>20000</v>
      </c>
      <c r="AD20" s="12">
        <f>'Tabel I-O'!AD20*'Tabel Harga'!$F$20</f>
        <v>0</v>
      </c>
      <c r="AE20" s="12">
        <f>'Tabel I-O'!AE20*'Tabel Harga'!$F$20</f>
        <v>20000</v>
      </c>
      <c r="AF20" s="12">
        <f>'Tabel I-O'!AF20*'Tabel Harga'!$F$20</f>
        <v>0</v>
      </c>
      <c r="AG20" s="12">
        <f>'Tabel I-O'!AG20*'Tabel Harga'!$F$20</f>
        <v>20000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34" t="s">
        <v>44</v>
      </c>
      <c r="C21" s="18" t="s">
        <v>8</v>
      </c>
      <c r="D21" s="12">
        <f>'Tabel I-O'!D21*'Tabel Harga'!$F$21</f>
        <v>25000</v>
      </c>
      <c r="E21" s="12">
        <f>'Tabel I-O'!E21*'Tabel Harga'!$F$21</f>
        <v>0</v>
      </c>
      <c r="F21" s="12">
        <f>'Tabel I-O'!F21*'Tabel Harga'!$F$21</f>
        <v>0</v>
      </c>
      <c r="G21" s="12">
        <f>'Tabel I-O'!G21*'Tabel Harga'!$F$21</f>
        <v>0</v>
      </c>
      <c r="H21" s="12">
        <f>'Tabel I-O'!H21*'Tabel Harga'!$F$21</f>
        <v>0</v>
      </c>
      <c r="I21" s="12">
        <f>'Tabel I-O'!I21*'Tabel Harga'!$F$21</f>
        <v>25000</v>
      </c>
      <c r="J21" s="12">
        <f>'Tabel I-O'!J21*'Tabel Harga'!$F$21</f>
        <v>0</v>
      </c>
      <c r="K21" s="12">
        <f>'Tabel I-O'!K21*'Tabel Harga'!$F$21</f>
        <v>0</v>
      </c>
      <c r="L21" s="12">
        <f>'Tabel I-O'!L21*'Tabel Harga'!$F$21</f>
        <v>0</v>
      </c>
      <c r="M21" s="12">
        <f>'Tabel I-O'!M21*'Tabel Harga'!$F$21</f>
        <v>0</v>
      </c>
      <c r="N21" s="12">
        <f>'Tabel I-O'!N21*'Tabel Harga'!$F$21</f>
        <v>25000</v>
      </c>
      <c r="O21" s="12">
        <f>'Tabel I-O'!O21*'Tabel Harga'!$F$21</f>
        <v>0</v>
      </c>
      <c r="P21" s="12">
        <f>'Tabel I-O'!P21*'Tabel Harga'!$F$21</f>
        <v>0</v>
      </c>
      <c r="Q21" s="12">
        <f>'Tabel I-O'!Q21*'Tabel Harga'!$F$21</f>
        <v>0</v>
      </c>
      <c r="R21" s="12">
        <f>'Tabel I-O'!R21*'Tabel Harga'!$F$21</f>
        <v>0</v>
      </c>
      <c r="S21" s="12">
        <f>'Tabel I-O'!S21*'Tabel Harga'!$F$21</f>
        <v>25000</v>
      </c>
      <c r="T21" s="12">
        <f>'Tabel I-O'!T21*'Tabel Harga'!$F$21</f>
        <v>0</v>
      </c>
      <c r="U21" s="12">
        <f>'Tabel I-O'!U21*'Tabel Harga'!$F$21</f>
        <v>0</v>
      </c>
      <c r="V21" s="12">
        <f>'Tabel I-O'!V21*'Tabel Harga'!$F$21</f>
        <v>0</v>
      </c>
      <c r="W21" s="12">
        <f>'Tabel I-O'!W21*'Tabel Harga'!$F$21</f>
        <v>0</v>
      </c>
      <c r="X21" s="12">
        <f>'Tabel I-O'!X21*'Tabel Harga'!$F$21</f>
        <v>25000</v>
      </c>
      <c r="Y21" s="12">
        <f>'Tabel I-O'!Y21*'Tabel Harga'!$F$21</f>
        <v>0</v>
      </c>
      <c r="Z21" s="12">
        <f>'Tabel I-O'!Z21*'Tabel Harga'!$F$21</f>
        <v>0</v>
      </c>
      <c r="AA21" s="12">
        <f>'Tabel I-O'!AA21*'Tabel Harga'!$F$21</f>
        <v>0</v>
      </c>
      <c r="AB21" s="12">
        <f>'Tabel I-O'!AB21*'Tabel Harga'!$F$21</f>
        <v>0</v>
      </c>
      <c r="AC21" s="12">
        <f>'Tabel I-O'!AC21*'Tabel Harga'!$F$21</f>
        <v>25000</v>
      </c>
      <c r="AD21" s="12">
        <f>'Tabel I-O'!AD21*'Tabel Harga'!$F$21</f>
        <v>0</v>
      </c>
      <c r="AE21" s="12">
        <f>'Tabel I-O'!AE21*'Tabel Harga'!$F$21</f>
        <v>0</v>
      </c>
      <c r="AF21" s="12">
        <f>'Tabel I-O'!AF21*'Tabel Harga'!$F$21</f>
        <v>0</v>
      </c>
      <c r="AG21" s="12">
        <f>'Tabel I-O'!AG21*'Tabel Harga'!$F$21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34" t="s">
        <v>45</v>
      </c>
      <c r="C22" s="18" t="s">
        <v>8</v>
      </c>
      <c r="D22" s="12">
        <f>'Tabel I-O'!D22*'Tabel Harga'!$F$22</f>
        <v>50000</v>
      </c>
      <c r="E22" s="12">
        <f>'Tabel I-O'!E22*'Tabel Harga'!$F$22</f>
        <v>0</v>
      </c>
      <c r="F22" s="12">
        <f>'Tabel I-O'!F22*'Tabel Harga'!$F$22</f>
        <v>50000</v>
      </c>
      <c r="G22" s="12">
        <f>'Tabel I-O'!G22*'Tabel Harga'!$F$22</f>
        <v>0</v>
      </c>
      <c r="H22" s="12">
        <f>'Tabel I-O'!H22*'Tabel Harga'!$F$22</f>
        <v>50000</v>
      </c>
      <c r="I22" s="12">
        <f>'Tabel I-O'!I22*'Tabel Harga'!$F$22</f>
        <v>0</v>
      </c>
      <c r="J22" s="12">
        <f>'Tabel I-O'!J22*'Tabel Harga'!$F$22</f>
        <v>50000</v>
      </c>
      <c r="K22" s="12">
        <f>'Tabel I-O'!K22*'Tabel Harga'!$F$22</f>
        <v>0</v>
      </c>
      <c r="L22" s="12">
        <f>'Tabel I-O'!L22*'Tabel Harga'!$F$22</f>
        <v>50000</v>
      </c>
      <c r="M22" s="12">
        <f>'Tabel I-O'!M22*'Tabel Harga'!$F$22</f>
        <v>0</v>
      </c>
      <c r="N22" s="12">
        <f>'Tabel I-O'!N22*'Tabel Harga'!$F$22</f>
        <v>50000</v>
      </c>
      <c r="O22" s="12">
        <f>'Tabel I-O'!O22*'Tabel Harga'!$F$22</f>
        <v>0</v>
      </c>
      <c r="P22" s="12">
        <f>'Tabel I-O'!P22*'Tabel Harga'!$F$22</f>
        <v>50000</v>
      </c>
      <c r="Q22" s="12">
        <f>'Tabel I-O'!Q22*'Tabel Harga'!$F$22</f>
        <v>0</v>
      </c>
      <c r="R22" s="12">
        <f>'Tabel I-O'!R22*'Tabel Harga'!$F$22</f>
        <v>50000</v>
      </c>
      <c r="S22" s="12">
        <f>'Tabel I-O'!S22*'Tabel Harga'!$F$22</f>
        <v>0</v>
      </c>
      <c r="T22" s="12">
        <f>'Tabel I-O'!T22*'Tabel Harga'!$F$22</f>
        <v>50000</v>
      </c>
      <c r="U22" s="12">
        <f>'Tabel I-O'!U22*'Tabel Harga'!$F$22</f>
        <v>0</v>
      </c>
      <c r="V22" s="12">
        <f>'Tabel I-O'!V22*'Tabel Harga'!$F$22</f>
        <v>50000</v>
      </c>
      <c r="W22" s="12">
        <f>'Tabel I-O'!W22*'Tabel Harga'!$F$22</f>
        <v>0</v>
      </c>
      <c r="X22" s="12">
        <f>'Tabel I-O'!X22*'Tabel Harga'!$F$22</f>
        <v>50000</v>
      </c>
      <c r="Y22" s="12">
        <f>'Tabel I-O'!Y22*'Tabel Harga'!$F$22</f>
        <v>0</v>
      </c>
      <c r="Z22" s="12">
        <f>'Tabel I-O'!Z22*'Tabel Harga'!$F$22</f>
        <v>50000</v>
      </c>
      <c r="AA22" s="12">
        <f>'Tabel I-O'!AA22*'Tabel Harga'!$F$22</f>
        <v>0</v>
      </c>
      <c r="AB22" s="12">
        <f>'Tabel I-O'!AB22*'Tabel Harga'!$F$22</f>
        <v>50000</v>
      </c>
      <c r="AC22" s="12">
        <f>'Tabel I-O'!AC22*'Tabel Harga'!$F$22</f>
        <v>0</v>
      </c>
      <c r="AD22" s="12">
        <f>'Tabel I-O'!AD22*'Tabel Harga'!$F$22</f>
        <v>50000</v>
      </c>
      <c r="AE22" s="12">
        <f>'Tabel I-O'!AE22*'Tabel Harga'!$F$22</f>
        <v>0</v>
      </c>
      <c r="AF22" s="12">
        <f>'Tabel I-O'!AF22*'Tabel Harga'!$F$22</f>
        <v>50000</v>
      </c>
      <c r="AG22" s="12">
        <f>'Tabel I-O'!AG22*'Tabel Harga'!$F$22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4" t="s">
        <v>119</v>
      </c>
      <c r="C23" s="18" t="s">
        <v>8</v>
      </c>
      <c r="D23" s="12">
        <f>'Tabel I-O'!D23*'Tabel Harga'!$F$23</f>
        <v>0</v>
      </c>
      <c r="E23" s="12">
        <f>'Tabel I-O'!E23*'Tabel Harga'!$F$23</f>
        <v>0</v>
      </c>
      <c r="F23" s="12">
        <f>'Tabel I-O'!F23*'Tabel Harga'!$F$23</f>
        <v>0</v>
      </c>
      <c r="G23" s="12">
        <f>'Tabel I-O'!G23*'Tabel Harga'!$F$23</f>
        <v>0</v>
      </c>
      <c r="H23" s="12">
        <f>'Tabel I-O'!H23*'Tabel Harga'!$F$23</f>
        <v>0</v>
      </c>
      <c r="I23" s="12">
        <f>'Tabel I-O'!I23*'Tabel Harga'!$F$23</f>
        <v>0</v>
      </c>
      <c r="J23" s="12">
        <f>'Tabel I-O'!J23*'Tabel Harga'!$F$23</f>
        <v>0</v>
      </c>
      <c r="K23" s="12">
        <f>'Tabel I-O'!K23*'Tabel Harga'!$F$23</f>
        <v>0</v>
      </c>
      <c r="L23" s="12">
        <f>'Tabel I-O'!L23*'Tabel Harga'!$F$23</f>
        <v>0</v>
      </c>
      <c r="M23" s="12">
        <f>'Tabel I-O'!M23*'Tabel Harga'!$F$23</f>
        <v>50000</v>
      </c>
      <c r="N23" s="12">
        <f>'Tabel I-O'!N23*'Tabel Harga'!$F$23</f>
        <v>50000</v>
      </c>
      <c r="O23" s="12">
        <f>'Tabel I-O'!O23*'Tabel Harga'!$F$23</f>
        <v>50000</v>
      </c>
      <c r="P23" s="12">
        <f>'Tabel I-O'!P23*'Tabel Harga'!$F$23</f>
        <v>50000</v>
      </c>
      <c r="Q23" s="12">
        <f>'Tabel I-O'!Q23*'Tabel Harga'!$F$23</f>
        <v>50000</v>
      </c>
      <c r="R23" s="12">
        <f>'Tabel I-O'!R23*'Tabel Harga'!$F$23</f>
        <v>50000</v>
      </c>
      <c r="S23" s="12">
        <f>'Tabel I-O'!S23*'Tabel Harga'!$F$23</f>
        <v>50000</v>
      </c>
      <c r="T23" s="12">
        <f>'Tabel I-O'!T23*'Tabel Harga'!$F$23</f>
        <v>50000</v>
      </c>
      <c r="U23" s="12">
        <f>'Tabel I-O'!U23*'Tabel Harga'!$F$23</f>
        <v>50000</v>
      </c>
      <c r="V23" s="12">
        <f>'Tabel I-O'!V23*'Tabel Harga'!$F$23</f>
        <v>50000</v>
      </c>
      <c r="W23" s="12">
        <f>'Tabel I-O'!W23*'Tabel Harga'!$F$23</f>
        <v>50000</v>
      </c>
      <c r="X23" s="12">
        <f>'Tabel I-O'!X23*'Tabel Harga'!$F$23</f>
        <v>50000</v>
      </c>
      <c r="Y23" s="12">
        <f>'Tabel I-O'!Y23*'Tabel Harga'!$F$23</f>
        <v>50000</v>
      </c>
      <c r="Z23" s="12">
        <f>'Tabel I-O'!Z23*'Tabel Harga'!$F$23</f>
        <v>50000</v>
      </c>
      <c r="AA23" s="12">
        <f>'Tabel I-O'!AA23*'Tabel Harga'!$F$23</f>
        <v>50000</v>
      </c>
      <c r="AB23" s="12">
        <f>'Tabel I-O'!AB23*'Tabel Harga'!$F$23</f>
        <v>50000</v>
      </c>
      <c r="AC23" s="12">
        <f>'Tabel I-O'!AC23*'Tabel Harga'!$F$23</f>
        <v>50000</v>
      </c>
      <c r="AD23" s="12">
        <f>'Tabel I-O'!AD23*'Tabel Harga'!$F$23</f>
        <v>50000</v>
      </c>
      <c r="AE23" s="12">
        <f>'Tabel I-O'!AE23*'Tabel Harga'!$F$23</f>
        <v>50000</v>
      </c>
      <c r="AF23" s="12">
        <f>'Tabel I-O'!AF23*'Tabel Harga'!$F$23</f>
        <v>50000</v>
      </c>
      <c r="AG23" s="12">
        <f>'Tabel I-O'!AG23*'Tabel Harga'!$F$23</f>
        <v>50000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4"/>
      <c r="C24" s="18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16" t="s">
        <v>42</v>
      </c>
      <c r="C25" s="18"/>
      <c r="D25" s="12"/>
      <c r="E25" s="10"/>
      <c r="F25" s="10"/>
      <c r="G25" s="10"/>
      <c r="H25" s="12"/>
      <c r="I25" s="12"/>
      <c r="J25" s="12"/>
      <c r="K25" s="13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106" t="s">
        <v>142</v>
      </c>
      <c r="C26" s="18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93" t="s">
        <v>124</v>
      </c>
      <c r="C27" s="18" t="s">
        <v>8</v>
      </c>
      <c r="D27" s="12">
        <f>'Tabel I-O'!D27*'Tabel Harga'!$F$27</f>
        <v>750000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93" t="s">
        <v>125</v>
      </c>
      <c r="C28" s="18" t="s">
        <v>8</v>
      </c>
      <c r="D28" s="12">
        <f>'Tabel I-O'!D28*'Tabel Harga'!F28</f>
        <v>200000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93" t="s">
        <v>126</v>
      </c>
      <c r="C29" s="18" t="s">
        <v>8</v>
      </c>
      <c r="D29" s="12">
        <f>'Tabel I-O'!D29*'Tabel Harga'!$F$29</f>
        <v>50000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93" t="s">
        <v>127</v>
      </c>
      <c r="C30" s="18" t="s">
        <v>8</v>
      </c>
      <c r="D30" s="12">
        <f>'Tabel I-O'!D30*'Tabel Harga'!$F$30</f>
        <v>100000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95" t="s">
        <v>128</v>
      </c>
      <c r="C31" s="18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98" t="s">
        <v>129</v>
      </c>
      <c r="C32" s="18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99" t="s">
        <v>130</v>
      </c>
      <c r="C33" s="18" t="s">
        <v>8</v>
      </c>
      <c r="D33" s="12">
        <f>'Tabel I-O'!D33*'Tabel Harga'!$F$33</f>
        <v>500000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98" t="s">
        <v>131</v>
      </c>
      <c r="C34" s="18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99" t="s">
        <v>116</v>
      </c>
      <c r="C35" s="18" t="s">
        <v>8</v>
      </c>
      <c r="D35" s="12">
        <f>'Tabel I-O'!D35*'Tabel Harga'!$F$35</f>
        <v>300000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>
      <c r="B36" s="99" t="s">
        <v>132</v>
      </c>
      <c r="C36" s="18" t="s">
        <v>8</v>
      </c>
      <c r="D36" s="12">
        <f>'Tabel I-O'!D36*'Tabel Harga'!$F$36</f>
        <v>750000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98" t="s">
        <v>133</v>
      </c>
      <c r="C37" s="18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99" t="s">
        <v>134</v>
      </c>
      <c r="C38" s="18" t="s">
        <v>8</v>
      </c>
      <c r="D38" s="12">
        <f>'Tabel I-O'!D38*'Tabel Harga'!$F$38</f>
        <v>1000000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99" t="s">
        <v>135</v>
      </c>
      <c r="C39" s="18" t="s">
        <v>8</v>
      </c>
      <c r="D39" s="12">
        <f>'Tabel I-O'!D39*'Tabel Harga'!$F$39</f>
        <v>100000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93"/>
      <c r="C40" s="18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>
      <c r="B41" s="102" t="s">
        <v>104</v>
      </c>
      <c r="C41" s="55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>
      <c r="B42" s="103" t="s">
        <v>129</v>
      </c>
      <c r="C42" s="5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>
      <c r="B43" s="93" t="s">
        <v>144</v>
      </c>
      <c r="C43" s="18" t="s">
        <v>8</v>
      </c>
      <c r="D43" s="12">
        <f>'Tabel I-O'!D43*'Tabel Harga'!$F$43</f>
        <v>1450000</v>
      </c>
      <c r="E43" s="12">
        <f>'Tabel I-O'!E43*'Tabel Harga'!$F$43</f>
        <v>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>
      <c r="B44" s="93" t="s">
        <v>138</v>
      </c>
      <c r="C44" s="18" t="s">
        <v>8</v>
      </c>
      <c r="D44" s="12">
        <f>'Tabel I-O'!D44*'Tabel Harga'!$F$44</f>
        <v>550000</v>
      </c>
      <c r="E44" s="12">
        <f>'Tabel I-O'!E44*'Tabel Harga'!$F$44</f>
        <v>100000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2:49">
      <c r="B45" s="103" t="s">
        <v>139</v>
      </c>
      <c r="C45" s="18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>
      <c r="B46" s="93" t="s">
        <v>116</v>
      </c>
      <c r="C46" s="18" t="s">
        <v>8</v>
      </c>
      <c r="D46" s="12">
        <f>'Tabel I-O'!D46*'Tabel Harga'!$F$46</f>
        <v>1050000</v>
      </c>
      <c r="E46" s="12">
        <f>'Tabel I-O'!E46*'Tabel Harga'!$F$46</f>
        <v>1050000</v>
      </c>
      <c r="F46" s="12">
        <f>'Tabel I-O'!F46*'Tabel Harga'!$F$46</f>
        <v>1050000</v>
      </c>
      <c r="G46" s="12">
        <f>'Tabel I-O'!G46*'Tabel Harga'!$F$46</f>
        <v>1050000</v>
      </c>
      <c r="H46" s="12">
        <f>'Tabel I-O'!H46*'Tabel Harga'!$F$46</f>
        <v>1050000</v>
      </c>
      <c r="I46" s="12">
        <f>'Tabel I-O'!I46*'Tabel Harga'!$F$46</f>
        <v>1050000</v>
      </c>
      <c r="J46" s="12">
        <f>'Tabel I-O'!J46*'Tabel Harga'!$F$46</f>
        <v>1050000</v>
      </c>
      <c r="K46" s="12">
        <f>'Tabel I-O'!K46*'Tabel Harga'!$F$46</f>
        <v>1050000</v>
      </c>
      <c r="L46" s="12">
        <f>'Tabel I-O'!L46*'Tabel Harga'!$F$46</f>
        <v>700000</v>
      </c>
      <c r="M46" s="12">
        <f>'Tabel I-O'!M46*'Tabel Harga'!$F$46</f>
        <v>700000</v>
      </c>
      <c r="N46" s="12">
        <f>'Tabel I-O'!N46*'Tabel Harga'!$F$46</f>
        <v>700000</v>
      </c>
      <c r="O46" s="12">
        <f>'Tabel I-O'!O46*'Tabel Harga'!$F$46</f>
        <v>700000</v>
      </c>
      <c r="P46" s="12">
        <f>'Tabel I-O'!P46*'Tabel Harga'!$F$46</f>
        <v>700000</v>
      </c>
      <c r="Q46" s="12">
        <f>'Tabel I-O'!Q46*'Tabel Harga'!$F$46</f>
        <v>700000</v>
      </c>
      <c r="R46" s="12">
        <f>'Tabel I-O'!R46*'Tabel Harga'!$F$46</f>
        <v>700000</v>
      </c>
      <c r="S46" s="12">
        <f>'Tabel I-O'!S46*'Tabel Harga'!$F$46</f>
        <v>700000</v>
      </c>
      <c r="T46" s="12">
        <f>'Tabel I-O'!T46*'Tabel Harga'!$F$46</f>
        <v>700000</v>
      </c>
      <c r="U46" s="12">
        <f>'Tabel I-O'!U46*'Tabel Harga'!$F$46</f>
        <v>700000</v>
      </c>
      <c r="V46" s="12">
        <f>'Tabel I-O'!V46*'Tabel Harga'!$F$46</f>
        <v>700000</v>
      </c>
      <c r="W46" s="12">
        <f>'Tabel I-O'!W46*'Tabel Harga'!$F$46</f>
        <v>700000</v>
      </c>
      <c r="X46" s="12">
        <f>'Tabel I-O'!X46*'Tabel Harga'!$F$46</f>
        <v>700000</v>
      </c>
      <c r="Y46" s="12">
        <f>'Tabel I-O'!Y46*'Tabel Harga'!$F$46</f>
        <v>700000</v>
      </c>
      <c r="Z46" s="12">
        <f>'Tabel I-O'!Z46*'Tabel Harga'!$F$46</f>
        <v>700000</v>
      </c>
      <c r="AA46" s="12">
        <f>'Tabel I-O'!AA46*'Tabel Harga'!$F$46</f>
        <v>700000</v>
      </c>
      <c r="AB46" s="12">
        <f>'Tabel I-O'!AB46*'Tabel Harga'!$F$46</f>
        <v>700000</v>
      </c>
      <c r="AC46" s="12">
        <f>'Tabel I-O'!AC46*'Tabel Harga'!$F$46</f>
        <v>700000</v>
      </c>
      <c r="AD46" s="12">
        <f>'Tabel I-O'!AD46*'Tabel Harga'!$F$46</f>
        <v>700000</v>
      </c>
      <c r="AE46" s="12">
        <f>'Tabel I-O'!AE46*'Tabel Harga'!$F$46</f>
        <v>700000</v>
      </c>
      <c r="AF46" s="12">
        <f>'Tabel I-O'!AF46*'Tabel Harga'!$F$46</f>
        <v>700000</v>
      </c>
      <c r="AG46" s="12">
        <f>'Tabel I-O'!AG46*'Tabel Harga'!$F$46</f>
        <v>700000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>
      <c r="B47" s="93" t="s">
        <v>140</v>
      </c>
      <c r="C47" s="18" t="s">
        <v>8</v>
      </c>
      <c r="D47" s="12">
        <f>'Tabel I-O'!D47*'Tabel Harga'!$F$47</f>
        <v>50000</v>
      </c>
      <c r="E47" s="12">
        <f>'Tabel I-O'!E47*'Tabel Harga'!$F$47</f>
        <v>300000</v>
      </c>
      <c r="F47" s="12">
        <f>'Tabel I-O'!F47*'Tabel Harga'!$F$47</f>
        <v>150000</v>
      </c>
      <c r="G47" s="12">
        <f>'Tabel I-O'!G47*'Tabel Harga'!$F$47</f>
        <v>0</v>
      </c>
      <c r="H47" s="12">
        <f>'Tabel I-O'!H47*'Tabel Harga'!$F$47</f>
        <v>0</v>
      </c>
      <c r="I47" s="12">
        <f>'Tabel I-O'!I47*'Tabel Harga'!$F$47</f>
        <v>0</v>
      </c>
      <c r="J47" s="12">
        <f>'Tabel I-O'!J47*'Tabel Harga'!$F$47</f>
        <v>0</v>
      </c>
      <c r="K47" s="12">
        <f>'Tabel I-O'!K47*'Tabel Harga'!$F$47</f>
        <v>0</v>
      </c>
      <c r="L47" s="12">
        <f>'Tabel I-O'!L47*'Tabel Harga'!$F$47</f>
        <v>0</v>
      </c>
      <c r="M47" s="12">
        <f>'Tabel I-O'!M47*'Tabel Harga'!$F$47</f>
        <v>0</v>
      </c>
      <c r="N47" s="12">
        <f>'Tabel I-O'!N47*'Tabel Harga'!$F$47</f>
        <v>0</v>
      </c>
      <c r="O47" s="12">
        <f>'Tabel I-O'!O47*'Tabel Harga'!$F$47</f>
        <v>0</v>
      </c>
      <c r="P47" s="12">
        <f>'Tabel I-O'!P47*'Tabel Harga'!$F$47</f>
        <v>0</v>
      </c>
      <c r="Q47" s="12">
        <f>'Tabel I-O'!Q47*'Tabel Harga'!$F$47</f>
        <v>0</v>
      </c>
      <c r="R47" s="12">
        <f>'Tabel I-O'!R47*'Tabel Harga'!$F$47</f>
        <v>0</v>
      </c>
      <c r="S47" s="12">
        <f>'Tabel I-O'!S47*'Tabel Harga'!$F$47</f>
        <v>0</v>
      </c>
      <c r="T47" s="12">
        <f>'Tabel I-O'!T47*'Tabel Harga'!$F$47</f>
        <v>0</v>
      </c>
      <c r="U47" s="12">
        <f>'Tabel I-O'!U47*'Tabel Harga'!$F$47</f>
        <v>0</v>
      </c>
      <c r="V47" s="12">
        <f>'Tabel I-O'!V47*'Tabel Harga'!$F$47</f>
        <v>0</v>
      </c>
      <c r="W47" s="12">
        <f>'Tabel I-O'!W47*'Tabel Harga'!$F$47</f>
        <v>0</v>
      </c>
      <c r="X47" s="12">
        <f>'Tabel I-O'!X47*'Tabel Harga'!$F$47</f>
        <v>0</v>
      </c>
      <c r="Y47" s="12">
        <f>'Tabel I-O'!Y47*'Tabel Harga'!$F$47</f>
        <v>0</v>
      </c>
      <c r="Z47" s="12">
        <f>'Tabel I-O'!Z47*'Tabel Harga'!$F$47</f>
        <v>0</v>
      </c>
      <c r="AA47" s="12">
        <f>'Tabel I-O'!AA47*'Tabel Harga'!$F$47</f>
        <v>0</v>
      </c>
      <c r="AB47" s="12">
        <f>'Tabel I-O'!AB47*'Tabel Harga'!$F$47</f>
        <v>0</v>
      </c>
      <c r="AC47" s="12">
        <f>'Tabel I-O'!AC47*'Tabel Harga'!$F$47</f>
        <v>0</v>
      </c>
      <c r="AD47" s="12">
        <f>'Tabel I-O'!AD47*'Tabel Harga'!$F$47</f>
        <v>0</v>
      </c>
      <c r="AE47" s="12">
        <f>'Tabel I-O'!AE47*'Tabel Harga'!$F$47</f>
        <v>0</v>
      </c>
      <c r="AF47" s="12">
        <f>'Tabel I-O'!AF47*'Tabel Harga'!$F$47</f>
        <v>0</v>
      </c>
      <c r="AG47" s="12">
        <f>'Tabel I-O'!AG47*'Tabel Harga'!$F$47</f>
        <v>0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2:49">
      <c r="B48" s="93" t="s">
        <v>48</v>
      </c>
      <c r="C48" s="18" t="s">
        <v>8</v>
      </c>
      <c r="D48" s="12">
        <f>'Tabel I-O'!D48*'Tabel Harga'!$F$48</f>
        <v>0</v>
      </c>
      <c r="E48" s="12">
        <f>'Tabel I-O'!E48*'Tabel Harga'!$F$48</f>
        <v>0</v>
      </c>
      <c r="F48" s="12">
        <f>'Tabel I-O'!F48*'Tabel Harga'!$F$48</f>
        <v>0</v>
      </c>
      <c r="G48" s="12">
        <f>'Tabel I-O'!G48*'Tabel Harga'!$F$48</f>
        <v>0</v>
      </c>
      <c r="H48" s="12">
        <f>'Tabel I-O'!H48*'Tabel Harga'!$F$48</f>
        <v>0</v>
      </c>
      <c r="I48" s="12">
        <f>'Tabel I-O'!I48*'Tabel Harga'!$F$48</f>
        <v>0</v>
      </c>
      <c r="J48" s="12">
        <f>'Tabel I-O'!J48*'Tabel Harga'!$F$48</f>
        <v>0</v>
      </c>
      <c r="K48" s="12">
        <f>'Tabel I-O'!K48*'Tabel Harga'!$F$48</f>
        <v>0</v>
      </c>
      <c r="L48" s="12">
        <f>'Tabel I-O'!L48*'Tabel Harga'!$F$48</f>
        <v>500000</v>
      </c>
      <c r="M48" s="12">
        <f>'Tabel I-O'!M48*'Tabel Harga'!$F$48</f>
        <v>3260869.5652173916</v>
      </c>
      <c r="N48" s="12">
        <f>'Tabel I-O'!N48*'Tabel Harga'!$F$48</f>
        <v>4891304.3478260869</v>
      </c>
      <c r="O48" s="12">
        <f>'Tabel I-O'!O48*'Tabel Harga'!$F$48</f>
        <v>5869565.2173913047</v>
      </c>
      <c r="P48" s="12">
        <f>'Tabel I-O'!P48*'Tabel Harga'!$F$48</f>
        <v>6195652.173913043</v>
      </c>
      <c r="Q48" s="12">
        <f>'Tabel I-O'!Q48*'Tabel Harga'!$F$48</f>
        <v>6195652.173913043</v>
      </c>
      <c r="R48" s="12">
        <f>'Tabel I-O'!R48*'Tabel Harga'!$F$48</f>
        <v>6195652.173913043</v>
      </c>
      <c r="S48" s="12">
        <f>'Tabel I-O'!S48*'Tabel Harga'!$F$48</f>
        <v>6358695.6521739131</v>
      </c>
      <c r="T48" s="12">
        <f>'Tabel I-O'!T48*'Tabel Harga'!$F$48</f>
        <v>6521739.1304347832</v>
      </c>
      <c r="U48" s="12">
        <f>'Tabel I-O'!U48*'Tabel Harga'!$F$48</f>
        <v>6521739.1304347832</v>
      </c>
      <c r="V48" s="12">
        <f>'Tabel I-O'!V48*'Tabel Harga'!$F$48</f>
        <v>6521739.1304347832</v>
      </c>
      <c r="W48" s="12">
        <f>'Tabel I-O'!W48*'Tabel Harga'!$F$48</f>
        <v>6521739.1304347832</v>
      </c>
      <c r="X48" s="12">
        <f>'Tabel I-O'!X48*'Tabel Harga'!$F$48</f>
        <v>6521739.1304347832</v>
      </c>
      <c r="Y48" s="12">
        <f>'Tabel I-O'!Y48*'Tabel Harga'!$F$48</f>
        <v>6358695.6521739131</v>
      </c>
      <c r="Z48" s="12">
        <f>'Tabel I-O'!Z48*'Tabel Harga'!$F$48</f>
        <v>6358695.6521739131</v>
      </c>
      <c r="AA48" s="12">
        <f>'Tabel I-O'!AA48*'Tabel Harga'!$F$48</f>
        <v>6195652.173913043</v>
      </c>
      <c r="AB48" s="12">
        <f>'Tabel I-O'!AB48*'Tabel Harga'!$F$48</f>
        <v>5869565.2173913047</v>
      </c>
      <c r="AC48" s="12">
        <f>'Tabel I-O'!AC48*'Tabel Harga'!$F$48</f>
        <v>5869565.2173913047</v>
      </c>
      <c r="AD48" s="12">
        <f>'Tabel I-O'!AD48*'Tabel Harga'!$F$48</f>
        <v>5869565.2173913047</v>
      </c>
      <c r="AE48" s="12">
        <f>'Tabel I-O'!AE48*'Tabel Harga'!$F$48</f>
        <v>5869565.2173913047</v>
      </c>
      <c r="AF48" s="12">
        <f>'Tabel I-O'!AF48*'Tabel Harga'!$F$48</f>
        <v>5869565.2173913047</v>
      </c>
      <c r="AG48" s="12">
        <f>'Tabel I-O'!AG48*'Tabel Harga'!$F$48</f>
        <v>5869565.2173913047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2:49">
      <c r="B49" s="138" t="s">
        <v>133</v>
      </c>
      <c r="C49" s="18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>
      <c r="B50" s="139" t="s">
        <v>223</v>
      </c>
      <c r="C50" s="18" t="s">
        <v>8</v>
      </c>
      <c r="D50" s="12">
        <f>'Tabel I-O'!D50*'Tabel Harga'!$F$50</f>
        <v>0</v>
      </c>
      <c r="E50" s="12">
        <f>'Tabel I-O'!E50*'Tabel Harga'!$F$50</f>
        <v>0</v>
      </c>
      <c r="F50" s="12">
        <f>'Tabel I-O'!F50*'Tabel Harga'!$F$50</f>
        <v>0</v>
      </c>
      <c r="G50" s="12">
        <f>'Tabel I-O'!G50*'Tabel Harga'!$F$50</f>
        <v>0</v>
      </c>
      <c r="H50" s="12">
        <f>'Tabel I-O'!H50*'Tabel Harga'!$F$50</f>
        <v>0</v>
      </c>
      <c r="I50" s="12">
        <f>'Tabel I-O'!I50*'Tabel Harga'!$F$50</f>
        <v>0</v>
      </c>
      <c r="J50" s="12">
        <f>'Tabel I-O'!J50*'Tabel Harga'!$F$50</f>
        <v>0</v>
      </c>
      <c r="K50" s="12">
        <f>'Tabel I-O'!K50*'Tabel Harga'!$F$50</f>
        <v>0</v>
      </c>
      <c r="L50" s="12">
        <f>'Tabel I-O'!L50*'Tabel Harga'!$F$50</f>
        <v>0</v>
      </c>
      <c r="M50" s="12">
        <f>'Tabel I-O'!M50*'Tabel Harga'!$F$50</f>
        <v>0</v>
      </c>
      <c r="N50" s="12">
        <f>'Tabel I-O'!N50*'Tabel Harga'!$F$50</f>
        <v>0</v>
      </c>
      <c r="O50" s="12">
        <f>'Tabel I-O'!O50*'Tabel Harga'!$F$50</f>
        <v>100000</v>
      </c>
      <c r="P50" s="12">
        <f>'Tabel I-O'!P50*'Tabel Harga'!$F$50</f>
        <v>0</v>
      </c>
      <c r="Q50" s="12">
        <f>'Tabel I-O'!Q50*'Tabel Harga'!$F$50</f>
        <v>0</v>
      </c>
      <c r="R50" s="12">
        <f>'Tabel I-O'!R50*'Tabel Harga'!$F$50</f>
        <v>400000</v>
      </c>
      <c r="S50" s="12">
        <f>'Tabel I-O'!S50*'Tabel Harga'!$F$50</f>
        <v>0</v>
      </c>
      <c r="T50" s="12">
        <f>'Tabel I-O'!T50*'Tabel Harga'!$F$50</f>
        <v>0</v>
      </c>
      <c r="U50" s="12">
        <f>'Tabel I-O'!U50*'Tabel Harga'!$F$50</f>
        <v>400000</v>
      </c>
      <c r="V50" s="12">
        <f>'Tabel I-O'!V50*'Tabel Harga'!$F$50</f>
        <v>0</v>
      </c>
      <c r="W50" s="12">
        <f>'Tabel I-O'!W50*'Tabel Harga'!$F$50</f>
        <v>0</v>
      </c>
      <c r="X50" s="12">
        <f>'Tabel I-O'!X50*'Tabel Harga'!$F$50</f>
        <v>400000</v>
      </c>
      <c r="Y50" s="12">
        <f>'Tabel I-O'!Y50*'Tabel Harga'!$F$50</f>
        <v>0</v>
      </c>
      <c r="Z50" s="12">
        <f>'Tabel I-O'!Z50*'Tabel Harga'!$F$50</f>
        <v>0</v>
      </c>
      <c r="AA50" s="12">
        <f>'Tabel I-O'!AA50*'Tabel Harga'!$F$50</f>
        <v>400000</v>
      </c>
      <c r="AB50" s="12">
        <f>'Tabel I-O'!AB50*'Tabel Harga'!$F$50</f>
        <v>0</v>
      </c>
      <c r="AC50" s="12">
        <f>'Tabel I-O'!AC50*'Tabel Harga'!$F$50</f>
        <v>0</v>
      </c>
      <c r="AD50" s="12">
        <f>'Tabel I-O'!AD50*'Tabel Harga'!$F$50</f>
        <v>400000</v>
      </c>
      <c r="AE50" s="12">
        <f>'Tabel I-O'!AE50*'Tabel Harga'!$F$50</f>
        <v>0</v>
      </c>
      <c r="AF50" s="12">
        <f>'Tabel I-O'!AF50*'Tabel Harga'!$F$50</f>
        <v>0</v>
      </c>
      <c r="AG50" s="12">
        <f>'Tabel I-O'!AG50*'Tabel Harga'!$F$50</f>
        <v>400000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2:49">
      <c r="B51" s="139" t="s">
        <v>220</v>
      </c>
      <c r="C51" s="18" t="s">
        <v>8</v>
      </c>
      <c r="D51" s="12">
        <f>'Tabel I-O'!D51*'Tabel Harga'!$F$51</f>
        <v>0</v>
      </c>
      <c r="E51" s="12">
        <f>'Tabel I-O'!E51*'Tabel Harga'!$F$51</f>
        <v>0</v>
      </c>
      <c r="F51" s="12">
        <f>'Tabel I-O'!F51*'Tabel Harga'!$F$51</f>
        <v>0</v>
      </c>
      <c r="G51" s="12">
        <f>'Tabel I-O'!G51*'Tabel Harga'!$F$51</f>
        <v>0</v>
      </c>
      <c r="H51" s="12">
        <f>'Tabel I-O'!H51*'Tabel Harga'!$F$51</f>
        <v>0</v>
      </c>
      <c r="I51" s="12">
        <f>'Tabel I-O'!I51*'Tabel Harga'!$F$51</f>
        <v>0</v>
      </c>
      <c r="J51" s="12">
        <f>'Tabel I-O'!J51*'Tabel Harga'!$F$51</f>
        <v>0</v>
      </c>
      <c r="K51" s="12">
        <f>'Tabel I-O'!K51*'Tabel Harga'!$F$51</f>
        <v>0</v>
      </c>
      <c r="L51" s="12">
        <f>'Tabel I-O'!L51*'Tabel Harga'!$F$51</f>
        <v>0</v>
      </c>
      <c r="M51" s="12">
        <f>'Tabel I-O'!M51*'Tabel Harga'!$F$51</f>
        <v>0</v>
      </c>
      <c r="N51" s="12">
        <f>'Tabel I-O'!N51*'Tabel Harga'!$F$51</f>
        <v>0</v>
      </c>
      <c r="O51" s="12">
        <f>'Tabel I-O'!O51*'Tabel Harga'!$F$51</f>
        <v>400000</v>
      </c>
      <c r="P51" s="12">
        <f>'Tabel I-O'!P51*'Tabel Harga'!$F$51</f>
        <v>400000</v>
      </c>
      <c r="Q51" s="12">
        <f>'Tabel I-O'!Q51*'Tabel Harga'!$F$51</f>
        <v>400000</v>
      </c>
      <c r="R51" s="12">
        <f>'Tabel I-O'!R51*'Tabel Harga'!$F$51</f>
        <v>400000</v>
      </c>
      <c r="S51" s="12">
        <f>'Tabel I-O'!S51*'Tabel Harga'!$F$51</f>
        <v>400000</v>
      </c>
      <c r="T51" s="12">
        <f>'Tabel I-O'!T51*'Tabel Harga'!$F$51</f>
        <v>400000</v>
      </c>
      <c r="U51" s="12">
        <f>'Tabel I-O'!U51*'Tabel Harga'!$F$51</f>
        <v>400000</v>
      </c>
      <c r="V51" s="12">
        <f>'Tabel I-O'!V51*'Tabel Harga'!$F$51</f>
        <v>400000</v>
      </c>
      <c r="W51" s="12">
        <f>'Tabel I-O'!W51*'Tabel Harga'!$F$51</f>
        <v>400000</v>
      </c>
      <c r="X51" s="12">
        <f>'Tabel I-O'!X51*'Tabel Harga'!$F$51</f>
        <v>400000</v>
      </c>
      <c r="Y51" s="12">
        <f>'Tabel I-O'!Y51*'Tabel Harga'!$F$51</f>
        <v>400000</v>
      </c>
      <c r="Z51" s="12">
        <f>'Tabel I-O'!Z51*'Tabel Harga'!$F$51</f>
        <v>400000</v>
      </c>
      <c r="AA51" s="12">
        <f>'Tabel I-O'!AA51*'Tabel Harga'!$F$51</f>
        <v>400000</v>
      </c>
      <c r="AB51" s="12">
        <f>'Tabel I-O'!AB51*'Tabel Harga'!$F$51</f>
        <v>400000</v>
      </c>
      <c r="AC51" s="12">
        <f>'Tabel I-O'!AC51*'Tabel Harga'!$F$51</f>
        <v>400000</v>
      </c>
      <c r="AD51" s="12">
        <f>'Tabel I-O'!AD51*'Tabel Harga'!$F$51</f>
        <v>400000</v>
      </c>
      <c r="AE51" s="12">
        <f>'Tabel I-O'!AE51*'Tabel Harga'!$F$51</f>
        <v>400000</v>
      </c>
      <c r="AF51" s="12">
        <f>'Tabel I-O'!AF51*'Tabel Harga'!$F$51</f>
        <v>400000</v>
      </c>
      <c r="AG51" s="12">
        <f>'Tabel I-O'!AG51*'Tabel Harga'!$F$51</f>
        <v>400000</v>
      </c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2:49">
      <c r="B52" s="139" t="s">
        <v>218</v>
      </c>
      <c r="C52" s="18" t="s">
        <v>8</v>
      </c>
      <c r="D52" s="12">
        <f>'Tabel I-O'!D52*'Tabel Harga'!$F$52</f>
        <v>0</v>
      </c>
      <c r="E52" s="12">
        <f>'Tabel I-O'!E52*'Tabel Harga'!$F$52</f>
        <v>0</v>
      </c>
      <c r="F52" s="12">
        <f>'Tabel I-O'!F52*'Tabel Harga'!$F$52</f>
        <v>0</v>
      </c>
      <c r="G52" s="12">
        <f>'Tabel I-O'!G52*'Tabel Harga'!$F$52</f>
        <v>0</v>
      </c>
      <c r="H52" s="12">
        <f>'Tabel I-O'!H52*'Tabel Harga'!$F$52</f>
        <v>0</v>
      </c>
      <c r="I52" s="12">
        <f>'Tabel I-O'!I52*'Tabel Harga'!$F$52</f>
        <v>0</v>
      </c>
      <c r="J52" s="12">
        <f>'Tabel I-O'!J52*'Tabel Harga'!$F$52</f>
        <v>0</v>
      </c>
      <c r="K52" s="12">
        <f>'Tabel I-O'!K52*'Tabel Harga'!$F$52</f>
        <v>0</v>
      </c>
      <c r="L52" s="12">
        <f>'Tabel I-O'!L52*'Tabel Harga'!$F$52</f>
        <v>0</v>
      </c>
      <c r="M52" s="12">
        <f>'Tabel I-O'!M52*'Tabel Harga'!$F$52</f>
        <v>0</v>
      </c>
      <c r="N52" s="12">
        <f>'Tabel I-O'!N52*'Tabel Harga'!$F$52</f>
        <v>0</v>
      </c>
      <c r="O52" s="12">
        <f>'Tabel I-O'!O52*'Tabel Harga'!$F$52</f>
        <v>100000</v>
      </c>
      <c r="P52" s="12">
        <f>'Tabel I-O'!P52*'Tabel Harga'!$F$52</f>
        <v>100000</v>
      </c>
      <c r="Q52" s="12">
        <f>'Tabel I-O'!Q52*'Tabel Harga'!$F$52</f>
        <v>150000</v>
      </c>
      <c r="R52" s="12">
        <f>'Tabel I-O'!R52*'Tabel Harga'!$F$52</f>
        <v>150000</v>
      </c>
      <c r="S52" s="12">
        <f>'Tabel I-O'!S52*'Tabel Harga'!$F$52</f>
        <v>200000</v>
      </c>
      <c r="T52" s="12">
        <f>'Tabel I-O'!T52*'Tabel Harga'!$F$52</f>
        <v>200000</v>
      </c>
      <c r="U52" s="12">
        <f>'Tabel I-O'!U52*'Tabel Harga'!$F$52</f>
        <v>250000</v>
      </c>
      <c r="V52" s="12">
        <f>'Tabel I-O'!V52*'Tabel Harga'!$F$52</f>
        <v>350000</v>
      </c>
      <c r="W52" s="12">
        <f>'Tabel I-O'!W52*'Tabel Harga'!$F$52</f>
        <v>400000</v>
      </c>
      <c r="X52" s="12">
        <f>'Tabel I-O'!X52*'Tabel Harga'!$F$52</f>
        <v>400000</v>
      </c>
      <c r="Y52" s="12">
        <f>'Tabel I-O'!Y52*'Tabel Harga'!$F$52</f>
        <v>400000</v>
      </c>
      <c r="Z52" s="12">
        <f>'Tabel I-O'!Z52*'Tabel Harga'!$F$52</f>
        <v>400000</v>
      </c>
      <c r="AA52" s="12">
        <f>'Tabel I-O'!AA52*'Tabel Harga'!$F$52</f>
        <v>400000</v>
      </c>
      <c r="AB52" s="12">
        <f>'Tabel I-O'!AB52*'Tabel Harga'!$F$52</f>
        <v>400000</v>
      </c>
      <c r="AC52" s="12">
        <f>'Tabel I-O'!AC52*'Tabel Harga'!$F$52</f>
        <v>400000</v>
      </c>
      <c r="AD52" s="12">
        <f>'Tabel I-O'!AD52*'Tabel Harga'!$F$52</f>
        <v>400000</v>
      </c>
      <c r="AE52" s="12">
        <f>'Tabel I-O'!AE52*'Tabel Harga'!$F$52</f>
        <v>400000</v>
      </c>
      <c r="AF52" s="12">
        <f>'Tabel I-O'!AF52*'Tabel Harga'!$F$52</f>
        <v>400000</v>
      </c>
      <c r="AG52" s="12">
        <f>'Tabel I-O'!AG52*'Tabel Harga'!$F$52</f>
        <v>400000</v>
      </c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2:49">
      <c r="B53" s="16" t="s">
        <v>29</v>
      </c>
      <c r="C53" s="18" t="s">
        <v>8</v>
      </c>
      <c r="D53" s="10">
        <f>SUM(D8:D52)</f>
        <v>7755000</v>
      </c>
      <c r="E53" s="10">
        <f t="shared" ref="E53:AG53" si="0">SUM(E8:E52)</f>
        <v>1505000</v>
      </c>
      <c r="F53" s="10">
        <f t="shared" si="0"/>
        <v>1250000</v>
      </c>
      <c r="G53" s="10">
        <f t="shared" si="0"/>
        <v>1050000</v>
      </c>
      <c r="H53" s="10">
        <f t="shared" si="0"/>
        <v>1100000</v>
      </c>
      <c r="I53" s="10">
        <f t="shared" si="0"/>
        <v>1075000</v>
      </c>
      <c r="J53" s="10">
        <f t="shared" si="0"/>
        <v>1100000</v>
      </c>
      <c r="K53" s="10">
        <f t="shared" si="0"/>
        <v>1050000</v>
      </c>
      <c r="L53" s="10">
        <f t="shared" si="0"/>
        <v>1250000</v>
      </c>
      <c r="M53" s="10">
        <f t="shared" si="0"/>
        <v>4103105.6109773917</v>
      </c>
      <c r="N53" s="10">
        <f t="shared" si="0"/>
        <v>5808687.3953460865</v>
      </c>
      <c r="O53" s="10">
        <f t="shared" si="0"/>
        <v>7345289.039599305</v>
      </c>
      <c r="P53" s="10">
        <f t="shared" si="0"/>
        <v>7605969.9427130427</v>
      </c>
      <c r="Q53" s="10">
        <f t="shared" si="0"/>
        <v>7626200.5967470426</v>
      </c>
      <c r="R53" s="10">
        <f t="shared" si="0"/>
        <v>8056655.9458070435</v>
      </c>
      <c r="S53" s="10">
        <f t="shared" si="0"/>
        <v>7866798.5650699129</v>
      </c>
      <c r="T53" s="10">
        <f t="shared" si="0"/>
        <v>8037183.330754783</v>
      </c>
      <c r="U53" s="10">
        <f t="shared" si="0"/>
        <v>8457413.663434783</v>
      </c>
      <c r="V53" s="10">
        <f t="shared" si="0"/>
        <v>8187868.1727947835</v>
      </c>
      <c r="W53" s="10">
        <f t="shared" si="0"/>
        <v>8208314.5173547827</v>
      </c>
      <c r="X53" s="10">
        <f t="shared" si="0"/>
        <v>8663752.7489547841</v>
      </c>
      <c r="Y53" s="10">
        <f t="shared" si="0"/>
        <v>8043994.6176299136</v>
      </c>
      <c r="Z53" s="10">
        <f t="shared" si="0"/>
        <v>8073783.9302309128</v>
      </c>
      <c r="AA53" s="10">
        <f t="shared" si="0"/>
        <v>8278187.7443130426</v>
      </c>
      <c r="AB53" s="10">
        <f t="shared" si="0"/>
        <v>7577877.7477593049</v>
      </c>
      <c r="AC53" s="10">
        <f t="shared" si="0"/>
        <v>7572877.7477593049</v>
      </c>
      <c r="AD53" s="10">
        <f t="shared" si="0"/>
        <v>7976831.9486593045</v>
      </c>
      <c r="AE53" s="10">
        <f t="shared" si="0"/>
        <v>7546182.0509913042</v>
      </c>
      <c r="AF53" s="10">
        <f t="shared" si="0"/>
        <v>7575061.0190913044</v>
      </c>
      <c r="AG53" s="10">
        <f t="shared" si="0"/>
        <v>7943991.2855741177</v>
      </c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2:49">
      <c r="B54" s="30" t="s">
        <v>32</v>
      </c>
      <c r="C54" s="31"/>
      <c r="D54" s="32"/>
      <c r="E54" s="3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2:49">
      <c r="B55" s="110" t="s">
        <v>143</v>
      </c>
      <c r="C55" s="18" t="s">
        <v>8</v>
      </c>
      <c r="D55" s="12">
        <f>'Tabel I-O'!D55*'Tabel Harga'!$F$55</f>
        <v>3000000</v>
      </c>
      <c r="E55" s="12">
        <f>'Tabel I-O'!E55*'Tabel Harga'!$F$55</f>
        <v>0</v>
      </c>
      <c r="F55" s="12">
        <f>'Tabel I-O'!F55*'Tabel Harga'!$F$55</f>
        <v>0</v>
      </c>
      <c r="G55" s="12">
        <f>'Tabel I-O'!G55*'Tabel Harga'!$F$55</f>
        <v>0</v>
      </c>
      <c r="H55" s="12">
        <f>'Tabel I-O'!H55*'Tabel Harga'!$F$55</f>
        <v>0</v>
      </c>
      <c r="I55" s="12">
        <f>'Tabel I-O'!I55*'Tabel Harga'!$F$55</f>
        <v>0</v>
      </c>
      <c r="J55" s="12">
        <f>'Tabel I-O'!J55*'Tabel Harga'!$F$55</f>
        <v>0</v>
      </c>
      <c r="K55" s="12">
        <f>'Tabel I-O'!K55*'Tabel Harga'!$F$55</f>
        <v>0</v>
      </c>
      <c r="L55" s="12">
        <f>'Tabel I-O'!L55*'Tabel Harga'!$F$55</f>
        <v>0</v>
      </c>
      <c r="M55" s="12">
        <f>'Tabel I-O'!M55*'Tabel Harga'!$F$55</f>
        <v>0</v>
      </c>
      <c r="N55" s="12">
        <f>'Tabel I-O'!N55*'Tabel Harga'!$F$55</f>
        <v>0</v>
      </c>
      <c r="O55" s="12">
        <f>'Tabel I-O'!O55*'Tabel Harga'!$F$55</f>
        <v>0</v>
      </c>
      <c r="P55" s="12">
        <f>'Tabel I-O'!P55*'Tabel Harga'!$F$55</f>
        <v>0</v>
      </c>
      <c r="Q55" s="12">
        <f>'Tabel I-O'!Q55*'Tabel Harga'!$F$55</f>
        <v>0</v>
      </c>
      <c r="R55" s="12">
        <f>'Tabel I-O'!R55*'Tabel Harga'!$F$55</f>
        <v>0</v>
      </c>
      <c r="S55" s="12">
        <f>'Tabel I-O'!S55*'Tabel Harga'!$F$55</f>
        <v>0</v>
      </c>
      <c r="T55" s="12">
        <f>'Tabel I-O'!T55*'Tabel Harga'!$F$55</f>
        <v>0</v>
      </c>
      <c r="U55" s="12">
        <f>'Tabel I-O'!U55*'Tabel Harga'!$F$55</f>
        <v>0</v>
      </c>
      <c r="V55" s="12">
        <f>'Tabel I-O'!V55*'Tabel Harga'!$F$55</f>
        <v>0</v>
      </c>
      <c r="W55" s="12">
        <f>'Tabel I-O'!W55*'Tabel Harga'!$F$55</f>
        <v>0</v>
      </c>
      <c r="X55" s="12">
        <f>'Tabel I-O'!X55*'Tabel Harga'!$F$55</f>
        <v>0</v>
      </c>
      <c r="Y55" s="12">
        <f>'Tabel I-O'!Y55*'Tabel Harga'!$F$55</f>
        <v>0</v>
      </c>
      <c r="Z55" s="12">
        <f>'Tabel I-O'!Z55*'Tabel Harga'!$F$55</f>
        <v>0</v>
      </c>
      <c r="AA55" s="12">
        <f>'Tabel I-O'!AA55*'Tabel Harga'!$F$55</f>
        <v>0</v>
      </c>
      <c r="AB55" s="12">
        <f>'Tabel I-O'!AB55*'Tabel Harga'!$F$55</f>
        <v>0</v>
      </c>
      <c r="AC55" s="12">
        <f>'Tabel I-O'!AC55*'Tabel Harga'!$F$55</f>
        <v>0</v>
      </c>
      <c r="AD55" s="12">
        <f>'Tabel I-O'!AD55*'Tabel Harga'!$F$55</f>
        <v>0</v>
      </c>
      <c r="AE55" s="12">
        <f>'Tabel I-O'!AE55*'Tabel Harga'!$F$55</f>
        <v>0</v>
      </c>
      <c r="AF55" s="12">
        <f>'Tabel I-O'!AF55*'Tabel Harga'!$F$55</f>
        <v>0</v>
      </c>
      <c r="AG55" s="12">
        <f>'Tabel I-O'!AG55*'Tabel Harga'!$F$55</f>
        <v>0</v>
      </c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2:49">
      <c r="B56" s="17" t="s">
        <v>14</v>
      </c>
      <c r="C56" s="18" t="s">
        <v>8</v>
      </c>
      <c r="D56" s="12">
        <f>'Tabel I-O'!D56*'Tabel Harga'!$F$56</f>
        <v>0</v>
      </c>
      <c r="E56" s="12">
        <f>'Tabel I-O'!E56*'Tabel Harga'!$F$56</f>
        <v>0</v>
      </c>
      <c r="F56" s="12">
        <f>'Tabel I-O'!F56*'Tabel Harga'!$F$56</f>
        <v>0</v>
      </c>
      <c r="G56" s="12">
        <f>'Tabel I-O'!G56*'Tabel Harga'!$F$56</f>
        <v>0</v>
      </c>
      <c r="H56" s="12">
        <f>'Tabel I-O'!H56*'Tabel Harga'!$F$56</f>
        <v>0</v>
      </c>
      <c r="I56" s="12">
        <f>'Tabel I-O'!I56*'Tabel Harga'!$F$56</f>
        <v>0</v>
      </c>
      <c r="J56" s="12">
        <f>'Tabel I-O'!J56*'Tabel Harga'!$F$56</f>
        <v>0</v>
      </c>
      <c r="K56" s="12">
        <f>'Tabel I-O'!K56*'Tabel Harga'!$F$56</f>
        <v>0</v>
      </c>
      <c r="L56" s="12">
        <f>'Tabel I-O'!L56*'Tabel Harga'!$F$56</f>
        <v>0</v>
      </c>
      <c r="M56" s="12">
        <f>'Tabel I-O'!M56*'Tabel Harga'!$F$56</f>
        <v>4894418.3040000005</v>
      </c>
      <c r="N56" s="12">
        <f>'Tabel I-O'!N56*'Tabel Harga'!$F$56</f>
        <v>8953219.0079999994</v>
      </c>
      <c r="O56" s="12">
        <f>'Tabel I-O'!O56*'Tabel Harga'!$F$56</f>
        <v>11889528.883199999</v>
      </c>
      <c r="P56" s="12">
        <f>'Tabel I-O'!P56*'Tabel Harga'!$F$56</f>
        <v>12927107.52</v>
      </c>
      <c r="Q56" s="12">
        <f>'Tabel I-O'!Q56*'Tabel Harga'!$F$56</f>
        <v>13019369.1336</v>
      </c>
      <c r="R56" s="12">
        <f>'Tabel I-O'!R56*'Tabel Harga'!$F$56</f>
        <v>13201508.757599998</v>
      </c>
      <c r="S56" s="12">
        <f>'Tabel I-O'!S56*'Tabel Harga'!$F$56</f>
        <v>13641165.158399999</v>
      </c>
      <c r="T56" s="12">
        <f>'Tabel I-O'!T56*'Tabel Harga'!$F$56</f>
        <v>14177680.128</v>
      </c>
      <c r="U56" s="12">
        <f>'Tabel I-O'!U56*'Tabel Harga'!$F$56</f>
        <v>14269813.200000001</v>
      </c>
      <c r="V56" s="12">
        <f>'Tabel I-O'!V56*'Tabel Harga'!$F$56</f>
        <v>14451616.943999998</v>
      </c>
      <c r="W56" s="12">
        <f>'Tabel I-O'!W56*'Tabel Harga'!$F$56</f>
        <v>14630154.768000003</v>
      </c>
      <c r="X56" s="12">
        <f>'Tabel I-O'!X56*'Tabel Harga'!$F$56</f>
        <v>14805447.408</v>
      </c>
      <c r="Y56" s="12">
        <f>'Tabel I-O'!Y56*'Tabel Harga'!$F$56</f>
        <v>14519586.182400001</v>
      </c>
      <c r="Z56" s="12">
        <f>'Tabel I-O'!Z56*'Tabel Harga'!$F$56</f>
        <v>14435311.222799998</v>
      </c>
      <c r="AA56" s="12">
        <f>'Tabel I-O'!AA56*'Tabel Harga'!$F$56</f>
        <v>13814228.160000004</v>
      </c>
      <c r="AB56" s="12">
        <f>'Tabel I-O'!AB56*'Tabel Harga'!$F$56</f>
        <v>12925012.147199998</v>
      </c>
      <c r="AC56" s="12">
        <f>'Tabel I-O'!AC56*'Tabel Harga'!$F$56</f>
        <v>12925012.147199998</v>
      </c>
      <c r="AD56" s="12">
        <f>'Tabel I-O'!AD56*'Tabel Harga'!$F$56</f>
        <v>12506692.507199997</v>
      </c>
      <c r="AE56" s="12">
        <f>'Tabel I-O'!AE56*'Tabel Harga'!$F$56</f>
        <v>12246733.439999998</v>
      </c>
      <c r="AF56" s="12">
        <f>'Tabel I-O'!AF56*'Tabel Harga'!$F$56</f>
        <v>11798320.680000002</v>
      </c>
      <c r="AG56" s="12">
        <f>'Tabel I-O'!AG56*'Tabel Harga'!$F$56</f>
        <v>11370427.273124997</v>
      </c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2:49">
      <c r="B57" s="17" t="s">
        <v>217</v>
      </c>
      <c r="C57" s="18" t="s">
        <v>8</v>
      </c>
      <c r="D57" s="12">
        <f>'Tabel I-O'!D57*'Tabel Harga'!$F$57</f>
        <v>0</v>
      </c>
      <c r="E57" s="12">
        <f>'Tabel I-O'!E57*'Tabel Harga'!$F$57</f>
        <v>0</v>
      </c>
      <c r="F57" s="12">
        <f>'Tabel I-O'!F57*'Tabel Harga'!$F$57</f>
        <v>0</v>
      </c>
      <c r="G57" s="12">
        <f>'Tabel I-O'!G57*'Tabel Harga'!$F$57</f>
        <v>0</v>
      </c>
      <c r="H57" s="12">
        <f>'Tabel I-O'!H57*'Tabel Harga'!$F$57</f>
        <v>0</v>
      </c>
      <c r="I57" s="12">
        <f>'Tabel I-O'!I57*'Tabel Harga'!$F$57</f>
        <v>0</v>
      </c>
      <c r="J57" s="12">
        <f>'Tabel I-O'!J57*'Tabel Harga'!$F$57</f>
        <v>0</v>
      </c>
      <c r="K57" s="12">
        <f>'Tabel I-O'!K57*'Tabel Harga'!$F$57</f>
        <v>0</v>
      </c>
      <c r="L57" s="12">
        <f>'Tabel I-O'!L57*'Tabel Harga'!$F$57</f>
        <v>0</v>
      </c>
      <c r="M57" s="12">
        <f>'Tabel I-O'!M57*'Tabel Harga'!$F$57</f>
        <v>0</v>
      </c>
      <c r="N57" s="12">
        <f>'Tabel I-O'!N57*'Tabel Harga'!$F$57</f>
        <v>0</v>
      </c>
      <c r="O57" s="12">
        <f>'Tabel I-O'!O57*'Tabel Harga'!$F$57</f>
        <v>400000</v>
      </c>
      <c r="P57" s="12">
        <f>'Tabel I-O'!P57*'Tabel Harga'!$F$57</f>
        <v>0</v>
      </c>
      <c r="Q57" s="12">
        <f>'Tabel I-O'!Q57*'Tabel Harga'!$F$57</f>
        <v>0</v>
      </c>
      <c r="R57" s="12">
        <f>'Tabel I-O'!R57*'Tabel Harga'!$F$57</f>
        <v>800000</v>
      </c>
      <c r="S57" s="12">
        <f>'Tabel I-O'!S57*'Tabel Harga'!$F$57</f>
        <v>0</v>
      </c>
      <c r="T57" s="12">
        <f>'Tabel I-O'!T57*'Tabel Harga'!$F$57</f>
        <v>0</v>
      </c>
      <c r="U57" s="12">
        <f>'Tabel I-O'!U57*'Tabel Harga'!$F$57</f>
        <v>1200000</v>
      </c>
      <c r="V57" s="12">
        <f>'Tabel I-O'!V57*'Tabel Harga'!$F$57</f>
        <v>0</v>
      </c>
      <c r="W57" s="12">
        <f>'Tabel I-O'!W57*'Tabel Harga'!$F$57</f>
        <v>0</v>
      </c>
      <c r="X57" s="12">
        <f>'Tabel I-O'!X57*'Tabel Harga'!$F$57</f>
        <v>1200000</v>
      </c>
      <c r="Y57" s="12">
        <f>'Tabel I-O'!Y57*'Tabel Harga'!$F$57</f>
        <v>0</v>
      </c>
      <c r="Z57" s="12">
        <f>'Tabel I-O'!Z57*'Tabel Harga'!$F$57</f>
        <v>0</v>
      </c>
      <c r="AA57" s="12">
        <f>'Tabel I-O'!AA57*'Tabel Harga'!$F$57</f>
        <v>1200000</v>
      </c>
      <c r="AB57" s="12">
        <f>'Tabel I-O'!AB57*'Tabel Harga'!$F$57</f>
        <v>0</v>
      </c>
      <c r="AC57" s="12">
        <f>'Tabel I-O'!AC57*'Tabel Harga'!$F$57</f>
        <v>0</v>
      </c>
      <c r="AD57" s="12">
        <f>'Tabel I-O'!AD57*'Tabel Harga'!$F$57</f>
        <v>1200000</v>
      </c>
      <c r="AE57" s="12">
        <f>'Tabel I-O'!AE57*'Tabel Harga'!$F$57</f>
        <v>0</v>
      </c>
      <c r="AF57" s="12">
        <f>'Tabel I-O'!AF57*'Tabel Harga'!$F$57</f>
        <v>0</v>
      </c>
      <c r="AG57" s="12">
        <f>'Tabel I-O'!AG57*'Tabel Harga'!$F$57</f>
        <v>1200000</v>
      </c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2:49">
      <c r="B58" s="17" t="s">
        <v>221</v>
      </c>
      <c r="C58" s="18" t="s">
        <v>8</v>
      </c>
      <c r="D58" s="12">
        <f>'Tabel I-O'!D58*'Tabel Harga'!$F$58</f>
        <v>0</v>
      </c>
      <c r="E58" s="12">
        <f>'Tabel I-O'!E58*'Tabel Harga'!$F$58</f>
        <v>0</v>
      </c>
      <c r="F58" s="12">
        <f>'Tabel I-O'!F58*'Tabel Harga'!$F$58</f>
        <v>0</v>
      </c>
      <c r="G58" s="12">
        <f>'Tabel I-O'!G58*'Tabel Harga'!$F$58</f>
        <v>0</v>
      </c>
      <c r="H58" s="12">
        <f>'Tabel I-O'!H58*'Tabel Harga'!$F$58</f>
        <v>0</v>
      </c>
      <c r="I58" s="12">
        <f>'Tabel I-O'!I58*'Tabel Harga'!$F$58</f>
        <v>0</v>
      </c>
      <c r="J58" s="12">
        <f>'Tabel I-O'!J58*'Tabel Harga'!$F$58</f>
        <v>0</v>
      </c>
      <c r="K58" s="12">
        <f>'Tabel I-O'!K58*'Tabel Harga'!$F$58</f>
        <v>0</v>
      </c>
      <c r="L58" s="12">
        <f>'Tabel I-O'!L58*'Tabel Harga'!$F$58</f>
        <v>0</v>
      </c>
      <c r="M58" s="12">
        <f>'Tabel I-O'!M58*'Tabel Harga'!$F$58</f>
        <v>0</v>
      </c>
      <c r="N58" s="12">
        <f>'Tabel I-O'!N58*'Tabel Harga'!$F$58</f>
        <v>0</v>
      </c>
      <c r="O58" s="12">
        <f>'Tabel I-O'!O58*'Tabel Harga'!$F$58</f>
        <v>2000000</v>
      </c>
      <c r="P58" s="12">
        <f>'Tabel I-O'!P58*'Tabel Harga'!$F$58</f>
        <v>2000000</v>
      </c>
      <c r="Q58" s="12">
        <f>'Tabel I-O'!Q58*'Tabel Harga'!$F$58</f>
        <v>2000000</v>
      </c>
      <c r="R58" s="12">
        <f>'Tabel I-O'!R58*'Tabel Harga'!$F$58</f>
        <v>2000000</v>
      </c>
      <c r="S58" s="12">
        <f>'Tabel I-O'!S58*'Tabel Harga'!$F$58</f>
        <v>2000000</v>
      </c>
      <c r="T58" s="12">
        <f>'Tabel I-O'!T58*'Tabel Harga'!$F$58</f>
        <v>2000000</v>
      </c>
      <c r="U58" s="12">
        <f>'Tabel I-O'!U58*'Tabel Harga'!$F$58</f>
        <v>2000000</v>
      </c>
      <c r="V58" s="12">
        <f>'Tabel I-O'!V58*'Tabel Harga'!$F$58</f>
        <v>2000000</v>
      </c>
      <c r="W58" s="12">
        <f>'Tabel I-O'!W58*'Tabel Harga'!$F$58</f>
        <v>2000000</v>
      </c>
      <c r="X58" s="12">
        <f>'Tabel I-O'!X58*'Tabel Harga'!$F$58</f>
        <v>2000000</v>
      </c>
      <c r="Y58" s="12">
        <f>'Tabel I-O'!Y58*'Tabel Harga'!$F$58</f>
        <v>2000000</v>
      </c>
      <c r="Z58" s="12">
        <f>'Tabel I-O'!Z58*'Tabel Harga'!$F$58</f>
        <v>2000000</v>
      </c>
      <c r="AA58" s="12">
        <f>'Tabel I-O'!AA58*'Tabel Harga'!$F$58</f>
        <v>2000000</v>
      </c>
      <c r="AB58" s="12">
        <f>'Tabel I-O'!AB58*'Tabel Harga'!$F$58</f>
        <v>2000000</v>
      </c>
      <c r="AC58" s="12">
        <f>'Tabel I-O'!AC58*'Tabel Harga'!$F$58</f>
        <v>2000000</v>
      </c>
      <c r="AD58" s="12">
        <f>'Tabel I-O'!AD58*'Tabel Harga'!$F$58</f>
        <v>2000000</v>
      </c>
      <c r="AE58" s="12">
        <f>'Tabel I-O'!AE58*'Tabel Harga'!$F$58</f>
        <v>2000000</v>
      </c>
      <c r="AF58" s="12">
        <f>'Tabel I-O'!AF58*'Tabel Harga'!$F$58</f>
        <v>2000000</v>
      </c>
      <c r="AG58" s="12">
        <f>'Tabel I-O'!AG58*'Tabel Harga'!$F$58</f>
        <v>2000000</v>
      </c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2:49">
      <c r="B59" s="17" t="s">
        <v>218</v>
      </c>
      <c r="C59" s="18" t="s">
        <v>8</v>
      </c>
      <c r="D59" s="12">
        <f>'Tabel I-O'!D59*'Tabel Harga'!$F$59</f>
        <v>0</v>
      </c>
      <c r="E59" s="12">
        <f>'Tabel I-O'!E59*'Tabel Harga'!$F$59</f>
        <v>0</v>
      </c>
      <c r="F59" s="12">
        <f>'Tabel I-O'!F59*'Tabel Harga'!$F$59</f>
        <v>0</v>
      </c>
      <c r="G59" s="12">
        <f>'Tabel I-O'!G59*'Tabel Harga'!$F$59</f>
        <v>0</v>
      </c>
      <c r="H59" s="12">
        <f>'Tabel I-O'!H59*'Tabel Harga'!$F$59</f>
        <v>0</v>
      </c>
      <c r="I59" s="12">
        <f>'Tabel I-O'!I59*'Tabel Harga'!$F$59</f>
        <v>0</v>
      </c>
      <c r="J59" s="12">
        <f>'Tabel I-O'!J59*'Tabel Harga'!$F$59</f>
        <v>0</v>
      </c>
      <c r="K59" s="12">
        <f>'Tabel I-O'!K59*'Tabel Harga'!$F$59</f>
        <v>0</v>
      </c>
      <c r="L59" s="12">
        <f>'Tabel I-O'!L59*'Tabel Harga'!$F$59</f>
        <v>0</v>
      </c>
      <c r="M59" s="12">
        <f>'Tabel I-O'!M59*'Tabel Harga'!$F$59</f>
        <v>0</v>
      </c>
      <c r="N59" s="12">
        <f>'Tabel I-O'!N59*'Tabel Harga'!$F$59</f>
        <v>0</v>
      </c>
      <c r="O59" s="12">
        <f>'Tabel I-O'!O59*'Tabel Harga'!$F$59</f>
        <v>600000</v>
      </c>
      <c r="P59" s="12">
        <f>'Tabel I-O'!P59*'Tabel Harga'!$F$59</f>
        <v>900000</v>
      </c>
      <c r="Q59" s="12">
        <f>'Tabel I-O'!Q59*'Tabel Harga'!$F$59</f>
        <v>1800000</v>
      </c>
      <c r="R59" s="12">
        <f>'Tabel I-O'!R59*'Tabel Harga'!$F$59</f>
        <v>1800000</v>
      </c>
      <c r="S59" s="12">
        <f>'Tabel I-O'!S59*'Tabel Harga'!$F$59</f>
        <v>2100000</v>
      </c>
      <c r="T59" s="12">
        <f>'Tabel I-O'!T59*'Tabel Harga'!$F$59</f>
        <v>2400000</v>
      </c>
      <c r="U59" s="12">
        <f>'Tabel I-O'!U59*'Tabel Harga'!$F$59</f>
        <v>3000000</v>
      </c>
      <c r="V59" s="12">
        <f>'Tabel I-O'!V59*'Tabel Harga'!$F$59</f>
        <v>3600000</v>
      </c>
      <c r="W59" s="12">
        <f>'Tabel I-O'!W59*'Tabel Harga'!$F$59</f>
        <v>3600000</v>
      </c>
      <c r="X59" s="12">
        <f>'Tabel I-O'!X59*'Tabel Harga'!$F$59</f>
        <v>3600000</v>
      </c>
      <c r="Y59" s="12">
        <f>'Tabel I-O'!Y59*'Tabel Harga'!$F$59</f>
        <v>3600000</v>
      </c>
      <c r="Z59" s="12">
        <f>'Tabel I-O'!Z59*'Tabel Harga'!$F$59</f>
        <v>3600000</v>
      </c>
      <c r="AA59" s="12">
        <f>'Tabel I-O'!AA59*'Tabel Harga'!$F$59</f>
        <v>3600000</v>
      </c>
      <c r="AB59" s="12">
        <f>'Tabel I-O'!AB59*'Tabel Harga'!$F$59</f>
        <v>3600000</v>
      </c>
      <c r="AC59" s="12">
        <f>'Tabel I-O'!AC59*'Tabel Harga'!$F$59</f>
        <v>3600000</v>
      </c>
      <c r="AD59" s="12">
        <f>'Tabel I-O'!AD59*'Tabel Harga'!$F$59</f>
        <v>3600000</v>
      </c>
      <c r="AE59" s="12">
        <f>'Tabel I-O'!AE59*'Tabel Harga'!$F$59</f>
        <v>3600000</v>
      </c>
      <c r="AF59" s="12">
        <f>'Tabel I-O'!AF59*'Tabel Harga'!$F$59</f>
        <v>3600000</v>
      </c>
      <c r="AG59" s="12">
        <f>'Tabel I-O'!AG59*'Tabel Harga'!$F$59</f>
        <v>3600000</v>
      </c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 spans="2:49">
      <c r="B60" s="17" t="s">
        <v>49</v>
      </c>
      <c r="C60" s="18" t="s">
        <v>8</v>
      </c>
      <c r="D60" s="12">
        <f>'Tabel I-O'!D61*'Tabel Harga'!$F$61</f>
        <v>0</v>
      </c>
      <c r="E60" s="12">
        <f>'Tabel I-O'!E61*'Tabel Harga'!$F$61</f>
        <v>0</v>
      </c>
      <c r="F60" s="12">
        <f>'Tabel I-O'!F61*'Tabel Harga'!$F$61</f>
        <v>0</v>
      </c>
      <c r="G60" s="12">
        <f>'Tabel I-O'!G61*'Tabel Harga'!$F$61</f>
        <v>0</v>
      </c>
      <c r="H60" s="12">
        <f>'Tabel I-O'!H61*'Tabel Harga'!$F$61</f>
        <v>0</v>
      </c>
      <c r="I60" s="12">
        <f>'Tabel I-O'!I61*'Tabel Harga'!$F$61</f>
        <v>0</v>
      </c>
      <c r="J60" s="12">
        <f>'Tabel I-O'!J61*'Tabel Harga'!$F$61</f>
        <v>0</v>
      </c>
      <c r="K60" s="12">
        <f>'Tabel I-O'!K61*'Tabel Harga'!$F$61</f>
        <v>0</v>
      </c>
      <c r="L60" s="12">
        <f>'Tabel I-O'!L61*'Tabel Harga'!$F$61</f>
        <v>0</v>
      </c>
      <c r="M60" s="12">
        <f>'Tabel I-O'!M61*'Tabel Harga'!$F$61</f>
        <v>0</v>
      </c>
      <c r="N60" s="12">
        <f>'Tabel I-O'!N61*'Tabel Harga'!$F$61</f>
        <v>0</v>
      </c>
      <c r="O60" s="12">
        <f>'Tabel I-O'!O61*'Tabel Harga'!$F$61</f>
        <v>0</v>
      </c>
      <c r="P60" s="12">
        <f>'Tabel I-O'!P61*'Tabel Harga'!$F$61</f>
        <v>0</v>
      </c>
      <c r="Q60" s="12">
        <f>'Tabel I-O'!Q61*'Tabel Harga'!$F$61</f>
        <v>0</v>
      </c>
      <c r="R60" s="12">
        <f>'Tabel I-O'!R61*'Tabel Harga'!$F$61</f>
        <v>0</v>
      </c>
      <c r="S60" s="12">
        <f>'Tabel I-O'!S61*'Tabel Harga'!$F$61</f>
        <v>0</v>
      </c>
      <c r="T60" s="12">
        <f>'Tabel I-O'!T61*'Tabel Harga'!$F$61</f>
        <v>0</v>
      </c>
      <c r="U60" s="12">
        <f>'Tabel I-O'!U61*'Tabel Harga'!$F$61</f>
        <v>0</v>
      </c>
      <c r="V60" s="12">
        <f>'Tabel I-O'!V61*'Tabel Harga'!$F$61</f>
        <v>0</v>
      </c>
      <c r="W60" s="12">
        <f>'Tabel I-O'!W61*'Tabel Harga'!$F$61</f>
        <v>0</v>
      </c>
      <c r="X60" s="12">
        <f>'Tabel I-O'!X61*'Tabel Harga'!$F$61</f>
        <v>0</v>
      </c>
      <c r="Y60" s="12">
        <f>'Tabel I-O'!Y61*'Tabel Harga'!$F$61</f>
        <v>0</v>
      </c>
      <c r="Z60" s="12">
        <f>'Tabel I-O'!Z61*'Tabel Harga'!$F$61</f>
        <v>0</v>
      </c>
      <c r="AA60" s="12">
        <f>'Tabel I-O'!AA61*'Tabel Harga'!$F$61</f>
        <v>0</v>
      </c>
      <c r="AB60" s="12">
        <f>'Tabel I-O'!AB61*'Tabel Harga'!$F$61</f>
        <v>0</v>
      </c>
      <c r="AC60" s="12">
        <f>'Tabel I-O'!AC61*'Tabel Harga'!$F$61</f>
        <v>0</v>
      </c>
      <c r="AD60" s="12">
        <f>'Tabel I-O'!AD61*'Tabel Harga'!$F$61</f>
        <v>0</v>
      </c>
      <c r="AE60" s="12">
        <f>'Tabel I-O'!AE61*'Tabel Harga'!$F$61</f>
        <v>0</v>
      </c>
      <c r="AF60" s="12">
        <f>'Tabel I-O'!AF61*'Tabel Harga'!$F$61</f>
        <v>0</v>
      </c>
      <c r="AG60" s="12">
        <f>'Tabel I-O'!AG61*'Tabel Harga'!$F$61</f>
        <v>0</v>
      </c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</row>
    <row r="61" spans="2:49">
      <c r="B61" s="17"/>
      <c r="C61" s="18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</row>
    <row r="62" spans="2:49">
      <c r="B62" s="17"/>
      <c r="C62" s="18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</row>
    <row r="63" spans="2:49">
      <c r="B63" s="17" t="s">
        <v>30</v>
      </c>
      <c r="C63" s="18" t="s">
        <v>8</v>
      </c>
      <c r="D63" s="14">
        <f>SUM(D55:D61)</f>
        <v>3000000</v>
      </c>
      <c r="E63" s="14">
        <f t="shared" ref="E63:AG63" si="1">SUM(E55:E61)</f>
        <v>0</v>
      </c>
      <c r="F63" s="14">
        <f t="shared" si="1"/>
        <v>0</v>
      </c>
      <c r="G63" s="14">
        <f t="shared" si="1"/>
        <v>0</v>
      </c>
      <c r="H63" s="14">
        <f t="shared" si="1"/>
        <v>0</v>
      </c>
      <c r="I63" s="14">
        <f t="shared" si="1"/>
        <v>0</v>
      </c>
      <c r="J63" s="14">
        <f t="shared" si="1"/>
        <v>0</v>
      </c>
      <c r="K63" s="14">
        <f t="shared" si="1"/>
        <v>0</v>
      </c>
      <c r="L63" s="14">
        <f t="shared" si="1"/>
        <v>0</v>
      </c>
      <c r="M63" s="14">
        <f t="shared" si="1"/>
        <v>4894418.3040000005</v>
      </c>
      <c r="N63" s="14">
        <f t="shared" si="1"/>
        <v>8953219.0079999994</v>
      </c>
      <c r="O63" s="14">
        <f t="shared" si="1"/>
        <v>14889528.883199999</v>
      </c>
      <c r="P63" s="14">
        <f t="shared" si="1"/>
        <v>15827107.52</v>
      </c>
      <c r="Q63" s="14">
        <f t="shared" si="1"/>
        <v>16819369.1336</v>
      </c>
      <c r="R63" s="14">
        <f t="shared" si="1"/>
        <v>17801508.757599998</v>
      </c>
      <c r="S63" s="14">
        <f t="shared" si="1"/>
        <v>17741165.158399999</v>
      </c>
      <c r="T63" s="14">
        <f t="shared" si="1"/>
        <v>18577680.127999999</v>
      </c>
      <c r="U63" s="14">
        <f t="shared" si="1"/>
        <v>20469813.200000003</v>
      </c>
      <c r="V63" s="14">
        <f t="shared" si="1"/>
        <v>20051616.943999998</v>
      </c>
      <c r="W63" s="14">
        <f t="shared" si="1"/>
        <v>20230154.768000003</v>
      </c>
      <c r="X63" s="14">
        <f t="shared" si="1"/>
        <v>21605447.408</v>
      </c>
      <c r="Y63" s="14">
        <f t="shared" si="1"/>
        <v>20119586.182400003</v>
      </c>
      <c r="Z63" s="14">
        <f t="shared" si="1"/>
        <v>20035311.222799998</v>
      </c>
      <c r="AA63" s="14">
        <f t="shared" si="1"/>
        <v>20614228.160000004</v>
      </c>
      <c r="AB63" s="14">
        <f t="shared" si="1"/>
        <v>18525012.147199996</v>
      </c>
      <c r="AC63" s="14">
        <f t="shared" si="1"/>
        <v>18525012.147199996</v>
      </c>
      <c r="AD63" s="14">
        <f t="shared" si="1"/>
        <v>19306692.507199995</v>
      </c>
      <c r="AE63" s="14">
        <f t="shared" si="1"/>
        <v>17846733.439999998</v>
      </c>
      <c r="AF63" s="14">
        <f t="shared" si="1"/>
        <v>17398320.68</v>
      </c>
      <c r="AG63" s="14">
        <f t="shared" si="1"/>
        <v>18170427.273124997</v>
      </c>
      <c r="AH63" s="15"/>
      <c r="AI63" s="5"/>
      <c r="AJ63" s="5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</row>
    <row r="64" spans="2:49" s="20" customFormat="1">
      <c r="B64" s="21" t="s">
        <v>28</v>
      </c>
      <c r="C64" s="22"/>
      <c r="D64" s="23">
        <f t="shared" ref="D64:AG64" si="2">D63-D53</f>
        <v>-4755000</v>
      </c>
      <c r="E64" s="23">
        <f t="shared" si="2"/>
        <v>-1505000</v>
      </c>
      <c r="F64" s="23">
        <f t="shared" si="2"/>
        <v>-1250000</v>
      </c>
      <c r="G64" s="23">
        <f t="shared" si="2"/>
        <v>-1050000</v>
      </c>
      <c r="H64" s="23">
        <f t="shared" si="2"/>
        <v>-1100000</v>
      </c>
      <c r="I64" s="23">
        <f t="shared" si="2"/>
        <v>-1075000</v>
      </c>
      <c r="J64" s="23">
        <f t="shared" si="2"/>
        <v>-1100000</v>
      </c>
      <c r="K64" s="23">
        <f t="shared" si="2"/>
        <v>-1050000</v>
      </c>
      <c r="L64" s="23">
        <f t="shared" si="2"/>
        <v>-1250000</v>
      </c>
      <c r="M64" s="23">
        <f t="shared" si="2"/>
        <v>791312.69302260876</v>
      </c>
      <c r="N64" s="23">
        <f t="shared" si="2"/>
        <v>3144531.612653913</v>
      </c>
      <c r="O64" s="23">
        <f t="shared" si="2"/>
        <v>7544239.8436006941</v>
      </c>
      <c r="P64" s="23">
        <f t="shared" si="2"/>
        <v>8221137.5772869568</v>
      </c>
      <c r="Q64" s="23">
        <f t="shared" si="2"/>
        <v>9193168.5368529577</v>
      </c>
      <c r="R64" s="23">
        <f t="shared" si="2"/>
        <v>9744852.8117929548</v>
      </c>
      <c r="S64" s="23">
        <f t="shared" si="2"/>
        <v>9874366.5933300853</v>
      </c>
      <c r="T64" s="23">
        <f t="shared" si="2"/>
        <v>10540496.797245216</v>
      </c>
      <c r="U64" s="23">
        <f t="shared" si="2"/>
        <v>12012399.53656522</v>
      </c>
      <c r="V64" s="23">
        <f t="shared" si="2"/>
        <v>11863748.771205215</v>
      </c>
      <c r="W64" s="23">
        <f t="shared" si="2"/>
        <v>12021840.25064522</v>
      </c>
      <c r="X64" s="23">
        <f t="shared" si="2"/>
        <v>12941694.659045216</v>
      </c>
      <c r="Y64" s="23">
        <f t="shared" si="2"/>
        <v>12075591.564770089</v>
      </c>
      <c r="Z64" s="23">
        <f t="shared" si="2"/>
        <v>11961527.292569086</v>
      </c>
      <c r="AA64" s="23">
        <f t="shared" si="2"/>
        <v>12336040.415686961</v>
      </c>
      <c r="AB64" s="23">
        <f t="shared" si="2"/>
        <v>10947134.399440691</v>
      </c>
      <c r="AC64" s="23">
        <f t="shared" si="2"/>
        <v>10952134.399440691</v>
      </c>
      <c r="AD64" s="23">
        <f t="shared" si="2"/>
        <v>11329860.558540691</v>
      </c>
      <c r="AE64" s="23">
        <f t="shared" si="2"/>
        <v>10300551.389008693</v>
      </c>
      <c r="AF64" s="23">
        <f t="shared" si="2"/>
        <v>9823259.6609086953</v>
      </c>
      <c r="AG64" s="23">
        <f t="shared" si="2"/>
        <v>10226435.987550879</v>
      </c>
      <c r="AH64" s="24"/>
      <c r="AI64" s="24"/>
      <c r="AJ64" s="24"/>
      <c r="AK64" s="25"/>
      <c r="AL64" s="25"/>
      <c r="AM64" s="25"/>
      <c r="AN64" s="25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2:33">
      <c r="C65" s="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2:33">
      <c r="B66" s="3" t="s">
        <v>33</v>
      </c>
      <c r="C66" s="5">
        <f>NPV(Asumsi!$D$8,D64:AG64)</f>
        <v>104845703.27760747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2:33">
      <c r="C67" s="54">
        <f>C66/Asumsi!D9</f>
        <v>11541.097286667793</v>
      </c>
    </row>
    <row r="68" spans="2:33">
      <c r="B68" s="85" t="s">
        <v>233</v>
      </c>
      <c r="C68" s="151">
        <f>IRR(D64:AG64,rate_social)</f>
        <v>0.1896069488500475</v>
      </c>
      <c r="D68" s="152"/>
    </row>
    <row r="69" spans="2:33">
      <c r="B69" s="85" t="s">
        <v>234</v>
      </c>
      <c r="C69" s="5">
        <f>NPV(rate_social,D53:M53)</f>
        <v>18773554.50488288</v>
      </c>
      <c r="D69" s="5" t="s">
        <v>235</v>
      </c>
    </row>
    <row r="70" spans="2:33">
      <c r="B70" s="85" t="s">
        <v>236</v>
      </c>
      <c r="C70" s="153">
        <f>COUNTIF(D64:AB64,"&lt;=0")+1</f>
        <v>10</v>
      </c>
      <c r="D70" s="3"/>
    </row>
    <row r="71" spans="2:33">
      <c r="B71" s="85" t="s">
        <v>237</v>
      </c>
      <c r="C71" s="5">
        <f>SUM(D53:M53)</f>
        <v>21238105.610977393</v>
      </c>
      <c r="D71" s="5" t="s">
        <v>235</v>
      </c>
    </row>
    <row r="72" spans="2:33">
      <c r="B72" s="85" t="s">
        <v>238</v>
      </c>
      <c r="C72" s="5">
        <f>AVERAGE(D53:M53)</f>
        <v>2123810.5610977393</v>
      </c>
      <c r="D72" s="5" t="s">
        <v>239</v>
      </c>
    </row>
    <row r="73" spans="2:33">
      <c r="B73" s="85" t="s">
        <v>240</v>
      </c>
      <c r="C73" s="154">
        <f>SUM(D53:AG53)</f>
        <v>177691027.62156227</v>
      </c>
      <c r="D73" s="152"/>
    </row>
    <row r="74" spans="2:33">
      <c r="B74" s="155" t="s">
        <v>241</v>
      </c>
      <c r="C74" s="154">
        <f>SUM(D27:AG52)</f>
        <v>172356521.73913047</v>
      </c>
      <c r="D74" s="152"/>
    </row>
    <row r="75" spans="2:33">
      <c r="B75" s="155" t="s">
        <v>242</v>
      </c>
      <c r="C75" s="154">
        <f>C73-C74</f>
        <v>5334505.8824318051</v>
      </c>
      <c r="D75" s="156"/>
    </row>
  </sheetData>
  <mergeCells count="32"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B4:B5"/>
    <mergeCell ref="C4:C5"/>
    <mergeCell ref="D4:D5"/>
    <mergeCell ref="E4:E5"/>
    <mergeCell ref="F4:F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3:G13"/>
  <sheetViews>
    <sheetView zoomScaleNormal="100" workbookViewId="0">
      <selection activeCell="G9" sqref="G9"/>
    </sheetView>
  </sheetViews>
  <sheetFormatPr defaultRowHeight="12.75"/>
  <cols>
    <col min="1" max="1" width="11.7109375" style="58" customWidth="1"/>
    <col min="2" max="2" width="18" customWidth="1"/>
    <col min="3" max="3" width="5.5703125" bestFit="1" customWidth="1"/>
    <col min="4" max="4" width="4.7109375" customWidth="1"/>
    <col min="5" max="6" width="4.5703125" customWidth="1"/>
    <col min="7" max="7" width="5.7109375" customWidth="1"/>
    <col min="8" max="32" width="4.5703125" customWidth="1"/>
  </cols>
  <sheetData>
    <row r="3" spans="2:7">
      <c r="B3" s="67" t="s">
        <v>93</v>
      </c>
      <c r="C3" s="68"/>
      <c r="D3" s="68"/>
      <c r="E3" s="68"/>
      <c r="F3" s="68"/>
      <c r="G3" s="68"/>
    </row>
    <row r="4" spans="2:7">
      <c r="B4" s="69" t="s">
        <v>97</v>
      </c>
      <c r="C4" s="70"/>
      <c r="D4" s="70"/>
      <c r="E4" s="70"/>
      <c r="F4" s="70"/>
      <c r="G4" s="70"/>
    </row>
    <row r="5" spans="2:7">
      <c r="B5" s="69" t="s">
        <v>94</v>
      </c>
      <c r="C5" s="69" t="s">
        <v>95</v>
      </c>
      <c r="D5" s="70"/>
      <c r="E5" s="70"/>
      <c r="F5" s="70"/>
      <c r="G5" s="70">
        <f>5*4*6</f>
        <v>120</v>
      </c>
    </row>
    <row r="6" spans="2:7">
      <c r="B6" s="70"/>
      <c r="C6" s="70"/>
      <c r="D6" s="70"/>
      <c r="E6" s="70"/>
      <c r="F6" s="70"/>
      <c r="G6" s="70"/>
    </row>
    <row r="7" spans="2:7">
      <c r="B7" s="69" t="s">
        <v>98</v>
      </c>
      <c r="C7" s="70"/>
      <c r="D7" s="70"/>
      <c r="E7" s="70"/>
      <c r="F7" s="70"/>
      <c r="G7" s="70"/>
    </row>
    <row r="8" spans="2:7">
      <c r="B8" s="69" t="s">
        <v>94</v>
      </c>
      <c r="C8" s="115" t="s">
        <v>96</v>
      </c>
      <c r="D8" s="70"/>
      <c r="E8" s="70"/>
      <c r="F8" s="70"/>
      <c r="G8" s="70">
        <f>3*4*3</f>
        <v>36</v>
      </c>
    </row>
    <row r="9" spans="2:7">
      <c r="B9" s="70"/>
      <c r="C9" s="70"/>
      <c r="D9" s="70"/>
      <c r="E9" s="70"/>
      <c r="F9" s="70"/>
      <c r="G9" s="70"/>
    </row>
    <row r="10" spans="2:7">
      <c r="B10" s="69" t="s">
        <v>101</v>
      </c>
      <c r="C10" s="70"/>
      <c r="D10" s="70"/>
      <c r="E10" s="70"/>
      <c r="F10" s="70"/>
      <c r="G10" s="70"/>
    </row>
    <row r="11" spans="2:7">
      <c r="B11" s="69" t="s">
        <v>99</v>
      </c>
      <c r="C11" s="69" t="s">
        <v>100</v>
      </c>
      <c r="D11" s="70"/>
      <c r="E11" s="70"/>
      <c r="F11" s="70"/>
      <c r="G11" s="70"/>
    </row>
    <row r="12" spans="2:7">
      <c r="B12" s="70"/>
      <c r="C12" s="70"/>
      <c r="D12" s="70"/>
      <c r="E12" s="70"/>
      <c r="F12" s="70"/>
      <c r="G12" s="70"/>
    </row>
    <row r="13" spans="2:7">
      <c r="B13" s="70"/>
      <c r="C13" s="70"/>
      <c r="D13" s="69" t="s">
        <v>102</v>
      </c>
      <c r="E13" s="70"/>
      <c r="F13" s="70"/>
      <c r="G13" s="70">
        <f>SUM(G5:G12)</f>
        <v>156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4:AL50"/>
  <sheetViews>
    <sheetView topLeftCell="D1" workbookViewId="0">
      <selection activeCell="R19" sqref="R19"/>
    </sheetView>
  </sheetViews>
  <sheetFormatPr defaultRowHeight="12.75"/>
  <cols>
    <col min="6" max="6" width="12.85546875" customWidth="1"/>
    <col min="7" max="14" width="5.140625" bestFit="1" customWidth="1"/>
    <col min="15" max="15" width="5.28515625" bestFit="1" customWidth="1"/>
    <col min="16" max="36" width="6" bestFit="1" customWidth="1"/>
  </cols>
  <sheetData>
    <row r="4" spans="1:38">
      <c r="E4" s="200"/>
      <c r="F4" s="200"/>
      <c r="G4" s="124" t="s">
        <v>153</v>
      </c>
      <c r="H4" s="124" t="s">
        <v>154</v>
      </c>
      <c r="I4" s="124" t="s">
        <v>155</v>
      </c>
      <c r="J4" s="124" t="s">
        <v>156</v>
      </c>
      <c r="K4" s="124" t="s">
        <v>157</v>
      </c>
      <c r="L4" s="124" t="s">
        <v>158</v>
      </c>
      <c r="M4" s="124" t="s">
        <v>159</v>
      </c>
      <c r="N4" s="124" t="s">
        <v>160</v>
      </c>
      <c r="O4" s="124" t="s">
        <v>161</v>
      </c>
      <c r="P4" s="124" t="s">
        <v>162</v>
      </c>
      <c r="Q4" s="124" t="s">
        <v>163</v>
      </c>
      <c r="R4" s="124" t="s">
        <v>164</v>
      </c>
      <c r="S4" s="124" t="s">
        <v>165</v>
      </c>
      <c r="T4" s="124" t="s">
        <v>166</v>
      </c>
      <c r="U4" s="124" t="s">
        <v>167</v>
      </c>
      <c r="V4" s="124" t="s">
        <v>168</v>
      </c>
      <c r="W4" s="124" t="s">
        <v>169</v>
      </c>
      <c r="X4" s="124" t="s">
        <v>170</v>
      </c>
      <c r="Y4" s="124" t="s">
        <v>171</v>
      </c>
      <c r="Z4" s="124" t="s">
        <v>172</v>
      </c>
      <c r="AA4" s="124" t="s">
        <v>173</v>
      </c>
      <c r="AB4" s="124" t="s">
        <v>174</v>
      </c>
      <c r="AC4" s="124" t="s">
        <v>175</v>
      </c>
      <c r="AD4" s="124" t="s">
        <v>176</v>
      </c>
      <c r="AE4" s="124" t="s">
        <v>177</v>
      </c>
      <c r="AF4" s="124" t="s">
        <v>178</v>
      </c>
      <c r="AG4" s="124" t="s">
        <v>179</v>
      </c>
      <c r="AH4" s="124" t="s">
        <v>180</v>
      </c>
      <c r="AI4" s="124" t="s">
        <v>181</v>
      </c>
      <c r="AJ4" s="124" t="s">
        <v>185</v>
      </c>
    </row>
    <row r="5" spans="1:38" ht="12.75" customHeight="1">
      <c r="A5" s="204" t="s">
        <v>145</v>
      </c>
      <c r="B5" s="204"/>
      <c r="C5" s="204"/>
      <c r="D5" s="206">
        <v>276</v>
      </c>
      <c r="E5" s="202" t="s">
        <v>186</v>
      </c>
      <c r="F5" s="201" t="s">
        <v>182</v>
      </c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</row>
    <row r="6" spans="1:38">
      <c r="A6" s="204"/>
      <c r="B6" s="204"/>
      <c r="C6" s="204"/>
      <c r="D6" s="206"/>
      <c r="E6" s="202"/>
      <c r="F6" s="201"/>
      <c r="G6" s="123"/>
      <c r="H6" s="123"/>
      <c r="I6" s="123"/>
      <c r="J6" s="123"/>
      <c r="K6" s="123"/>
      <c r="L6" s="123"/>
      <c r="M6" s="123"/>
      <c r="N6" s="123"/>
      <c r="O6" s="123"/>
      <c r="P6" s="125">
        <v>203.93409600000001</v>
      </c>
      <c r="Q6" s="125">
        <v>373.05079199999994</v>
      </c>
      <c r="R6" s="125">
        <v>495.39703679999997</v>
      </c>
      <c r="S6" s="125">
        <v>538.62947999999994</v>
      </c>
      <c r="T6" s="125">
        <v>542.47371390000001</v>
      </c>
      <c r="U6" s="125">
        <v>550.06286489999991</v>
      </c>
      <c r="V6" s="125">
        <v>568.38188159999993</v>
      </c>
      <c r="W6" s="125">
        <v>590.736672</v>
      </c>
      <c r="X6" s="125">
        <v>594.57555000000002</v>
      </c>
      <c r="Y6" s="125">
        <v>602.1507059999999</v>
      </c>
      <c r="Z6" s="125">
        <v>609.58978200000013</v>
      </c>
      <c r="AA6" s="125">
        <v>616.893642</v>
      </c>
      <c r="AB6" s="125">
        <v>604.98275760000001</v>
      </c>
      <c r="AC6" s="125">
        <v>601.47130094999989</v>
      </c>
      <c r="AD6" s="125">
        <v>575.59284000000014</v>
      </c>
      <c r="AE6" s="125">
        <v>538.54217279999989</v>
      </c>
      <c r="AF6" s="125">
        <v>538.54217279999989</v>
      </c>
      <c r="AG6" s="125">
        <v>521.1121877999999</v>
      </c>
      <c r="AH6" s="125">
        <v>510.28055999999992</v>
      </c>
      <c r="AI6" s="125">
        <v>491.59669500000007</v>
      </c>
      <c r="AJ6" s="125">
        <v>473.76780304687486</v>
      </c>
    </row>
    <row r="7" spans="1:38">
      <c r="A7" s="123" t="s">
        <v>146</v>
      </c>
      <c r="B7" s="116"/>
      <c r="C7" s="116"/>
      <c r="D7" s="122">
        <v>180</v>
      </c>
      <c r="E7" s="202"/>
      <c r="F7" s="126" t="s">
        <v>149</v>
      </c>
      <c r="G7" s="123"/>
      <c r="H7" s="123"/>
      <c r="I7" s="123"/>
      <c r="J7" s="123"/>
      <c r="K7" s="123"/>
      <c r="L7" s="123"/>
      <c r="M7" s="123"/>
      <c r="N7" s="123"/>
      <c r="O7" s="123"/>
      <c r="P7" s="125">
        <f>(P14/$D$5)*$D$7</f>
        <v>65.217391304347828</v>
      </c>
      <c r="Q7" s="125">
        <f t="shared" ref="Q7:AJ7" si="0">(Q14/$D$5)*$D$7</f>
        <v>97.826086956521735</v>
      </c>
      <c r="R7" s="125">
        <f t="shared" si="0"/>
        <v>117.39130434782609</v>
      </c>
      <c r="S7" s="125">
        <f t="shared" si="0"/>
        <v>123.91304347826086</v>
      </c>
      <c r="T7" s="125">
        <f t="shared" si="0"/>
        <v>123.91304347826086</v>
      </c>
      <c r="U7" s="125">
        <f t="shared" si="0"/>
        <v>123.91304347826086</v>
      </c>
      <c r="V7" s="125">
        <f t="shared" si="0"/>
        <v>127.17391304347827</v>
      </c>
      <c r="W7" s="125">
        <f t="shared" si="0"/>
        <v>130.43478260869566</v>
      </c>
      <c r="X7" s="125">
        <f t="shared" si="0"/>
        <v>130.43478260869566</v>
      </c>
      <c r="Y7" s="125">
        <f t="shared" si="0"/>
        <v>130.43478260869566</v>
      </c>
      <c r="Z7" s="125">
        <f t="shared" si="0"/>
        <v>130.43478260869566</v>
      </c>
      <c r="AA7" s="125">
        <f t="shared" si="0"/>
        <v>130.43478260869566</v>
      </c>
      <c r="AB7" s="125">
        <f t="shared" si="0"/>
        <v>127.17391304347827</v>
      </c>
      <c r="AC7" s="125">
        <f t="shared" si="0"/>
        <v>127.17391304347827</v>
      </c>
      <c r="AD7" s="125">
        <f t="shared" si="0"/>
        <v>123.91304347826086</v>
      </c>
      <c r="AE7" s="125">
        <f t="shared" si="0"/>
        <v>117.39130434782609</v>
      </c>
      <c r="AF7" s="125">
        <f t="shared" si="0"/>
        <v>117.39130434782609</v>
      </c>
      <c r="AG7" s="125">
        <f t="shared" si="0"/>
        <v>117.39130434782609</v>
      </c>
      <c r="AH7" s="125">
        <f t="shared" si="0"/>
        <v>117.39130434782609</v>
      </c>
      <c r="AI7" s="125">
        <f t="shared" si="0"/>
        <v>117.39130434782609</v>
      </c>
      <c r="AJ7" s="125">
        <f t="shared" si="0"/>
        <v>117.39130434782609</v>
      </c>
    </row>
    <row r="8" spans="1:38" ht="12.75" customHeight="1">
      <c r="A8" s="204" t="s">
        <v>145</v>
      </c>
      <c r="B8" s="204"/>
      <c r="C8" s="204"/>
      <c r="D8" s="205">
        <v>400</v>
      </c>
      <c r="E8" s="202"/>
      <c r="F8" s="201" t="s">
        <v>183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</row>
    <row r="9" spans="1:38">
      <c r="A9" s="204"/>
      <c r="B9" s="204"/>
      <c r="C9" s="204"/>
      <c r="D9" s="205"/>
      <c r="E9" s="202"/>
      <c r="F9" s="201"/>
      <c r="G9" s="128"/>
      <c r="H9" s="128"/>
      <c r="I9" s="128"/>
      <c r="J9" s="128"/>
      <c r="K9" s="128"/>
      <c r="L9" s="128"/>
      <c r="M9" s="128"/>
      <c r="N9" s="128"/>
      <c r="O9" s="129">
        <v>222.36</v>
      </c>
      <c r="P9" s="130">
        <v>561</v>
      </c>
      <c r="Q9" s="130">
        <v>893.01</v>
      </c>
      <c r="R9" s="123">
        <v>893.01</v>
      </c>
      <c r="S9" s="123">
        <v>893.01</v>
      </c>
      <c r="T9" s="123">
        <v>1275</v>
      </c>
      <c r="U9" s="123">
        <v>1275</v>
      </c>
      <c r="V9" s="123">
        <v>1198.5</v>
      </c>
      <c r="W9" s="123">
        <v>1198.5</v>
      </c>
      <c r="X9" s="123">
        <v>1198.5</v>
      </c>
      <c r="Y9" s="123">
        <v>1198.5</v>
      </c>
      <c r="Z9" s="123">
        <v>1198.5</v>
      </c>
      <c r="AA9" s="123">
        <v>1198.5</v>
      </c>
      <c r="AB9" s="123">
        <v>1198.5</v>
      </c>
      <c r="AC9" s="123">
        <v>890.46</v>
      </c>
      <c r="AD9" s="123">
        <v>890.46</v>
      </c>
      <c r="AE9" s="123">
        <v>890.46</v>
      </c>
      <c r="AF9" s="123">
        <v>890.46</v>
      </c>
      <c r="AG9" s="123">
        <v>890.46</v>
      </c>
      <c r="AH9" s="123">
        <v>890.46</v>
      </c>
      <c r="AI9" s="123">
        <v>890.46</v>
      </c>
      <c r="AJ9" s="123">
        <v>890.46</v>
      </c>
      <c r="AK9" s="121"/>
      <c r="AL9" s="121"/>
    </row>
    <row r="10" spans="1:38">
      <c r="A10" s="123" t="s">
        <v>146</v>
      </c>
      <c r="B10" s="116"/>
      <c r="C10" s="116"/>
      <c r="D10" s="122">
        <v>180</v>
      </c>
      <c r="E10" s="202"/>
      <c r="F10" s="126" t="s">
        <v>149</v>
      </c>
      <c r="G10" s="123"/>
      <c r="H10" s="123"/>
      <c r="I10" s="123"/>
      <c r="J10" s="123"/>
      <c r="K10" s="123"/>
      <c r="L10" s="123"/>
      <c r="M10" s="123"/>
      <c r="N10" s="123"/>
      <c r="O10" s="125">
        <f>(O17/$D$8)*$D$10</f>
        <v>90</v>
      </c>
      <c r="P10" s="125">
        <f t="shared" ref="P10:AJ10" si="1">(P17/$D$8)*$D$10</f>
        <v>157.5</v>
      </c>
      <c r="Q10" s="125">
        <f t="shared" si="1"/>
        <v>192.14999999999998</v>
      </c>
      <c r="R10" s="125">
        <f t="shared" si="1"/>
        <v>192.14999999999998</v>
      </c>
      <c r="S10" s="125">
        <f t="shared" si="1"/>
        <v>192.14999999999998</v>
      </c>
      <c r="T10" s="125">
        <f t="shared" si="1"/>
        <v>200.92499999999998</v>
      </c>
      <c r="U10" s="125">
        <f t="shared" si="1"/>
        <v>196.65</v>
      </c>
      <c r="V10" s="125">
        <f t="shared" si="1"/>
        <v>192.14999999999998</v>
      </c>
      <c r="W10" s="125">
        <f t="shared" si="1"/>
        <v>188.1</v>
      </c>
      <c r="X10" s="125">
        <f t="shared" si="1"/>
        <v>183.6</v>
      </c>
      <c r="Y10" s="125">
        <f t="shared" si="1"/>
        <v>179.55</v>
      </c>
      <c r="Z10" s="125">
        <f t="shared" si="1"/>
        <v>175.05</v>
      </c>
      <c r="AA10" s="125">
        <f t="shared" si="1"/>
        <v>171</v>
      </c>
      <c r="AB10" s="125">
        <f t="shared" si="1"/>
        <v>166.5</v>
      </c>
      <c r="AC10" s="125">
        <f t="shared" si="1"/>
        <v>162.44999999999999</v>
      </c>
      <c r="AD10" s="125">
        <f t="shared" si="1"/>
        <v>157.94999999999999</v>
      </c>
      <c r="AE10" s="125">
        <f t="shared" si="1"/>
        <v>153.9</v>
      </c>
      <c r="AF10" s="125">
        <f t="shared" si="1"/>
        <v>149.4</v>
      </c>
      <c r="AG10" s="125">
        <f t="shared" si="1"/>
        <v>145.35</v>
      </c>
      <c r="AH10" s="125">
        <f t="shared" si="1"/>
        <v>136.80000000000001</v>
      </c>
      <c r="AI10" s="125">
        <f t="shared" si="1"/>
        <v>128.25</v>
      </c>
      <c r="AJ10" s="125">
        <f t="shared" si="1"/>
        <v>119.7</v>
      </c>
    </row>
    <row r="11" spans="1:38">
      <c r="E11" s="123"/>
      <c r="F11" s="124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</row>
    <row r="12" spans="1:38">
      <c r="E12" s="200"/>
      <c r="F12" s="200"/>
      <c r="G12" s="124" t="s">
        <v>187</v>
      </c>
      <c r="H12" s="124" t="s">
        <v>188</v>
      </c>
      <c r="I12" s="124" t="s">
        <v>189</v>
      </c>
      <c r="J12" s="124" t="s">
        <v>190</v>
      </c>
      <c r="K12" s="124" t="s">
        <v>191</v>
      </c>
      <c r="L12" s="124" t="s">
        <v>192</v>
      </c>
      <c r="M12" s="124" t="s">
        <v>193</v>
      </c>
      <c r="N12" s="124" t="s">
        <v>194</v>
      </c>
      <c r="O12" s="124" t="s">
        <v>195</v>
      </c>
      <c r="P12" s="124" t="s">
        <v>196</v>
      </c>
      <c r="Q12" s="124" t="s">
        <v>197</v>
      </c>
      <c r="R12" s="124" t="s">
        <v>198</v>
      </c>
      <c r="S12" s="124" t="s">
        <v>199</v>
      </c>
      <c r="T12" s="124" t="s">
        <v>200</v>
      </c>
      <c r="U12" s="124" t="s">
        <v>201</v>
      </c>
      <c r="V12" s="124" t="s">
        <v>202</v>
      </c>
      <c r="W12" s="124" t="s">
        <v>203</v>
      </c>
      <c r="X12" s="124" t="s">
        <v>204</v>
      </c>
      <c r="Y12" s="124" t="s">
        <v>205</v>
      </c>
      <c r="Z12" s="124" t="s">
        <v>206</v>
      </c>
      <c r="AA12" s="124" t="s">
        <v>207</v>
      </c>
      <c r="AB12" s="124" t="s">
        <v>208</v>
      </c>
      <c r="AC12" s="124" t="s">
        <v>209</v>
      </c>
      <c r="AD12" s="124" t="s">
        <v>210</v>
      </c>
      <c r="AE12" s="124" t="s">
        <v>211</v>
      </c>
      <c r="AF12" s="124" t="s">
        <v>212</v>
      </c>
      <c r="AG12" s="124" t="s">
        <v>213</v>
      </c>
      <c r="AH12" s="124" t="s">
        <v>214</v>
      </c>
      <c r="AI12" s="124" t="s">
        <v>215</v>
      </c>
      <c r="AJ12" s="124" t="s">
        <v>216</v>
      </c>
    </row>
    <row r="13" spans="1:38">
      <c r="E13" s="203" t="s">
        <v>184</v>
      </c>
      <c r="F13" s="201" t="s">
        <v>182</v>
      </c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</row>
    <row r="14" spans="1:38">
      <c r="E14" s="203"/>
      <c r="F14" s="201"/>
      <c r="G14" s="123"/>
      <c r="H14" s="123"/>
      <c r="I14" s="123"/>
      <c r="J14" s="123"/>
      <c r="K14" s="123"/>
      <c r="L14" s="123"/>
      <c r="M14" s="123"/>
      <c r="N14" s="123"/>
      <c r="O14" s="123"/>
      <c r="P14" s="123">
        <v>100</v>
      </c>
      <c r="Q14" s="123">
        <v>150</v>
      </c>
      <c r="R14" s="123">
        <v>180</v>
      </c>
      <c r="S14" s="123">
        <v>190</v>
      </c>
      <c r="T14" s="123">
        <v>190</v>
      </c>
      <c r="U14" s="123">
        <v>190</v>
      </c>
      <c r="V14" s="123">
        <v>195</v>
      </c>
      <c r="W14" s="123">
        <v>200</v>
      </c>
      <c r="X14" s="123">
        <v>200</v>
      </c>
      <c r="Y14" s="123">
        <v>200</v>
      </c>
      <c r="Z14" s="123">
        <v>200</v>
      </c>
      <c r="AA14" s="123">
        <v>200</v>
      </c>
      <c r="AB14" s="123">
        <v>195</v>
      </c>
      <c r="AC14" s="123">
        <v>195</v>
      </c>
      <c r="AD14" s="123">
        <v>190</v>
      </c>
      <c r="AE14" s="123">
        <v>180</v>
      </c>
      <c r="AF14" s="123">
        <v>180</v>
      </c>
      <c r="AG14" s="123">
        <v>180</v>
      </c>
      <c r="AH14" s="123">
        <v>180</v>
      </c>
      <c r="AI14" s="123">
        <v>180</v>
      </c>
      <c r="AJ14" s="123">
        <v>180</v>
      </c>
    </row>
    <row r="15" spans="1:38">
      <c r="E15" s="203"/>
      <c r="F15" s="124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</row>
    <row r="16" spans="1:38">
      <c r="E16" s="203"/>
      <c r="F16" s="201" t="s">
        <v>183</v>
      </c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</row>
    <row r="17" spans="5:38">
      <c r="E17" s="203"/>
      <c r="F17" s="201"/>
      <c r="G17" s="123"/>
      <c r="H17" s="123"/>
      <c r="I17" s="123"/>
      <c r="J17" s="123"/>
      <c r="K17" s="116"/>
      <c r="L17" s="116"/>
      <c r="M17" s="123">
        <v>0</v>
      </c>
      <c r="N17" s="123">
        <v>0</v>
      </c>
      <c r="O17" s="123">
        <v>200</v>
      </c>
      <c r="P17" s="123">
        <v>350</v>
      </c>
      <c r="Q17" s="123">
        <v>427</v>
      </c>
      <c r="R17" s="123">
        <v>427</v>
      </c>
      <c r="S17" s="123">
        <v>427</v>
      </c>
      <c r="T17" s="123">
        <v>446.5</v>
      </c>
      <c r="U17" s="123">
        <v>437</v>
      </c>
      <c r="V17" s="123">
        <v>427</v>
      </c>
      <c r="W17" s="123">
        <v>418</v>
      </c>
      <c r="X17" s="123">
        <v>408</v>
      </c>
      <c r="Y17" s="123">
        <v>399</v>
      </c>
      <c r="Z17" s="123">
        <v>389</v>
      </c>
      <c r="AA17" s="123">
        <v>380</v>
      </c>
      <c r="AB17" s="123">
        <v>370</v>
      </c>
      <c r="AC17" s="123">
        <v>361</v>
      </c>
      <c r="AD17" s="123">
        <v>351</v>
      </c>
      <c r="AE17" s="123">
        <v>342</v>
      </c>
      <c r="AF17" s="123">
        <v>332</v>
      </c>
      <c r="AG17" s="123">
        <v>323</v>
      </c>
      <c r="AH17" s="123">
        <v>304</v>
      </c>
      <c r="AI17" s="123">
        <v>285</v>
      </c>
      <c r="AJ17" s="123">
        <v>266</v>
      </c>
      <c r="AK17" s="120"/>
      <c r="AL17" s="120"/>
    </row>
    <row r="18" spans="5:38">
      <c r="E18" s="20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</row>
    <row r="20" spans="5:38" ht="12.75" customHeight="1"/>
    <row r="49" spans="2:2">
      <c r="B49" t="s">
        <v>147</v>
      </c>
    </row>
    <row r="50" spans="2:2">
      <c r="B50" t="s">
        <v>148</v>
      </c>
    </row>
  </sheetData>
  <mergeCells count="12">
    <mergeCell ref="F16:F17"/>
    <mergeCell ref="E5:E10"/>
    <mergeCell ref="E13:E18"/>
    <mergeCell ref="A8:C9"/>
    <mergeCell ref="D8:D9"/>
    <mergeCell ref="A5:C6"/>
    <mergeCell ref="D5:D6"/>
    <mergeCell ref="E4:F4"/>
    <mergeCell ref="E12:F12"/>
    <mergeCell ref="F5:F6"/>
    <mergeCell ref="F8:F9"/>
    <mergeCell ref="F13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Asumsi</vt:lpstr>
      <vt:lpstr>Tabel Harga</vt:lpstr>
      <vt:lpstr>Tabel I-O</vt:lpstr>
      <vt:lpstr>Budget Privat</vt:lpstr>
      <vt:lpstr>Budget Sosial</vt:lpstr>
      <vt:lpstr>FieldData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msofiyuddin</cp:lastModifiedBy>
  <cp:lastPrinted>2003-01-02T03:16:49Z</cp:lastPrinted>
  <dcterms:created xsi:type="dcterms:W3CDTF">2001-08-01T08:55:37Z</dcterms:created>
  <dcterms:modified xsi:type="dcterms:W3CDTF">2011-06-17T07:53:17Z</dcterms:modified>
</cp:coreProperties>
</file>