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ächer\BV Lam\Wirtschaftspolitik\"/>
    </mc:Choice>
  </mc:AlternateContent>
  <bookViews>
    <workbookView xWindow="0" yWindow="0" windowWidth="18870" windowHeight="77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E10" i="1"/>
  <c r="B23" i="1"/>
  <c r="B21" i="1"/>
  <c r="B20" i="1"/>
  <c r="B19" i="1"/>
  <c r="B16" i="1"/>
  <c r="B15" i="1"/>
  <c r="E9" i="1"/>
  <c r="F9" i="1"/>
  <c r="D11" i="1"/>
  <c r="C11" i="1"/>
  <c r="D9" i="1"/>
  <c r="C9" i="1"/>
  <c r="F11" i="1" l="1"/>
  <c r="E11" i="1"/>
  <c r="B17" i="1"/>
  <c r="F8" i="1"/>
  <c r="E8" i="1"/>
  <c r="D8" i="1"/>
  <c r="C8" i="1"/>
  <c r="F7" i="1"/>
  <c r="E7" i="1"/>
  <c r="D7" i="1"/>
  <c r="C7" i="1"/>
  <c r="F6" i="1"/>
  <c r="E6" i="1"/>
  <c r="D6" i="1"/>
  <c r="C6" i="1"/>
  <c r="F5" i="1"/>
  <c r="E5" i="1"/>
  <c r="D5" i="1"/>
  <c r="C5" i="1"/>
  <c r="F4" i="1"/>
  <c r="E4" i="1"/>
  <c r="D4" i="1"/>
  <c r="C4" i="1"/>
  <c r="F3" i="1"/>
  <c r="E3" i="1"/>
  <c r="D3" i="1"/>
  <c r="F2" i="1"/>
  <c r="E2" i="1"/>
  <c r="D2" i="1"/>
  <c r="C3" i="1"/>
  <c r="C2" i="1"/>
</calcChain>
</file>

<file path=xl/sharedStrings.xml><?xml version="1.0" encoding="utf-8"?>
<sst xmlns="http://schemas.openxmlformats.org/spreadsheetml/2006/main" count="23" uniqueCount="23">
  <si>
    <t>Material</t>
  </si>
  <si>
    <t>Fertigung</t>
  </si>
  <si>
    <t>Verwaltung</t>
  </si>
  <si>
    <t>Vertrieb</t>
  </si>
  <si>
    <t>Hilfslöhne</t>
  </si>
  <si>
    <t>Gehälter</t>
  </si>
  <si>
    <t>Gesetzlicher Sozialaufwand</t>
  </si>
  <si>
    <t>Stromkosten</t>
  </si>
  <si>
    <t>Raumkosten</t>
  </si>
  <si>
    <t>Kalk. Abschreib. auf Anlagen</t>
  </si>
  <si>
    <t>Kalk. Zinsen auf Anlage- und Umlaufvermögen</t>
  </si>
  <si>
    <t>Gemein</t>
  </si>
  <si>
    <t>Zuschlagsgrundlagen</t>
  </si>
  <si>
    <t>Gesamt</t>
  </si>
  <si>
    <t>Zuschlagssätze</t>
  </si>
  <si>
    <t>Verbrauch von Fertigungsm.</t>
  </si>
  <si>
    <t>NR: Herstellkosten der R.-P.</t>
  </si>
  <si>
    <t>"+ Materialgemeinkosten"</t>
  </si>
  <si>
    <t>Fertigungslöhne</t>
  </si>
  <si>
    <t>"+ Fertigungsgemeinkosten"</t>
  </si>
  <si>
    <t>Materialkosten</t>
  </si>
  <si>
    <t>Fertigungskosten</t>
  </si>
  <si>
    <t>Herstellkosten der R.-P.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</si>
</sst>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_-* #,##0.00\ [$€-407]_-;\-* #,##0.00\ [$€-407]_-;_-* &quot;-&quot;??\ [$€-407]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3" borderId="1" xfId="2" applyBorder="1"/>
    <xf numFmtId="0" fontId="2" fillId="3" borderId="3" xfId="2" applyBorder="1"/>
    <xf numFmtId="0" fontId="2" fillId="3" borderId="5" xfId="2" applyBorder="1"/>
    <xf numFmtId="164" fontId="0" fillId="0" borderId="7" xfId="0" applyNumberFormat="1" applyBorder="1"/>
    <xf numFmtId="164" fontId="0" fillId="0" borderId="8" xfId="0" applyNumberFormat="1" applyBorder="1"/>
    <xf numFmtId="0" fontId="2" fillId="2" borderId="9" xfId="1" applyBorder="1"/>
    <xf numFmtId="0" fontId="2" fillId="2" borderId="10" xfId="1" applyBorder="1"/>
    <xf numFmtId="0" fontId="2" fillId="2" borderId="11" xfId="1" applyBorder="1"/>
    <xf numFmtId="164" fontId="0" fillId="0" borderId="12" xfId="0" applyNumberFormat="1" applyBorder="1"/>
    <xf numFmtId="164" fontId="0" fillId="0" borderId="13" xfId="0" applyNumberFormat="1" applyBorder="1"/>
    <xf numFmtId="164" fontId="1" fillId="4" borderId="2" xfId="3" applyNumberFormat="1" applyBorder="1"/>
    <xf numFmtId="164" fontId="1" fillId="4" borderId="4" xfId="3" applyNumberFormat="1" applyBorder="1"/>
    <xf numFmtId="0" fontId="2" fillId="3" borderId="0" xfId="2" applyBorder="1"/>
    <xf numFmtId="44" fontId="0" fillId="0" borderId="0" xfId="4" applyFont="1"/>
    <xf numFmtId="164" fontId="0" fillId="0" borderId="14" xfId="0" applyNumberFormat="1" applyBorder="1"/>
    <xf numFmtId="164" fontId="0" fillId="0" borderId="15" xfId="0" applyNumberFormat="1" applyBorder="1"/>
    <xf numFmtId="0" fontId="2" fillId="3" borderId="16" xfId="2" applyBorder="1"/>
    <xf numFmtId="0" fontId="2" fillId="3" borderId="17" xfId="2" applyBorder="1"/>
    <xf numFmtId="164" fontId="0" fillId="0" borderId="9" xfId="0" applyNumberFormat="1" applyBorder="1"/>
    <xf numFmtId="164" fontId="0" fillId="0" borderId="10" xfId="0" applyNumberFormat="1" applyBorder="1"/>
    <xf numFmtId="44" fontId="0" fillId="0" borderId="4" xfId="4" applyFont="1" applyBorder="1"/>
    <xf numFmtId="0" fontId="2" fillId="2" borderId="19" xfId="1" applyBorder="1"/>
    <xf numFmtId="0" fontId="2" fillId="2" borderId="18" xfId="1" applyBorder="1"/>
    <xf numFmtId="44" fontId="1" fillId="4" borderId="4" xfId="3" applyNumberFormat="1" applyBorder="1"/>
    <xf numFmtId="44" fontId="1" fillId="4" borderId="6" xfId="3" applyNumberFormat="1" applyBorder="1"/>
    <xf numFmtId="164" fontId="0" fillId="0" borderId="11" xfId="0" applyNumberFormat="1" applyBorder="1"/>
    <xf numFmtId="9" fontId="0" fillId="0" borderId="9" xfId="5" applyFont="1" applyBorder="1"/>
    <xf numFmtId="9" fontId="0" fillId="0" borderId="10" xfId="5" applyFont="1" applyBorder="1"/>
    <xf numFmtId="9" fontId="0" fillId="0" borderId="11" xfId="5" applyFont="1" applyBorder="1"/>
    <xf numFmtId="44" fontId="0" fillId="0" borderId="10" xfId="4" applyFont="1" applyBorder="1"/>
    <xf numFmtId="44" fontId="0" fillId="0" borderId="10" xfId="0" applyNumberFormat="1" applyBorder="1"/>
    <xf numFmtId="44" fontId="0" fillId="0" borderId="11" xfId="0" applyNumberFormat="1" applyBorder="1"/>
  </cellXfs>
  <cellStyles count="6">
    <cellStyle name="40 % - Akzent3" xfId="3" builtinId="39"/>
    <cellStyle name="60 % - Akzent1" xfId="2" builtinId="32"/>
    <cellStyle name="Akzent1" xfId="1" builtinId="29"/>
    <cellStyle name="Prozent" xfId="5" builtinId="5"/>
    <cellStyle name="Standard" xfId="0" builtinId="0"/>
    <cellStyle name="Währung" xfId="4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view="pageLayout" zoomScale="160" zoomScaleNormal="100" zoomScalePageLayoutView="160" workbookViewId="0">
      <selection activeCell="F13" sqref="F13"/>
    </sheetView>
  </sheetViews>
  <sheetFormatPr baseColWidth="10" defaultRowHeight="15" x14ac:dyDescent="0.25"/>
  <cols>
    <col min="1" max="1" width="22.85546875" customWidth="1"/>
    <col min="6" max="6" width="11.28515625" customWidth="1"/>
  </cols>
  <sheetData>
    <row r="1" spans="1:6" ht="15.75" thickBot="1" x14ac:dyDescent="0.3">
      <c r="A1" s="6"/>
      <c r="B1" s="7" t="s">
        <v>11</v>
      </c>
      <c r="C1" s="7" t="s">
        <v>0</v>
      </c>
      <c r="D1" s="7" t="s">
        <v>1</v>
      </c>
      <c r="E1" s="7" t="s">
        <v>2</v>
      </c>
      <c r="F1" s="8" t="s">
        <v>3</v>
      </c>
    </row>
    <row r="2" spans="1:6" x14ac:dyDescent="0.25">
      <c r="A2" s="1" t="s">
        <v>4</v>
      </c>
      <c r="B2" s="11">
        <v>500</v>
      </c>
      <c r="C2" s="9">
        <f>B2*0.4</f>
        <v>200</v>
      </c>
      <c r="D2" s="5">
        <f>B2*0.4</f>
        <v>200</v>
      </c>
      <c r="E2" s="5">
        <f>B2*0.12</f>
        <v>60</v>
      </c>
      <c r="F2" s="5">
        <f>B2*0.08</f>
        <v>40</v>
      </c>
    </row>
    <row r="3" spans="1:6" x14ac:dyDescent="0.25">
      <c r="A3" s="2" t="s">
        <v>5</v>
      </c>
      <c r="B3" s="12">
        <v>1000</v>
      </c>
      <c r="C3" s="10">
        <f>B3*0.2</f>
        <v>200</v>
      </c>
      <c r="D3" s="4">
        <f>B3*0.2</f>
        <v>200</v>
      </c>
      <c r="E3" s="4">
        <f>B3*0.32</f>
        <v>320</v>
      </c>
      <c r="F3" s="4">
        <f>B3*0.28</f>
        <v>280</v>
      </c>
    </row>
    <row r="4" spans="1:6" x14ac:dyDescent="0.25">
      <c r="A4" s="2" t="s">
        <v>6</v>
      </c>
      <c r="B4" s="12">
        <v>500</v>
      </c>
      <c r="C4" s="10">
        <f>(160/1000)*B4</f>
        <v>80</v>
      </c>
      <c r="D4" s="4">
        <f>(560/1000)*B4</f>
        <v>280</v>
      </c>
      <c r="E4" s="4">
        <f>(152/1000)*B4</f>
        <v>76</v>
      </c>
      <c r="F4" s="4">
        <f>(128/1000)*B4</f>
        <v>64</v>
      </c>
    </row>
    <row r="5" spans="1:6" x14ac:dyDescent="0.25">
      <c r="A5" s="2" t="s">
        <v>7</v>
      </c>
      <c r="B5" s="12">
        <v>100</v>
      </c>
      <c r="C5" s="10">
        <f>B5*0.2</f>
        <v>20</v>
      </c>
      <c r="D5" s="4">
        <f>B5*0.6</f>
        <v>60</v>
      </c>
      <c r="E5" s="4">
        <f>B5*0.1</f>
        <v>10</v>
      </c>
      <c r="F5" s="4">
        <f>B5*0.1</f>
        <v>10</v>
      </c>
    </row>
    <row r="6" spans="1:6" x14ac:dyDescent="0.25">
      <c r="A6" s="2" t="s">
        <v>8</v>
      </c>
      <c r="B6" s="12">
        <v>300</v>
      </c>
      <c r="C6" s="10">
        <f>(500/(500+1500+600+400))*B6</f>
        <v>50</v>
      </c>
      <c r="D6" s="4">
        <f>(1500/(500+1500+600+400))*B6</f>
        <v>150</v>
      </c>
      <c r="E6" s="4">
        <f>(600/(500+1500+600+400))*B6</f>
        <v>60</v>
      </c>
      <c r="F6" s="4">
        <f>(400/(500+1500+600+400))*B6</f>
        <v>40</v>
      </c>
    </row>
    <row r="7" spans="1:6" x14ac:dyDescent="0.25">
      <c r="A7" s="2" t="s">
        <v>9</v>
      </c>
      <c r="B7" s="12">
        <v>500</v>
      </c>
      <c r="C7" s="10">
        <f>(1500/(1500+3000+300+200))*B7</f>
        <v>150</v>
      </c>
      <c r="D7" s="4">
        <f>(3000/(1500+3000+300+200))*B7</f>
        <v>300</v>
      </c>
      <c r="E7" s="4">
        <f>(300/(1500+3000+300+200))*B7</f>
        <v>30</v>
      </c>
      <c r="F7" s="4">
        <f>(200/(1500+3000+300+200))*B7</f>
        <v>20</v>
      </c>
    </row>
    <row r="8" spans="1:6" ht="15.75" thickBot="1" x14ac:dyDescent="0.3">
      <c r="A8" s="2" t="s">
        <v>10</v>
      </c>
      <c r="B8" s="12">
        <v>900</v>
      </c>
      <c r="C8" s="15">
        <f>(3000/(3000+2000+4000+1000))*B8</f>
        <v>270</v>
      </c>
      <c r="D8" s="16">
        <f>(2000/(3000+2000+4000+1000))*B8</f>
        <v>180</v>
      </c>
      <c r="E8" s="16">
        <f>(4000/(3000+2000+4000+1000))*B8</f>
        <v>360</v>
      </c>
      <c r="F8" s="16">
        <f>(1000/(3000+2000+4000+1000))*B8</f>
        <v>90</v>
      </c>
    </row>
    <row r="9" spans="1:6" ht="15.75" thickBot="1" x14ac:dyDescent="0.3">
      <c r="A9" s="1" t="s">
        <v>13</v>
      </c>
      <c r="B9" s="17"/>
      <c r="C9" s="19">
        <f>SUM(C2:C8)</f>
        <v>970</v>
      </c>
      <c r="D9" s="20">
        <f>SUM(D2:D8)</f>
        <v>1370</v>
      </c>
      <c r="E9" s="20">
        <f t="shared" ref="E9:F9" si="0">SUM(E2:E8)</f>
        <v>916</v>
      </c>
      <c r="F9" s="26">
        <f t="shared" si="0"/>
        <v>544</v>
      </c>
    </row>
    <row r="10" spans="1:6" ht="15.75" thickBot="1" x14ac:dyDescent="0.3">
      <c r="A10" s="2" t="s">
        <v>12</v>
      </c>
      <c r="B10" s="13"/>
      <c r="C10" s="19">
        <v>4850</v>
      </c>
      <c r="D10" s="30">
        <v>1000</v>
      </c>
      <c r="E10" s="31">
        <f>B23</f>
        <v>8190</v>
      </c>
      <c r="F10" s="32">
        <f>B23</f>
        <v>8190</v>
      </c>
    </row>
    <row r="11" spans="1:6" ht="15.75" thickBot="1" x14ac:dyDescent="0.3">
      <c r="A11" s="3" t="s">
        <v>14</v>
      </c>
      <c r="B11" s="18"/>
      <c r="C11" s="27">
        <f>C9/C10</f>
        <v>0.2</v>
      </c>
      <c r="D11" s="28">
        <f>D9/D10</f>
        <v>1.37</v>
      </c>
      <c r="E11" s="28">
        <f>E9/E10</f>
        <v>0.11184371184371185</v>
      </c>
      <c r="F11" s="29">
        <f>F9/F10</f>
        <v>6.6422466422466422E-2</v>
      </c>
    </row>
    <row r="13" spans="1:6" ht="15.75" thickBot="1" x14ac:dyDescent="0.3"/>
    <row r="14" spans="1:6" x14ac:dyDescent="0.25">
      <c r="A14" s="22" t="s">
        <v>16</v>
      </c>
      <c r="B14" s="23"/>
    </row>
    <row r="15" spans="1:6" x14ac:dyDescent="0.25">
      <c r="A15" s="2" t="s">
        <v>15</v>
      </c>
      <c r="B15" s="21">
        <f>C10</f>
        <v>4850</v>
      </c>
      <c r="C15" s="14"/>
      <c r="D15" s="14"/>
      <c r="E15" s="14"/>
      <c r="F15" s="14"/>
    </row>
    <row r="16" spans="1:6" x14ac:dyDescent="0.25">
      <c r="A16" s="2" t="s">
        <v>17</v>
      </c>
      <c r="B16" s="21">
        <f>C9</f>
        <v>970</v>
      </c>
      <c r="C16" s="14"/>
      <c r="D16" s="14"/>
      <c r="E16" s="14"/>
      <c r="F16" s="14"/>
    </row>
    <row r="17" spans="1:6" x14ac:dyDescent="0.25">
      <c r="A17" s="2" t="s">
        <v>20</v>
      </c>
      <c r="B17" s="24">
        <f>B15+B16</f>
        <v>5820</v>
      </c>
      <c r="C17" s="14"/>
      <c r="D17" s="14"/>
      <c r="E17" s="14"/>
      <c r="F17" s="14"/>
    </row>
    <row r="18" spans="1:6" x14ac:dyDescent="0.25">
      <c r="A18" s="2"/>
      <c r="B18" s="21"/>
      <c r="C18" s="14"/>
      <c r="D18" s="14"/>
      <c r="E18" s="14"/>
      <c r="F18" s="14"/>
    </row>
    <row r="19" spans="1:6" x14ac:dyDescent="0.25">
      <c r="A19" s="2" t="s">
        <v>18</v>
      </c>
      <c r="B19" s="21">
        <f>D10</f>
        <v>1000</v>
      </c>
      <c r="C19" s="14"/>
      <c r="D19" s="14"/>
      <c r="E19" s="14"/>
      <c r="F19" s="14"/>
    </row>
    <row r="20" spans="1:6" x14ac:dyDescent="0.25">
      <c r="A20" s="2" t="s">
        <v>19</v>
      </c>
      <c r="B20" s="21">
        <f>D9</f>
        <v>1370</v>
      </c>
      <c r="C20" s="14"/>
      <c r="D20" s="14"/>
      <c r="E20" s="14"/>
      <c r="F20" s="14"/>
    </row>
    <row r="21" spans="1:6" x14ac:dyDescent="0.25">
      <c r="A21" s="2" t="s">
        <v>21</v>
      </c>
      <c r="B21" s="24">
        <f>B19+B20</f>
        <v>2370</v>
      </c>
      <c r="C21" s="14"/>
      <c r="D21" s="14"/>
      <c r="E21" s="14"/>
      <c r="F21" s="14"/>
    </row>
    <row r="22" spans="1:6" x14ac:dyDescent="0.25">
      <c r="A22" s="2"/>
      <c r="B22" s="21"/>
      <c r="C22" s="14"/>
      <c r="D22" s="14"/>
      <c r="E22" s="14"/>
      <c r="F22" s="14"/>
    </row>
    <row r="23" spans="1:6" ht="15.75" thickBot="1" x14ac:dyDescent="0.3">
      <c r="A23" s="3" t="s">
        <v>22</v>
      </c>
      <c r="B23" s="25">
        <f>B17+B21</f>
        <v>8190</v>
      </c>
      <c r="C23" s="14"/>
      <c r="D23" s="14"/>
      <c r="E23" s="14"/>
      <c r="F23" s="14"/>
    </row>
  </sheetData>
  <pageMargins left="0.7" right="0.7" top="0.78740157499999996" bottom="0.78740157499999996" header="0.3" footer="0.3"/>
  <pageSetup paperSize="9" orientation="portrait" r:id="rId1"/>
  <headerFooter>
    <oddHeader>&amp;C&amp;"-,Fett"&amp;20Kosten- und Leistungsrechnung: BAB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Willmann, Dennis</dc:creator>
  <cp:lastModifiedBy>Willmann, Dennis</cp:lastModifiedBy>
  <dcterms:created xsi:type="dcterms:W3CDTF">2019-02-26T08:08:44Z</dcterms:created>
  <dcterms:modified xsi:type="dcterms:W3CDTF">2019-03-01T11:26:06Z</dcterms:modified>
</cp:coreProperties>
</file>