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SP-Stock\Ships\Script\"/>
    </mc:Choice>
  </mc:AlternateContent>
  <bookViews>
    <workbookView xWindow="0" yWindow="0" windowWidth="25125" windowHeight="12210"/>
  </bookViews>
  <sheets>
    <sheet name="Sheet1" sheetId="1" r:id="rId1"/>
  </sheets>
  <definedNames>
    <definedName name="CIRC_A">Sheet1!$B$3</definedName>
    <definedName name="CIRC_B">Sheet1!$B$4</definedName>
    <definedName name="exponent">Sheet1!#REF!</definedName>
    <definedName name="GOMP_B">Sheet1!$B$8</definedName>
    <definedName name="GOMP_C">Sheet1!$B$9</definedName>
    <definedName name="GOMP_MAX">Sheet1!$B$11</definedName>
    <definedName name="GOMP_MIN">Sheet1!$B$10</definedName>
    <definedName name="LOGISTIC_K">Sheet1!$B$6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B11" i="1"/>
  <c r="I42" i="1" s="1"/>
  <c r="B1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4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I2" i="1" l="1"/>
  <c r="I7" i="1"/>
  <c r="I12" i="1"/>
  <c r="I18" i="1"/>
  <c r="I23" i="1"/>
  <c r="I28" i="1"/>
  <c r="I34" i="1"/>
  <c r="I3" i="1"/>
  <c r="I8" i="1"/>
  <c r="I14" i="1"/>
  <c r="I19" i="1"/>
  <c r="I24" i="1"/>
  <c r="I30" i="1"/>
  <c r="I35" i="1"/>
  <c r="I4" i="1"/>
  <c r="I10" i="1"/>
  <c r="I15" i="1"/>
  <c r="I20" i="1"/>
  <c r="I26" i="1"/>
  <c r="I31" i="1"/>
  <c r="I36" i="1"/>
  <c r="I6" i="1"/>
  <c r="I11" i="1"/>
  <c r="I16" i="1"/>
  <c r="I22" i="1"/>
  <c r="I27" i="1"/>
  <c r="I32" i="1"/>
  <c r="I38" i="1"/>
  <c r="I39" i="1"/>
  <c r="I40" i="1"/>
  <c r="I5" i="1"/>
  <c r="I9" i="1"/>
  <c r="I13" i="1"/>
  <c r="I17" i="1"/>
  <c r="I21" i="1"/>
  <c r="I25" i="1"/>
  <c r="I29" i="1"/>
  <c r="I33" i="1"/>
  <c r="I37" i="1"/>
  <c r="I41" i="1"/>
</calcChain>
</file>

<file path=xl/sharedStrings.xml><?xml version="1.0" encoding="utf-8"?>
<sst xmlns="http://schemas.openxmlformats.org/spreadsheetml/2006/main" count="17" uniqueCount="15">
  <si>
    <t>x</t>
  </si>
  <si>
    <t>a</t>
  </si>
  <si>
    <t>b</t>
  </si>
  <si>
    <t>Circular</t>
  </si>
  <si>
    <t>Parameters</t>
  </si>
  <si>
    <t>Logistic</t>
  </si>
  <si>
    <t>k</t>
  </si>
  <si>
    <t>LogisticQ1</t>
  </si>
  <si>
    <t>Gompertz (a=1)</t>
  </si>
  <si>
    <t>Logistic (L=1)</t>
  </si>
  <si>
    <t>c</t>
  </si>
  <si>
    <t>Gompertz</t>
  </si>
  <si>
    <t>Gompertz2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</si>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</sst>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082306755765959E-2"/>
          <c:y val="2.1825400235189387E-2"/>
          <c:w val="0.94089722236239559"/>
          <c:h val="0.956349199529621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Circular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Sheet1!$E$2:$E$42</c:f>
              <c:numCache>
                <c:formatCode>General</c:formatCode>
                <c:ptCount val="41"/>
                <c:pt idx="0">
                  <c:v>1</c:v>
                </c:pt>
                <c:pt idx="1">
                  <c:v>0.68775010008008008</c:v>
                </c:pt>
                <c:pt idx="2">
                  <c:v>0.56411010564593278</c:v>
                </c:pt>
                <c:pt idx="3">
                  <c:v>0.47321731235736297</c:v>
                </c:pt>
                <c:pt idx="4">
                  <c:v>0.40000000000000013</c:v>
                </c:pt>
                <c:pt idx="5">
                  <c:v>0.33856217223385232</c:v>
                </c:pt>
                <c:pt idx="6">
                  <c:v>0.28585715714571502</c:v>
                </c:pt>
                <c:pt idx="7">
                  <c:v>0.24006579232146685</c:v>
                </c:pt>
                <c:pt idx="8">
                  <c:v>0.19999999999999996</c:v>
                </c:pt>
                <c:pt idx="9">
                  <c:v>0.16483534557549673</c:v>
                </c:pt>
                <c:pt idx="10">
                  <c:v>0.1339745962155614</c:v>
                </c:pt>
                <c:pt idx="11">
                  <c:v>0.10697144502541245</c:v>
                </c:pt>
                <c:pt idx="12">
                  <c:v>8.3484861008831568E-2</c:v>
                </c:pt>
                <c:pt idx="13">
                  <c:v>6.3250300240239921E-2</c:v>
                </c:pt>
                <c:pt idx="14">
                  <c:v>4.6060798583054008E-2</c:v>
                </c:pt>
                <c:pt idx="15">
                  <c:v>3.1754163448145523E-2</c:v>
                </c:pt>
                <c:pt idx="16">
                  <c:v>2.0204102886728581E-2</c:v>
                </c:pt>
                <c:pt idx="17">
                  <c:v>1.1314003335740397E-2</c:v>
                </c:pt>
                <c:pt idx="18">
                  <c:v>5.0125628933799238E-3</c:v>
                </c:pt>
                <c:pt idx="19">
                  <c:v>1.2507822280910519E-3</c:v>
                </c:pt>
                <c:pt idx="20">
                  <c:v>0</c:v>
                </c:pt>
                <c:pt idx="21">
                  <c:v>1.2507822280910519E-3</c:v>
                </c:pt>
                <c:pt idx="22">
                  <c:v>5.0125628933800348E-3</c:v>
                </c:pt>
                <c:pt idx="23">
                  <c:v>1.1314003335740508E-2</c:v>
                </c:pt>
                <c:pt idx="24">
                  <c:v>2.0204102886728803E-2</c:v>
                </c:pt>
                <c:pt idx="25">
                  <c:v>3.1754163448145745E-2</c:v>
                </c:pt>
                <c:pt idx="26">
                  <c:v>4.6060798583054341E-2</c:v>
                </c:pt>
                <c:pt idx="27">
                  <c:v>6.3250300240240254E-2</c:v>
                </c:pt>
                <c:pt idx="28">
                  <c:v>8.3484861008832012E-2</c:v>
                </c:pt>
                <c:pt idx="29">
                  <c:v>0.10697144502541245</c:v>
                </c:pt>
                <c:pt idx="30">
                  <c:v>0.1339745962155614</c:v>
                </c:pt>
                <c:pt idx="31">
                  <c:v>0.16483534557549673</c:v>
                </c:pt>
                <c:pt idx="32">
                  <c:v>0.19999999999999996</c:v>
                </c:pt>
                <c:pt idx="33">
                  <c:v>0.24006579232146685</c:v>
                </c:pt>
                <c:pt idx="34">
                  <c:v>0.28585715714571502</c:v>
                </c:pt>
                <c:pt idx="35">
                  <c:v>0.33856217223385232</c:v>
                </c:pt>
                <c:pt idx="36">
                  <c:v>0.40000000000000013</c:v>
                </c:pt>
                <c:pt idx="37">
                  <c:v>0.47321731235736297</c:v>
                </c:pt>
                <c:pt idx="38">
                  <c:v>0.56411010564593278</c:v>
                </c:pt>
                <c:pt idx="39">
                  <c:v>0.68775010008008008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8B-49CF-BC08-41ED3401A7C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4.7425873177566781E-2</c:v>
                </c:pt>
                <c:pt idx="1">
                  <c:v>5.4681317215940779E-2</c:v>
                </c:pt>
                <c:pt idx="2">
                  <c:v>6.2973356056996485E-2</c:v>
                </c:pt>
                <c:pt idx="3">
                  <c:v>7.2426485361517731E-2</c:v>
                </c:pt>
                <c:pt idx="4">
                  <c:v>8.3172696493922352E-2</c:v>
                </c:pt>
                <c:pt idx="5">
                  <c:v>9.534946489910949E-2</c:v>
                </c:pt>
                <c:pt idx="6">
                  <c:v>0.10909682119561298</c:v>
                </c:pt>
                <c:pt idx="7">
                  <c:v>0.12455335818741639</c:v>
                </c:pt>
                <c:pt idx="8">
                  <c:v>0.14185106490048782</c:v>
                </c:pt>
                <c:pt idx="9">
                  <c:v>0.16110894957658523</c:v>
                </c:pt>
                <c:pt idx="10">
                  <c:v>0.18242552380635635</c:v>
                </c:pt>
                <c:pt idx="11">
                  <c:v>0.20587037180094733</c:v>
                </c:pt>
                <c:pt idx="12">
                  <c:v>0.23147521650098285</c:v>
                </c:pt>
                <c:pt idx="13">
                  <c:v>0.25922510081784661</c:v>
                </c:pt>
                <c:pt idx="14">
                  <c:v>0.28905049737499666</c:v>
                </c:pt>
                <c:pt idx="15">
                  <c:v>0.32082130082460769</c:v>
                </c:pt>
                <c:pt idx="16">
                  <c:v>0.35434369377420522</c:v>
                </c:pt>
                <c:pt idx="17">
                  <c:v>0.38936076605077868</c:v>
                </c:pt>
                <c:pt idx="18">
                  <c:v>0.42555748318834175</c:v>
                </c:pt>
                <c:pt idx="19">
                  <c:v>0.46257015465625112</c:v>
                </c:pt>
                <c:pt idx="20">
                  <c:v>0.5</c:v>
                </c:pt>
                <c:pt idx="21">
                  <c:v>0.5374298453437496</c:v>
                </c:pt>
                <c:pt idx="22">
                  <c:v>0.57444251681165903</c:v>
                </c:pt>
                <c:pt idx="23">
                  <c:v>0.61063923394922204</c:v>
                </c:pt>
                <c:pt idx="24">
                  <c:v>0.6456563062257954</c:v>
                </c:pt>
                <c:pt idx="25">
                  <c:v>0.67917869917539297</c:v>
                </c:pt>
                <c:pt idx="26">
                  <c:v>0.71094950262500389</c:v>
                </c:pt>
                <c:pt idx="27">
                  <c:v>0.74077489918215389</c:v>
                </c:pt>
                <c:pt idx="28">
                  <c:v>0.76852478349901776</c:v>
                </c:pt>
                <c:pt idx="29">
                  <c:v>0.79412962819905275</c:v>
                </c:pt>
                <c:pt idx="30">
                  <c:v>0.81757447619364365</c:v>
                </c:pt>
                <c:pt idx="31">
                  <c:v>0.83889105042341472</c:v>
                </c:pt>
                <c:pt idx="32">
                  <c:v>0.85814893509951229</c:v>
                </c:pt>
                <c:pt idx="33">
                  <c:v>0.87544664181258358</c:v>
                </c:pt>
                <c:pt idx="34">
                  <c:v>0.89090317880438707</c:v>
                </c:pt>
                <c:pt idx="35">
                  <c:v>0.90465053510089055</c:v>
                </c:pt>
                <c:pt idx="36">
                  <c:v>0.91682730350607766</c:v>
                </c:pt>
                <c:pt idx="37">
                  <c:v>0.92757351463848225</c:v>
                </c:pt>
                <c:pt idx="38">
                  <c:v>0.9370266439430035</c:v>
                </c:pt>
                <c:pt idx="39">
                  <c:v>0.94531868278405917</c:v>
                </c:pt>
                <c:pt idx="40">
                  <c:v>0.95257412682243336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8B-49CF-BC08-41ED3401A7C3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LogisticQ1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Sheet1!$G$2:$G$42</c:f>
              <c:numCache>
                <c:formatCode>General</c:formatCode>
                <c:ptCount val="41"/>
                <c:pt idx="0">
                  <c:v>-0.9051482536448664</c:v>
                </c:pt>
                <c:pt idx="1">
                  <c:v>-0.89063736556811846</c:v>
                </c:pt>
                <c:pt idx="2">
                  <c:v>-0.874053287886007</c:v>
                </c:pt>
                <c:pt idx="3">
                  <c:v>-0.85514702927696451</c:v>
                </c:pt>
                <c:pt idx="4">
                  <c:v>-0.83365460701215532</c:v>
                </c:pt>
                <c:pt idx="5">
                  <c:v>-0.80930107020178099</c:v>
                </c:pt>
                <c:pt idx="6">
                  <c:v>-0.78180635760877404</c:v>
                </c:pt>
                <c:pt idx="7">
                  <c:v>-0.75089328362516716</c:v>
                </c:pt>
                <c:pt idx="8">
                  <c:v>-0.71629787019902436</c:v>
                </c:pt>
                <c:pt idx="9">
                  <c:v>-0.67778210084682955</c:v>
                </c:pt>
                <c:pt idx="10">
                  <c:v>-0.6351489523872873</c:v>
                </c:pt>
                <c:pt idx="11">
                  <c:v>-0.58825925639810528</c:v>
                </c:pt>
                <c:pt idx="12">
                  <c:v>-0.5370495669980343</c:v>
                </c:pt>
                <c:pt idx="13">
                  <c:v>-0.48154979836430678</c:v>
                </c:pt>
                <c:pt idx="14">
                  <c:v>-0.42189900525000668</c:v>
                </c:pt>
                <c:pt idx="15">
                  <c:v>-0.35835739835078462</c:v>
                </c:pt>
                <c:pt idx="16">
                  <c:v>-0.29131261245158957</c:v>
                </c:pt>
                <c:pt idx="17">
                  <c:v>-0.22127846789844263</c:v>
                </c:pt>
                <c:pt idx="18">
                  <c:v>-0.14888503362331651</c:v>
                </c:pt>
                <c:pt idx="19">
                  <c:v>-7.485969068749776E-2</c:v>
                </c:pt>
                <c:pt idx="20">
                  <c:v>0</c:v>
                </c:pt>
                <c:pt idx="21">
                  <c:v>7.4859690687499203E-2</c:v>
                </c:pt>
                <c:pt idx="22">
                  <c:v>0.14888503362331806</c:v>
                </c:pt>
                <c:pt idx="23">
                  <c:v>0.22127846789844408</c:v>
                </c:pt>
                <c:pt idx="24">
                  <c:v>0.29131261245159079</c:v>
                </c:pt>
                <c:pt idx="25">
                  <c:v>0.35835739835078595</c:v>
                </c:pt>
                <c:pt idx="26">
                  <c:v>0.42189900525000779</c:v>
                </c:pt>
                <c:pt idx="27">
                  <c:v>0.48154979836430778</c:v>
                </c:pt>
                <c:pt idx="28">
                  <c:v>0.53704956699803552</c:v>
                </c:pt>
                <c:pt idx="29">
                  <c:v>0.5882592563981055</c:v>
                </c:pt>
                <c:pt idx="30">
                  <c:v>0.6351489523872873</c:v>
                </c:pt>
                <c:pt idx="31">
                  <c:v>0.67778210084682944</c:v>
                </c:pt>
                <c:pt idx="32">
                  <c:v>0.71629787019902458</c:v>
                </c:pt>
                <c:pt idx="33">
                  <c:v>0.75089328362516716</c:v>
                </c:pt>
                <c:pt idx="34">
                  <c:v>0.78180635760877415</c:v>
                </c:pt>
                <c:pt idx="35">
                  <c:v>0.8093010702017811</c:v>
                </c:pt>
                <c:pt idx="36">
                  <c:v>0.83365460701215532</c:v>
                </c:pt>
                <c:pt idx="37">
                  <c:v>0.85514702927696451</c:v>
                </c:pt>
                <c:pt idx="38">
                  <c:v>0.874053287886007</c:v>
                </c:pt>
                <c:pt idx="39">
                  <c:v>0.89063736556811834</c:v>
                </c:pt>
                <c:pt idx="40">
                  <c:v>0.90514825364486673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8B-49CF-BC08-41ED3401A7C3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Gompertz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Sheet1!$H$2:$H$42</c:f>
              <c:numCache>
                <c:formatCode>General</c:formatCode>
                <c:ptCount val="41"/>
                <c:pt idx="0">
                  <c:v>1.2301778975476841E-129</c:v>
                </c:pt>
                <c:pt idx="1">
                  <c:v>4.0250017192902344E-101</c:v>
                </c:pt>
                <c:pt idx="2">
                  <c:v>6.4880352213252166E-79</c:v>
                </c:pt>
                <c:pt idx="3">
                  <c:v>1.2800075537241099E-61</c:v>
                </c:pt>
                <c:pt idx="4">
                  <c:v>3.772675371627793E-48</c:v>
                </c:pt>
                <c:pt idx="5">
                  <c:v>1.1658896465007208E-37</c:v>
                </c:pt>
                <c:pt idx="6">
                  <c:v>1.7229945241370761E-29</c:v>
                </c:pt>
                <c:pt idx="7">
                  <c:v>3.9700445030674076E-23</c:v>
                </c:pt>
                <c:pt idx="8">
                  <c:v>3.5803402131999432E-18</c:v>
                </c:pt>
                <c:pt idx="9">
                  <c:v>2.5881091043611864E-14</c:v>
                </c:pt>
                <c:pt idx="10">
                  <c:v>2.6207174116402675E-11</c:v>
                </c:pt>
                <c:pt idx="11">
                  <c:v>5.7419229574069124E-9</c:v>
                </c:pt>
                <c:pt idx="12">
                  <c:v>3.8189803125470747E-7</c:v>
                </c:pt>
                <c:pt idx="13">
                  <c:v>1.0037270411676145E-5</c:v>
                </c:pt>
                <c:pt idx="14">
                  <c:v>1.2801307629905988E-4</c:v>
                </c:pt>
                <c:pt idx="15">
                  <c:v>9.2966531314851676E-4</c:v>
                </c:pt>
                <c:pt idx="16">
                  <c:v>4.3544208747223695E-3</c:v>
                </c:pt>
                <c:pt idx="17">
                  <c:v>1.4494296768698678E-2</c:v>
                </c:pt>
                <c:pt idx="18">
                  <c:v>3.697761529670917E-2</c:v>
                </c:pt>
                <c:pt idx="19">
                  <c:v>7.6684871438006175E-2</c:v>
                </c:pt>
                <c:pt idx="20">
                  <c:v>0.1353352832366127</c:v>
                </c:pt>
                <c:pt idx="21">
                  <c:v>0.2106406735543411</c:v>
                </c:pt>
                <c:pt idx="22">
                  <c:v>0.29728579818526907</c:v>
                </c:pt>
                <c:pt idx="23">
                  <c:v>0.38878332119304998</c:v>
                </c:pt>
                <c:pt idx="24">
                  <c:v>0.47914170878801532</c:v>
                </c:pt>
                <c:pt idx="25">
                  <c:v>0.56382599549006462</c:v>
                </c:pt>
                <c:pt idx="26">
                  <c:v>0.64001714092173423</c:v>
                </c:pt>
                <c:pt idx="27">
                  <c:v>0.70641818494197772</c:v>
                </c:pt>
                <c:pt idx="28">
                  <c:v>0.7628677692336272</c:v>
                </c:pt>
                <c:pt idx="29">
                  <c:v>0.80993729400277015</c:v>
                </c:pt>
                <c:pt idx="30">
                  <c:v>0.84859775033562712</c:v>
                </c:pt>
                <c:pt idx="31">
                  <c:v>0.87998033142469945</c:v>
                </c:pt>
                <c:pt idx="32">
                  <c:v>0.90522283711452844</c:v>
                </c:pt>
                <c:pt idx="33">
                  <c:v>0.92538222031790007</c:v>
                </c:pt>
                <c:pt idx="34">
                  <c:v>0.94139282954397741</c:v>
                </c:pt>
                <c:pt idx="35">
                  <c:v>0.95405353599612219</c:v>
                </c:pt>
                <c:pt idx="36">
                  <c:v>0.96403152967234595</c:v>
                </c:pt>
                <c:pt idx="37">
                  <c:v>0.97187462660233359</c:v>
                </c:pt>
                <c:pt idx="38">
                  <c:v>0.97802700869460935</c:v>
                </c:pt>
                <c:pt idx="39">
                  <c:v>0.98284545351555253</c:v>
                </c:pt>
                <c:pt idx="40">
                  <c:v>0.98661449936200063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8B-49CF-BC08-41ED3401A7C3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Gompertz2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Sheet1!$I$2:$I$42</c:f>
              <c:numCache>
                <c:formatCode>General</c:formatCode>
                <c:ptCount val="41"/>
                <c:pt idx="0">
                  <c:v>-0.15897872363499438</c:v>
                </c:pt>
                <c:pt idx="1">
                  <c:v>-0.15897872363499438</c:v>
                </c:pt>
                <c:pt idx="2">
                  <c:v>-0.15897872363499438</c:v>
                </c:pt>
                <c:pt idx="3">
                  <c:v>-0.15897872363499438</c:v>
                </c:pt>
                <c:pt idx="4">
                  <c:v>-0.15897872363499438</c:v>
                </c:pt>
                <c:pt idx="5">
                  <c:v>-0.15897872363499438</c:v>
                </c:pt>
                <c:pt idx="6">
                  <c:v>-0.15897872363499438</c:v>
                </c:pt>
                <c:pt idx="7">
                  <c:v>-0.15897872363499438</c:v>
                </c:pt>
                <c:pt idx="8">
                  <c:v>-0.15897872363499438</c:v>
                </c:pt>
                <c:pt idx="9">
                  <c:v>-0.15897872363496399</c:v>
                </c:pt>
                <c:pt idx="10">
                  <c:v>-0.15897872360420875</c:v>
                </c:pt>
                <c:pt idx="11">
                  <c:v>-0.15897871688994192</c:v>
                </c:pt>
                <c:pt idx="12">
                  <c:v>-0.15897827501834308</c:v>
                </c:pt>
                <c:pt idx="13">
                  <c:v>-0.15896693282626612</c:v>
                </c:pt>
                <c:pt idx="14">
                  <c:v>-0.15882834632767362</c:v>
                </c:pt>
                <c:pt idx="15">
                  <c:v>-0.1578866432745929</c:v>
                </c:pt>
                <c:pt idx="16">
                  <c:v>-0.15386357364397077</c:v>
                </c:pt>
                <c:pt idx="17">
                  <c:v>-0.14195223397785262</c:v>
                </c:pt>
                <c:pt idx="18">
                  <c:v>-0.11554101882996763</c:v>
                </c:pt>
                <c:pt idx="19">
                  <c:v>-6.8896797534368212E-2</c:v>
                </c:pt>
                <c:pt idx="20">
                  <c:v>0</c:v>
                </c:pt>
                <c:pt idx="21">
                  <c:v>8.8461445893724719E-2</c:v>
                </c:pt>
                <c:pt idx="22">
                  <c:v>0.19024370838721627</c:v>
                </c:pt>
                <c:pt idx="23">
                  <c:v>0.29772609639174608</c:v>
                </c:pt>
                <c:pt idx="24">
                  <c:v>0.40387033894266033</c:v>
                </c:pt>
                <c:pt idx="25">
                  <c:v>0.50334919981217774</c:v>
                </c:pt>
                <c:pt idx="26">
                  <c:v>0.59285114463640931</c:v>
                </c:pt>
                <c:pt idx="27">
                  <c:v>0.6708526308261803</c:v>
                </c:pt>
                <c:pt idx="28">
                  <c:v>0.73716411032943985</c:v>
                </c:pt>
                <c:pt idx="29">
                  <c:v>0.79245680851533085</c:v>
                </c:pt>
                <c:pt idx="30">
                  <c:v>0.83787135124177103</c:v>
                </c:pt>
                <c:pt idx="31">
                  <c:v>0.87473655421466945</c:v>
                </c:pt>
                <c:pt idx="32">
                  <c:v>0.90438899399197392</c:v>
                </c:pt>
                <c:pt idx="33">
                  <c:v>0.92807027602200798</c:v>
                </c:pt>
                <c:pt idx="34">
                  <c:v>0.94687798202821105</c:v>
                </c:pt>
                <c:pt idx="35">
                  <c:v>0.9617505481760964</c:v>
                </c:pt>
                <c:pt idx="36">
                  <c:v>0.97347172436272855</c:v>
                </c:pt>
                <c:pt idx="37">
                  <c:v>0.98268503156137677</c:v>
                </c:pt>
                <c:pt idx="38">
                  <c:v>0.98991225146259598</c:v>
                </c:pt>
                <c:pt idx="39">
                  <c:v>0.99557249163957862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8B-49CF-BC08-41ED3401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45536"/>
        <c:axId val="307149144"/>
      </c:scatterChart>
      <c:valAx>
        <c:axId val="44904553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49144"/>
        <c:crosses val="autoZero"/>
        <c:crossBetween val="midCat"/>
        <c:majorUnit val="0.1"/>
      </c:valAx>
      <c:valAx>
        <c:axId val="30714914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455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82077393775387"/>
          <c:y val="0.55691922211586398"/>
          <c:w val="0.15049668018008378"/>
          <c:h val="0.12227254753664347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2</xdr:row>
      <xdr:rowOff>47624</xdr:rowOff>
    </xdr:from>
    <xdr:to>
      <xdr:col>19</xdr:col>
      <xdr:colOff>438148</xdr:colOff>
      <xdr:row>35</xdr:row>
      <xdr:rowOff>161923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:I42" totalsRowShown="0">
  <autoFilter ref="D1:I42"/>
  <tableColumns count="6">
    <tableColumn id="1" name="x"/>
    <tableColumn id="2" name="Circular" dataDxfId="0">
      <calculatedColumnFormula>1-((1-Table1[[#This Row],[x]]^CIRC_A))^(1/CIRC_B)</calculatedColumnFormula>
    </tableColumn>
    <tableColumn id="3" name="Logistic" dataDxfId="4">
      <calculatedColumnFormula>1/(1+EXP(-LOGISTIC_K*Table1[[#This Row],[x]]))</calculatedColumnFormula>
    </tableColumn>
    <tableColumn id="4" name="LogisticQ1" dataDxfId="3">
      <calculatedColumnFormula>2/(1+EXP(-LOGISTIC_K*Table1[[#This Row],[x]])) - 1</calculatedColumnFormula>
    </tableColumn>
    <tableColumn id="5" name="Gompertz" dataDxfId="2">
      <calculatedColumnFormula>EXP(-GOMP_B*EXP(-GOMP_C*Table1[[#This Row],[x]]))</calculatedColumnFormula>
    </tableColumn>
    <tableColumn id="6" name="Gompertz2" dataDxfId="1">
      <calculatedColumnFormula>(EXP(-GOMP_B*EXP(-GOMP_C*Table1[[#This Row],[x]])) - GOMP_MIN) / (GOMP_MAX-GOMP_MIN)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F18" sqref="F18"/>
    </sheetView>
  </sheetViews>
  <sheetFormatPr defaultRowHeight="15" x14ac:dyDescent="0.25"/>
  <cols>
    <col min="6" max="6" width="12" bestFit="1" customWidth="1"/>
  </cols>
  <sheetData>
    <row r="1" spans="1:9" x14ac:dyDescent="0.25">
      <c r="A1" t="s">
        <v>4</v>
      </c>
      <c r="D1" t="s">
        <v>0</v>
      </c>
      <c r="E1" t="s">
        <v>3</v>
      </c>
      <c r="F1" t="s">
        <v>5</v>
      </c>
      <c r="G1" t="s">
        <v>7</v>
      </c>
      <c r="H1" t="s">
        <v>11</v>
      </c>
      <c r="I1" t="s">
        <v>12</v>
      </c>
    </row>
    <row r="2" spans="1:9" x14ac:dyDescent="0.25">
      <c r="A2" t="s">
        <v>3</v>
      </c>
      <c r="D2">
        <v>-1</v>
      </c>
      <c r="E2">
        <f>1-((1-Table1[[#This Row],[x]]^CIRC_A))^(1/CIRC_B)</f>
        <v>1</v>
      </c>
      <c r="F2">
        <f>1/(1+EXP(-LOGISTIC_K*Table1[[#This Row],[x]]))</f>
        <v>4.7425873177566781E-2</v>
      </c>
      <c r="G2">
        <f>2/(1+EXP(-LOGISTIC_K*Table1[[#This Row],[x]])) - 1</f>
        <v>-0.9051482536448664</v>
      </c>
      <c r="H2" s="1">
        <f>EXP(-GOMP_B*EXP(-GOMP_C*Table1[[#This Row],[x]]))</f>
        <v>1.2301778975476841E-129</v>
      </c>
      <c r="I2" s="1">
        <f>(EXP(-GOMP_B*EXP(-GOMP_C*Table1[[#This Row],[x]])) - GOMP_MIN) / (GOMP_MAX-GOMP_MIN)</f>
        <v>-0.15897872363499438</v>
      </c>
    </row>
    <row r="3" spans="1:9" x14ac:dyDescent="0.25">
      <c r="A3" t="s">
        <v>1</v>
      </c>
      <c r="B3">
        <v>2</v>
      </c>
      <c r="D3">
        <v>-0.95</v>
      </c>
      <c r="E3">
        <f>1-((1-Table1[[#This Row],[x]]^CIRC_A))^(1/CIRC_B)</f>
        <v>0.68775010008008008</v>
      </c>
      <c r="F3">
        <f>1/(1+EXP(-LOGISTIC_K*Table1[[#This Row],[x]]))</f>
        <v>5.4681317215940779E-2</v>
      </c>
      <c r="G3">
        <f>2/(1+EXP(-LOGISTIC_K*Table1[[#This Row],[x]])) - 1</f>
        <v>-0.89063736556811846</v>
      </c>
      <c r="H3" s="1">
        <f>EXP(-GOMP_B*EXP(-GOMP_C*Table1[[#This Row],[x]]))</f>
        <v>4.0250017192902344E-101</v>
      </c>
      <c r="I3" s="1">
        <f>(EXP(-GOMP_B*EXP(-GOMP_C*Table1[[#This Row],[x]])) - GOMP_MIN) / (GOMP_MAX-GOMP_MIN)</f>
        <v>-0.15897872363499438</v>
      </c>
    </row>
    <row r="4" spans="1:9" x14ac:dyDescent="0.25">
      <c r="A4" t="s">
        <v>2</v>
      </c>
      <c r="B4">
        <v>2</v>
      </c>
      <c r="D4">
        <v>-0.9</v>
      </c>
      <c r="E4">
        <f>1-((1-Table1[[#This Row],[x]]^CIRC_A))^(1/CIRC_B)</f>
        <v>0.56411010564593278</v>
      </c>
      <c r="F4">
        <f>1/(1+EXP(-LOGISTIC_K*Table1[[#This Row],[x]]))</f>
        <v>6.2973356056996485E-2</v>
      </c>
      <c r="G4">
        <f>2/(1+EXP(-LOGISTIC_K*Table1[[#This Row],[x]])) - 1</f>
        <v>-0.874053287886007</v>
      </c>
      <c r="H4" s="1">
        <f>EXP(-GOMP_B*EXP(-GOMP_C*Table1[[#This Row],[x]]))</f>
        <v>6.4880352213252166E-79</v>
      </c>
      <c r="I4" s="1">
        <f>(EXP(-GOMP_B*EXP(-GOMP_C*Table1[[#This Row],[x]])) - GOMP_MIN) / (GOMP_MAX-GOMP_MIN)</f>
        <v>-0.15897872363499438</v>
      </c>
    </row>
    <row r="5" spans="1:9" x14ac:dyDescent="0.25">
      <c r="A5" t="s">
        <v>9</v>
      </c>
      <c r="D5">
        <v>-0.85</v>
      </c>
      <c r="E5">
        <f>1-((1-Table1[[#This Row],[x]]^CIRC_A))^(1/CIRC_B)</f>
        <v>0.47321731235736297</v>
      </c>
      <c r="F5">
        <f>1/(1+EXP(-LOGISTIC_K*Table1[[#This Row],[x]]))</f>
        <v>7.2426485361517731E-2</v>
      </c>
      <c r="G5">
        <f>2/(1+EXP(-LOGISTIC_K*Table1[[#This Row],[x]])) - 1</f>
        <v>-0.85514702927696451</v>
      </c>
      <c r="H5" s="1">
        <f>EXP(-GOMP_B*EXP(-GOMP_C*Table1[[#This Row],[x]]))</f>
        <v>1.2800075537241099E-61</v>
      </c>
      <c r="I5" s="1">
        <f>(EXP(-GOMP_B*EXP(-GOMP_C*Table1[[#This Row],[x]])) - GOMP_MIN) / (GOMP_MAX-GOMP_MIN)</f>
        <v>-0.15897872363499438</v>
      </c>
    </row>
    <row r="6" spans="1:9" x14ac:dyDescent="0.25">
      <c r="A6" t="s">
        <v>6</v>
      </c>
      <c r="B6">
        <v>3</v>
      </c>
      <c r="D6">
        <v>-0.8</v>
      </c>
      <c r="E6">
        <f>1-((1-Table1[[#This Row],[x]]^CIRC_A))^(1/CIRC_B)</f>
        <v>0.40000000000000013</v>
      </c>
      <c r="F6">
        <f>1/(1+EXP(-LOGISTIC_K*Table1[[#This Row],[x]]))</f>
        <v>8.3172696493922352E-2</v>
      </c>
      <c r="G6">
        <f>2/(1+EXP(-LOGISTIC_K*Table1[[#This Row],[x]])) - 1</f>
        <v>-0.83365460701215532</v>
      </c>
      <c r="H6" s="1">
        <f>EXP(-GOMP_B*EXP(-GOMP_C*Table1[[#This Row],[x]]))</f>
        <v>3.772675371627793E-48</v>
      </c>
      <c r="I6" s="1">
        <f>(EXP(-GOMP_B*EXP(-GOMP_C*Table1[[#This Row],[x]])) - GOMP_MIN) / (GOMP_MAX-GOMP_MIN)</f>
        <v>-0.15897872363499438</v>
      </c>
    </row>
    <row r="7" spans="1:9" x14ac:dyDescent="0.25">
      <c r="A7" t="s">
        <v>8</v>
      </c>
      <c r="D7">
        <v>-0.75</v>
      </c>
      <c r="E7">
        <f>1-((1-Table1[[#This Row],[x]]^CIRC_A))^(1/CIRC_B)</f>
        <v>0.33856217223385232</v>
      </c>
      <c r="F7">
        <f>1/(1+EXP(-LOGISTIC_K*Table1[[#This Row],[x]]))</f>
        <v>9.534946489910949E-2</v>
      </c>
      <c r="G7">
        <f>2/(1+EXP(-LOGISTIC_K*Table1[[#This Row],[x]])) - 1</f>
        <v>-0.80930107020178099</v>
      </c>
      <c r="H7" s="1">
        <f>EXP(-GOMP_B*EXP(-GOMP_C*Table1[[#This Row],[x]]))</f>
        <v>1.1658896465007208E-37</v>
      </c>
      <c r="I7" s="1">
        <f>(EXP(-GOMP_B*EXP(-GOMP_C*Table1[[#This Row],[x]])) - GOMP_MIN) / (GOMP_MAX-GOMP_MIN)</f>
        <v>-0.15897872363499438</v>
      </c>
    </row>
    <row r="8" spans="1:9" x14ac:dyDescent="0.25">
      <c r="A8" t="s">
        <v>2</v>
      </c>
      <c r="B8">
        <v>2</v>
      </c>
      <c r="D8">
        <v>-0.7</v>
      </c>
      <c r="E8">
        <f>1-((1-Table1[[#This Row],[x]]^CIRC_A))^(1/CIRC_B)</f>
        <v>0.28585715714571502</v>
      </c>
      <c r="F8">
        <f>1/(1+EXP(-LOGISTIC_K*Table1[[#This Row],[x]]))</f>
        <v>0.10909682119561298</v>
      </c>
      <c r="G8">
        <f>2/(1+EXP(-LOGISTIC_K*Table1[[#This Row],[x]])) - 1</f>
        <v>-0.78180635760877404</v>
      </c>
      <c r="H8" s="1">
        <f>EXP(-GOMP_B*EXP(-GOMP_C*Table1[[#This Row],[x]]))</f>
        <v>1.7229945241370761E-29</v>
      </c>
      <c r="I8" s="1">
        <f>(EXP(-GOMP_B*EXP(-GOMP_C*Table1[[#This Row],[x]])) - GOMP_MIN) / (GOMP_MAX-GOMP_MIN)</f>
        <v>-0.15897872363499438</v>
      </c>
    </row>
    <row r="9" spans="1:9" x14ac:dyDescent="0.25">
      <c r="A9" t="s">
        <v>10</v>
      </c>
      <c r="B9">
        <v>5</v>
      </c>
      <c r="D9">
        <v>-0.65</v>
      </c>
      <c r="E9">
        <f>1-((1-Table1[[#This Row],[x]]^CIRC_A))^(1/CIRC_B)</f>
        <v>0.24006579232146685</v>
      </c>
      <c r="F9">
        <f>1/(1+EXP(-LOGISTIC_K*Table1[[#This Row],[x]]))</f>
        <v>0.12455335818741639</v>
      </c>
      <c r="G9">
        <f>2/(1+EXP(-LOGISTIC_K*Table1[[#This Row],[x]])) - 1</f>
        <v>-0.75089328362516716</v>
      </c>
      <c r="H9" s="1">
        <f>EXP(-GOMP_B*EXP(-GOMP_C*Table1[[#This Row],[x]]))</f>
        <v>3.9700445030674076E-23</v>
      </c>
      <c r="I9" s="1">
        <f>(EXP(-GOMP_B*EXP(-GOMP_C*Table1[[#This Row],[x]])) - GOMP_MIN) / (GOMP_MAX-GOMP_MIN)</f>
        <v>-0.15897872363499438</v>
      </c>
    </row>
    <row r="10" spans="1:9" x14ac:dyDescent="0.25">
      <c r="A10" t="s">
        <v>13</v>
      </c>
      <c r="B10">
        <f>EXP(-GOMP_B)</f>
        <v>0.1353352832366127</v>
      </c>
      <c r="D10">
        <v>-0.6</v>
      </c>
      <c r="E10">
        <f>1-((1-Table1[[#This Row],[x]]^CIRC_A))^(1/CIRC_B)</f>
        <v>0.19999999999999996</v>
      </c>
      <c r="F10">
        <f>1/(1+EXP(-LOGISTIC_K*Table1[[#This Row],[x]]))</f>
        <v>0.14185106490048782</v>
      </c>
      <c r="G10">
        <f>2/(1+EXP(-LOGISTIC_K*Table1[[#This Row],[x]])) - 1</f>
        <v>-0.71629787019902436</v>
      </c>
      <c r="H10" s="1">
        <f>EXP(-GOMP_B*EXP(-GOMP_C*Table1[[#This Row],[x]]))</f>
        <v>3.5803402131999432E-18</v>
      </c>
      <c r="I10" s="1">
        <f>(EXP(-GOMP_B*EXP(-GOMP_C*Table1[[#This Row],[x]])) - GOMP_MIN) / (GOMP_MAX-GOMP_MIN)</f>
        <v>-0.15897872363499438</v>
      </c>
    </row>
    <row r="11" spans="1:9" x14ac:dyDescent="0.25">
      <c r="A11" t="s">
        <v>14</v>
      </c>
      <c r="B11">
        <f>EXP(-GOMP_B*EXP(-GOMP_C))</f>
        <v>0.98661449936200063</v>
      </c>
      <c r="D11">
        <v>-0.55000000000000004</v>
      </c>
      <c r="E11">
        <f>1-((1-Table1[[#This Row],[x]]^CIRC_A))^(1/CIRC_B)</f>
        <v>0.16483534557549673</v>
      </c>
      <c r="F11">
        <f>1/(1+EXP(-LOGISTIC_K*Table1[[#This Row],[x]]))</f>
        <v>0.16110894957658523</v>
      </c>
      <c r="G11">
        <f>2/(1+EXP(-LOGISTIC_K*Table1[[#This Row],[x]])) - 1</f>
        <v>-0.67778210084682955</v>
      </c>
      <c r="H11" s="1">
        <f>EXP(-GOMP_B*EXP(-GOMP_C*Table1[[#This Row],[x]]))</f>
        <v>2.5881091043611864E-14</v>
      </c>
      <c r="I11" s="1">
        <f>(EXP(-GOMP_B*EXP(-GOMP_C*Table1[[#This Row],[x]])) - GOMP_MIN) / (GOMP_MAX-GOMP_MIN)</f>
        <v>-0.15897872363496399</v>
      </c>
    </row>
    <row r="12" spans="1:9" x14ac:dyDescent="0.25">
      <c r="D12">
        <v>-0.5</v>
      </c>
      <c r="E12">
        <f>1-((1-Table1[[#This Row],[x]]^CIRC_A))^(1/CIRC_B)</f>
        <v>0.1339745962155614</v>
      </c>
      <c r="F12">
        <f>1/(1+EXP(-LOGISTIC_K*Table1[[#This Row],[x]]))</f>
        <v>0.18242552380635635</v>
      </c>
      <c r="G12">
        <f>2/(1+EXP(-LOGISTIC_K*Table1[[#This Row],[x]])) - 1</f>
        <v>-0.6351489523872873</v>
      </c>
      <c r="H12" s="1">
        <f>EXP(-GOMP_B*EXP(-GOMP_C*Table1[[#This Row],[x]]))</f>
        <v>2.6207174116402675E-11</v>
      </c>
      <c r="I12" s="1">
        <f>(EXP(-GOMP_B*EXP(-GOMP_C*Table1[[#This Row],[x]])) - GOMP_MIN) / (GOMP_MAX-GOMP_MIN)</f>
        <v>-0.15897872360420875</v>
      </c>
    </row>
    <row r="13" spans="1:9" x14ac:dyDescent="0.25">
      <c r="D13">
        <v>-0.45</v>
      </c>
      <c r="E13">
        <f>1-((1-Table1[[#This Row],[x]]^CIRC_A))^(1/CIRC_B)</f>
        <v>0.10697144502541245</v>
      </c>
      <c r="F13">
        <f>1/(1+EXP(-LOGISTIC_K*Table1[[#This Row],[x]]))</f>
        <v>0.20587037180094733</v>
      </c>
      <c r="G13">
        <f>2/(1+EXP(-LOGISTIC_K*Table1[[#This Row],[x]])) - 1</f>
        <v>-0.58825925639810528</v>
      </c>
      <c r="H13" s="1">
        <f>EXP(-GOMP_B*EXP(-GOMP_C*Table1[[#This Row],[x]]))</f>
        <v>5.7419229574069124E-9</v>
      </c>
      <c r="I13" s="1">
        <f>(EXP(-GOMP_B*EXP(-GOMP_C*Table1[[#This Row],[x]])) - GOMP_MIN) / (GOMP_MAX-GOMP_MIN)</f>
        <v>-0.15897871688994192</v>
      </c>
    </row>
    <row r="14" spans="1:9" x14ac:dyDescent="0.25">
      <c r="D14">
        <v>-0.39999999999999902</v>
      </c>
      <c r="E14">
        <f>1-((1-Table1[[#This Row],[x]]^CIRC_A))^(1/CIRC_B)</f>
        <v>8.3484861008831568E-2</v>
      </c>
      <c r="F14">
        <f>1/(1+EXP(-LOGISTIC_K*Table1[[#This Row],[x]]))</f>
        <v>0.23147521650098285</v>
      </c>
      <c r="G14">
        <f>2/(1+EXP(-LOGISTIC_K*Table1[[#This Row],[x]])) - 1</f>
        <v>-0.5370495669980343</v>
      </c>
      <c r="H14" s="1">
        <f>EXP(-GOMP_B*EXP(-GOMP_C*Table1[[#This Row],[x]]))</f>
        <v>3.8189803125470747E-7</v>
      </c>
      <c r="I14" s="1">
        <f>(EXP(-GOMP_B*EXP(-GOMP_C*Table1[[#This Row],[x]])) - GOMP_MIN) / (GOMP_MAX-GOMP_MIN)</f>
        <v>-0.15897827501834308</v>
      </c>
    </row>
    <row r="15" spans="1:9" x14ac:dyDescent="0.25">
      <c r="D15">
        <v>-0.34999999999999898</v>
      </c>
      <c r="E15">
        <f>1-((1-Table1[[#This Row],[x]]^CIRC_A))^(1/CIRC_B)</f>
        <v>6.3250300240239921E-2</v>
      </c>
      <c r="F15">
        <f>1/(1+EXP(-LOGISTIC_K*Table1[[#This Row],[x]]))</f>
        <v>0.25922510081784661</v>
      </c>
      <c r="G15">
        <f>2/(1+EXP(-LOGISTIC_K*Table1[[#This Row],[x]])) - 1</f>
        <v>-0.48154979836430678</v>
      </c>
      <c r="H15" s="1">
        <f>EXP(-GOMP_B*EXP(-GOMP_C*Table1[[#This Row],[x]]))</f>
        <v>1.0037270411676145E-5</v>
      </c>
      <c r="I15" s="1">
        <f>(EXP(-GOMP_B*EXP(-GOMP_C*Table1[[#This Row],[x]])) - GOMP_MIN) / (GOMP_MAX-GOMP_MIN)</f>
        <v>-0.15896693282626612</v>
      </c>
    </row>
    <row r="16" spans="1:9" x14ac:dyDescent="0.25">
      <c r="D16">
        <v>-0.29999999999999899</v>
      </c>
      <c r="E16">
        <f>1-((1-Table1[[#This Row],[x]]^CIRC_A))^(1/CIRC_B)</f>
        <v>4.6060798583054008E-2</v>
      </c>
      <c r="F16">
        <f>1/(1+EXP(-LOGISTIC_K*Table1[[#This Row],[x]]))</f>
        <v>0.28905049737499666</v>
      </c>
      <c r="G16">
        <f>2/(1+EXP(-LOGISTIC_K*Table1[[#This Row],[x]])) - 1</f>
        <v>-0.42189900525000668</v>
      </c>
      <c r="H16" s="1">
        <f>EXP(-GOMP_B*EXP(-GOMP_C*Table1[[#This Row],[x]]))</f>
        <v>1.2801307629905988E-4</v>
      </c>
      <c r="I16" s="1">
        <f>(EXP(-GOMP_B*EXP(-GOMP_C*Table1[[#This Row],[x]])) - GOMP_MIN) / (GOMP_MAX-GOMP_MIN)</f>
        <v>-0.15882834632767362</v>
      </c>
    </row>
    <row r="17" spans="4:9" x14ac:dyDescent="0.25">
      <c r="D17">
        <v>-0.249999999999999</v>
      </c>
      <c r="E17">
        <f>1-((1-Table1[[#This Row],[x]]^CIRC_A))^(1/CIRC_B)</f>
        <v>3.1754163448145523E-2</v>
      </c>
      <c r="F17">
        <f>1/(1+EXP(-LOGISTIC_K*Table1[[#This Row],[x]]))</f>
        <v>0.32082130082460769</v>
      </c>
      <c r="G17">
        <f>2/(1+EXP(-LOGISTIC_K*Table1[[#This Row],[x]])) - 1</f>
        <v>-0.35835739835078462</v>
      </c>
      <c r="H17" s="1">
        <f>EXP(-GOMP_B*EXP(-GOMP_C*Table1[[#This Row],[x]]))</f>
        <v>9.2966531314851676E-4</v>
      </c>
      <c r="I17" s="1">
        <f>(EXP(-GOMP_B*EXP(-GOMP_C*Table1[[#This Row],[x]])) - GOMP_MIN) / (GOMP_MAX-GOMP_MIN)</f>
        <v>-0.1578866432745929</v>
      </c>
    </row>
    <row r="18" spans="4:9" x14ac:dyDescent="0.25">
      <c r="D18">
        <v>-0.19999999999999901</v>
      </c>
      <c r="E18">
        <f>1-((1-Table1[[#This Row],[x]]^CIRC_A))^(1/CIRC_B)</f>
        <v>2.0204102886728581E-2</v>
      </c>
      <c r="F18">
        <f>1/(1+EXP(-LOGISTIC_K*Table1[[#This Row],[x]]))</f>
        <v>0.35434369377420522</v>
      </c>
      <c r="G18">
        <f>2/(1+EXP(-LOGISTIC_K*Table1[[#This Row],[x]])) - 1</f>
        <v>-0.29131261245158957</v>
      </c>
      <c r="H18" s="1">
        <f>EXP(-GOMP_B*EXP(-GOMP_C*Table1[[#This Row],[x]]))</f>
        <v>4.3544208747223695E-3</v>
      </c>
      <c r="I18" s="1">
        <f>(EXP(-GOMP_B*EXP(-GOMP_C*Table1[[#This Row],[x]])) - GOMP_MIN) / (GOMP_MAX-GOMP_MIN)</f>
        <v>-0.15386357364397077</v>
      </c>
    </row>
    <row r="19" spans="4:9" x14ac:dyDescent="0.25">
      <c r="D19">
        <v>-0.149999999999999</v>
      </c>
      <c r="E19">
        <f>1-((1-Table1[[#This Row],[x]]^CIRC_A))^(1/CIRC_B)</f>
        <v>1.1314003335740397E-2</v>
      </c>
      <c r="F19">
        <f>1/(1+EXP(-LOGISTIC_K*Table1[[#This Row],[x]]))</f>
        <v>0.38936076605077868</v>
      </c>
      <c r="G19">
        <f>2/(1+EXP(-LOGISTIC_K*Table1[[#This Row],[x]])) - 1</f>
        <v>-0.22127846789844263</v>
      </c>
      <c r="H19" s="1">
        <f>EXP(-GOMP_B*EXP(-GOMP_C*Table1[[#This Row],[x]]))</f>
        <v>1.4494296768698678E-2</v>
      </c>
      <c r="I19" s="1">
        <f>(EXP(-GOMP_B*EXP(-GOMP_C*Table1[[#This Row],[x]])) - GOMP_MIN) / (GOMP_MAX-GOMP_MIN)</f>
        <v>-0.14195223397785262</v>
      </c>
    </row>
    <row r="20" spans="4:9" x14ac:dyDescent="0.25">
      <c r="D20">
        <v>-9.9999999999999006E-2</v>
      </c>
      <c r="E20">
        <f>1-((1-Table1[[#This Row],[x]]^CIRC_A))^(1/CIRC_B)</f>
        <v>5.0125628933799238E-3</v>
      </c>
      <c r="F20">
        <f>1/(1+EXP(-LOGISTIC_K*Table1[[#This Row],[x]]))</f>
        <v>0.42555748318834175</v>
      </c>
      <c r="G20">
        <f>2/(1+EXP(-LOGISTIC_K*Table1[[#This Row],[x]])) - 1</f>
        <v>-0.14888503362331651</v>
      </c>
      <c r="H20" s="1">
        <f>EXP(-GOMP_B*EXP(-GOMP_C*Table1[[#This Row],[x]]))</f>
        <v>3.697761529670917E-2</v>
      </c>
      <c r="I20" s="1">
        <f>(EXP(-GOMP_B*EXP(-GOMP_C*Table1[[#This Row],[x]])) - GOMP_MIN) / (GOMP_MAX-GOMP_MIN)</f>
        <v>-0.11554101882996763</v>
      </c>
    </row>
    <row r="21" spans="4:9" x14ac:dyDescent="0.25">
      <c r="D21">
        <v>-4.9999999999998997E-2</v>
      </c>
      <c r="E21">
        <f>1-((1-Table1[[#This Row],[x]]^CIRC_A))^(1/CIRC_B)</f>
        <v>1.2507822280910519E-3</v>
      </c>
      <c r="F21">
        <f>1/(1+EXP(-LOGISTIC_K*Table1[[#This Row],[x]]))</f>
        <v>0.46257015465625112</v>
      </c>
      <c r="G21">
        <f>2/(1+EXP(-LOGISTIC_K*Table1[[#This Row],[x]])) - 1</f>
        <v>-7.485969068749776E-2</v>
      </c>
      <c r="H21" s="1">
        <f>EXP(-GOMP_B*EXP(-GOMP_C*Table1[[#This Row],[x]]))</f>
        <v>7.6684871438006175E-2</v>
      </c>
      <c r="I21" s="1">
        <f>(EXP(-GOMP_B*EXP(-GOMP_C*Table1[[#This Row],[x]])) - GOMP_MIN) / (GOMP_MAX-GOMP_MIN)</f>
        <v>-6.8896797534368212E-2</v>
      </c>
    </row>
    <row r="22" spans="4:9" x14ac:dyDescent="0.25">
      <c r="D22">
        <v>0</v>
      </c>
      <c r="E22">
        <f>1-((1-Table1[[#This Row],[x]]^CIRC_A))^(1/CIRC_B)</f>
        <v>0</v>
      </c>
      <c r="F22">
        <f>1/(1+EXP(-LOGISTIC_K*Table1[[#This Row],[x]]))</f>
        <v>0.5</v>
      </c>
      <c r="G22">
        <f>2/(1+EXP(-LOGISTIC_K*Table1[[#This Row],[x]])) - 1</f>
        <v>0</v>
      </c>
      <c r="H22" s="1">
        <f>EXP(-GOMP_B*EXP(-GOMP_C*Table1[[#This Row],[x]]))</f>
        <v>0.1353352832366127</v>
      </c>
      <c r="I22" s="1">
        <f>(EXP(-GOMP_B*EXP(-GOMP_C*Table1[[#This Row],[x]])) - GOMP_MIN) / (GOMP_MAX-GOMP_MIN)</f>
        <v>0</v>
      </c>
    </row>
    <row r="23" spans="4:9" x14ac:dyDescent="0.25">
      <c r="D23">
        <v>0.05</v>
      </c>
      <c r="E23" s="1">
        <f>1-((1-Table1[[#This Row],[x]]^CIRC_A))^(1/CIRC_B)</f>
        <v>1.2507822280910519E-3</v>
      </c>
      <c r="F23" s="1">
        <f>1/(1+EXP(-LOGISTIC_K*Table1[[#This Row],[x]]))</f>
        <v>0.5374298453437496</v>
      </c>
      <c r="G23">
        <f>2/(1+EXP(-LOGISTIC_K*Table1[[#This Row],[x]])) - 1</f>
        <v>7.4859690687499203E-2</v>
      </c>
      <c r="H23" s="1">
        <f>EXP(-GOMP_B*EXP(-GOMP_C*Table1[[#This Row],[x]]))</f>
        <v>0.2106406735543411</v>
      </c>
      <c r="I23" s="1">
        <f>(EXP(-GOMP_B*EXP(-GOMP_C*Table1[[#This Row],[x]])) - GOMP_MIN) / (GOMP_MAX-GOMP_MIN)</f>
        <v>8.8461445893724719E-2</v>
      </c>
    </row>
    <row r="24" spans="4:9" x14ac:dyDescent="0.25">
      <c r="D24">
        <v>0.1</v>
      </c>
      <c r="E24" s="1">
        <f>1-((1-Table1[[#This Row],[x]]^CIRC_A))^(1/CIRC_B)</f>
        <v>5.0125628933800348E-3</v>
      </c>
      <c r="F24" s="1">
        <f>1/(1+EXP(-LOGISTIC_K*Table1[[#This Row],[x]]))</f>
        <v>0.57444251681165903</v>
      </c>
      <c r="G24">
        <f>2/(1+EXP(-LOGISTIC_K*Table1[[#This Row],[x]])) - 1</f>
        <v>0.14888503362331806</v>
      </c>
      <c r="H24" s="1">
        <f>EXP(-GOMP_B*EXP(-GOMP_C*Table1[[#This Row],[x]]))</f>
        <v>0.29728579818526907</v>
      </c>
      <c r="I24" s="1">
        <f>(EXP(-GOMP_B*EXP(-GOMP_C*Table1[[#This Row],[x]])) - GOMP_MIN) / (GOMP_MAX-GOMP_MIN)</f>
        <v>0.19024370838721627</v>
      </c>
    </row>
    <row r="25" spans="4:9" x14ac:dyDescent="0.25">
      <c r="D25">
        <v>0.15</v>
      </c>
      <c r="E25" s="1">
        <f>1-((1-Table1[[#This Row],[x]]^CIRC_A))^(1/CIRC_B)</f>
        <v>1.1314003335740508E-2</v>
      </c>
      <c r="F25" s="1">
        <f>1/(1+EXP(-LOGISTIC_K*Table1[[#This Row],[x]]))</f>
        <v>0.61063923394922204</v>
      </c>
      <c r="G25">
        <f>2/(1+EXP(-LOGISTIC_K*Table1[[#This Row],[x]])) - 1</f>
        <v>0.22127846789844408</v>
      </c>
      <c r="H25" s="1">
        <f>EXP(-GOMP_B*EXP(-GOMP_C*Table1[[#This Row],[x]]))</f>
        <v>0.38878332119304998</v>
      </c>
      <c r="I25" s="1">
        <f>(EXP(-GOMP_B*EXP(-GOMP_C*Table1[[#This Row],[x]])) - GOMP_MIN) / (GOMP_MAX-GOMP_MIN)</f>
        <v>0.29772609639174608</v>
      </c>
    </row>
    <row r="26" spans="4:9" x14ac:dyDescent="0.25">
      <c r="D26">
        <v>0.2</v>
      </c>
      <c r="E26" s="1">
        <f>1-((1-Table1[[#This Row],[x]]^CIRC_A))^(1/CIRC_B)</f>
        <v>2.0204102886728803E-2</v>
      </c>
      <c r="F26" s="1">
        <f>1/(1+EXP(-LOGISTIC_K*Table1[[#This Row],[x]]))</f>
        <v>0.6456563062257954</v>
      </c>
      <c r="G26">
        <f>2/(1+EXP(-LOGISTIC_K*Table1[[#This Row],[x]])) - 1</f>
        <v>0.29131261245159079</v>
      </c>
      <c r="H26" s="1">
        <f>EXP(-GOMP_B*EXP(-GOMP_C*Table1[[#This Row],[x]]))</f>
        <v>0.47914170878801532</v>
      </c>
      <c r="I26" s="1">
        <f>(EXP(-GOMP_B*EXP(-GOMP_C*Table1[[#This Row],[x]])) - GOMP_MIN) / (GOMP_MAX-GOMP_MIN)</f>
        <v>0.40387033894266033</v>
      </c>
    </row>
    <row r="27" spans="4:9" x14ac:dyDescent="0.25">
      <c r="D27">
        <v>0.25</v>
      </c>
      <c r="E27" s="1">
        <f>1-((1-Table1[[#This Row],[x]]^CIRC_A))^(1/CIRC_B)</f>
        <v>3.1754163448145745E-2</v>
      </c>
      <c r="F27" s="1">
        <f>1/(1+EXP(-LOGISTIC_K*Table1[[#This Row],[x]]))</f>
        <v>0.67917869917539297</v>
      </c>
      <c r="G27">
        <f>2/(1+EXP(-LOGISTIC_K*Table1[[#This Row],[x]])) - 1</f>
        <v>0.35835739835078595</v>
      </c>
      <c r="H27" s="1">
        <f>EXP(-GOMP_B*EXP(-GOMP_C*Table1[[#This Row],[x]]))</f>
        <v>0.56382599549006462</v>
      </c>
      <c r="I27" s="1">
        <f>(EXP(-GOMP_B*EXP(-GOMP_C*Table1[[#This Row],[x]])) - GOMP_MIN) / (GOMP_MAX-GOMP_MIN)</f>
        <v>0.50334919981217774</v>
      </c>
    </row>
    <row r="28" spans="4:9" x14ac:dyDescent="0.25">
      <c r="D28">
        <v>0.3</v>
      </c>
      <c r="E28" s="1">
        <f>1-((1-Table1[[#This Row],[x]]^CIRC_A))^(1/CIRC_B)</f>
        <v>4.6060798583054341E-2</v>
      </c>
      <c r="F28" s="1">
        <f>1/(1+EXP(-LOGISTIC_K*Table1[[#This Row],[x]]))</f>
        <v>0.71094950262500389</v>
      </c>
      <c r="G28">
        <f>2/(1+EXP(-LOGISTIC_K*Table1[[#This Row],[x]])) - 1</f>
        <v>0.42189900525000779</v>
      </c>
      <c r="H28" s="1">
        <f>EXP(-GOMP_B*EXP(-GOMP_C*Table1[[#This Row],[x]]))</f>
        <v>0.64001714092173423</v>
      </c>
      <c r="I28" s="1">
        <f>(EXP(-GOMP_B*EXP(-GOMP_C*Table1[[#This Row],[x]])) - GOMP_MIN) / (GOMP_MAX-GOMP_MIN)</f>
        <v>0.59285114463640931</v>
      </c>
    </row>
    <row r="29" spans="4:9" x14ac:dyDescent="0.25">
      <c r="D29">
        <v>0.35</v>
      </c>
      <c r="E29" s="1">
        <f>1-((1-Table1[[#This Row],[x]]^CIRC_A))^(1/CIRC_B)</f>
        <v>6.3250300240240254E-2</v>
      </c>
      <c r="F29" s="1">
        <f>1/(1+EXP(-LOGISTIC_K*Table1[[#This Row],[x]]))</f>
        <v>0.74077489918215389</v>
      </c>
      <c r="G29">
        <f>2/(1+EXP(-LOGISTIC_K*Table1[[#This Row],[x]])) - 1</f>
        <v>0.48154979836430778</v>
      </c>
      <c r="H29" s="1">
        <f>EXP(-GOMP_B*EXP(-GOMP_C*Table1[[#This Row],[x]]))</f>
        <v>0.70641818494197772</v>
      </c>
      <c r="I29" s="1">
        <f>(EXP(-GOMP_B*EXP(-GOMP_C*Table1[[#This Row],[x]])) - GOMP_MIN) / (GOMP_MAX-GOMP_MIN)</f>
        <v>0.6708526308261803</v>
      </c>
    </row>
    <row r="30" spans="4:9" x14ac:dyDescent="0.25">
      <c r="D30">
        <v>0.4</v>
      </c>
      <c r="E30" s="1">
        <f>1-((1-Table1[[#This Row],[x]]^CIRC_A))^(1/CIRC_B)</f>
        <v>8.3484861008832012E-2</v>
      </c>
      <c r="F30" s="1">
        <f>1/(1+EXP(-LOGISTIC_K*Table1[[#This Row],[x]]))</f>
        <v>0.76852478349901776</v>
      </c>
      <c r="G30">
        <f>2/(1+EXP(-LOGISTIC_K*Table1[[#This Row],[x]])) - 1</f>
        <v>0.53704956699803552</v>
      </c>
      <c r="H30" s="1">
        <f>EXP(-GOMP_B*EXP(-GOMP_C*Table1[[#This Row],[x]]))</f>
        <v>0.7628677692336272</v>
      </c>
      <c r="I30" s="1">
        <f>(EXP(-GOMP_B*EXP(-GOMP_C*Table1[[#This Row],[x]])) - GOMP_MIN) / (GOMP_MAX-GOMP_MIN)</f>
        <v>0.73716411032943985</v>
      </c>
    </row>
    <row r="31" spans="4:9" x14ac:dyDescent="0.25">
      <c r="D31">
        <v>0.45</v>
      </c>
      <c r="E31" s="1">
        <f>1-((1-Table1[[#This Row],[x]]^CIRC_A))^(1/CIRC_B)</f>
        <v>0.10697144502541245</v>
      </c>
      <c r="F31" s="1">
        <f>1/(1+EXP(-LOGISTIC_K*Table1[[#This Row],[x]]))</f>
        <v>0.79412962819905275</v>
      </c>
      <c r="G31">
        <f>2/(1+EXP(-LOGISTIC_K*Table1[[#This Row],[x]])) - 1</f>
        <v>0.5882592563981055</v>
      </c>
      <c r="H31" s="1">
        <f>EXP(-GOMP_B*EXP(-GOMP_C*Table1[[#This Row],[x]]))</f>
        <v>0.80993729400277015</v>
      </c>
      <c r="I31" s="1">
        <f>(EXP(-GOMP_B*EXP(-GOMP_C*Table1[[#This Row],[x]])) - GOMP_MIN) / (GOMP_MAX-GOMP_MIN)</f>
        <v>0.79245680851533085</v>
      </c>
    </row>
    <row r="32" spans="4:9" x14ac:dyDescent="0.25">
      <c r="D32">
        <v>0.5</v>
      </c>
      <c r="E32" s="1">
        <f>1-((1-Table1[[#This Row],[x]]^CIRC_A))^(1/CIRC_B)</f>
        <v>0.1339745962155614</v>
      </c>
      <c r="F32" s="1">
        <f>1/(1+EXP(-LOGISTIC_K*Table1[[#This Row],[x]]))</f>
        <v>0.81757447619364365</v>
      </c>
      <c r="G32">
        <f>2/(1+EXP(-LOGISTIC_K*Table1[[#This Row],[x]])) - 1</f>
        <v>0.6351489523872873</v>
      </c>
      <c r="H32" s="1">
        <f>EXP(-GOMP_B*EXP(-GOMP_C*Table1[[#This Row],[x]]))</f>
        <v>0.84859775033562712</v>
      </c>
      <c r="I32" s="1">
        <f>(EXP(-GOMP_B*EXP(-GOMP_C*Table1[[#This Row],[x]])) - GOMP_MIN) / (GOMP_MAX-GOMP_MIN)</f>
        <v>0.83787135124177103</v>
      </c>
    </row>
    <row r="33" spans="4:9" x14ac:dyDescent="0.25">
      <c r="D33">
        <v>0.55000000000000004</v>
      </c>
      <c r="E33" s="1">
        <f>1-((1-Table1[[#This Row],[x]]^CIRC_A))^(1/CIRC_B)</f>
        <v>0.16483534557549673</v>
      </c>
      <c r="F33" s="1">
        <f>1/(1+EXP(-LOGISTIC_K*Table1[[#This Row],[x]]))</f>
        <v>0.83889105042341472</v>
      </c>
      <c r="G33">
        <f>2/(1+EXP(-LOGISTIC_K*Table1[[#This Row],[x]])) - 1</f>
        <v>0.67778210084682944</v>
      </c>
      <c r="H33" s="1">
        <f>EXP(-GOMP_B*EXP(-GOMP_C*Table1[[#This Row],[x]]))</f>
        <v>0.87998033142469945</v>
      </c>
      <c r="I33" s="1">
        <f>(EXP(-GOMP_B*EXP(-GOMP_C*Table1[[#This Row],[x]])) - GOMP_MIN) / (GOMP_MAX-GOMP_MIN)</f>
        <v>0.87473655421466945</v>
      </c>
    </row>
    <row r="34" spans="4:9" x14ac:dyDescent="0.25">
      <c r="D34">
        <v>0.6</v>
      </c>
      <c r="E34" s="1">
        <f>1-((1-Table1[[#This Row],[x]]^CIRC_A))^(1/CIRC_B)</f>
        <v>0.19999999999999996</v>
      </c>
      <c r="F34" s="1">
        <f>1/(1+EXP(-LOGISTIC_K*Table1[[#This Row],[x]]))</f>
        <v>0.85814893509951229</v>
      </c>
      <c r="G34">
        <f>2/(1+EXP(-LOGISTIC_K*Table1[[#This Row],[x]])) - 1</f>
        <v>0.71629787019902458</v>
      </c>
      <c r="H34" s="1">
        <f>EXP(-GOMP_B*EXP(-GOMP_C*Table1[[#This Row],[x]]))</f>
        <v>0.90522283711452844</v>
      </c>
      <c r="I34" s="1">
        <f>(EXP(-GOMP_B*EXP(-GOMP_C*Table1[[#This Row],[x]])) - GOMP_MIN) / (GOMP_MAX-GOMP_MIN)</f>
        <v>0.90438899399197392</v>
      </c>
    </row>
    <row r="35" spans="4:9" x14ac:dyDescent="0.25">
      <c r="D35">
        <v>0.65</v>
      </c>
      <c r="E35" s="1">
        <f>1-((1-Table1[[#This Row],[x]]^CIRC_A))^(1/CIRC_B)</f>
        <v>0.24006579232146685</v>
      </c>
      <c r="F35" s="1">
        <f>1/(1+EXP(-LOGISTIC_K*Table1[[#This Row],[x]]))</f>
        <v>0.87544664181258358</v>
      </c>
      <c r="G35">
        <f>2/(1+EXP(-LOGISTIC_K*Table1[[#This Row],[x]])) - 1</f>
        <v>0.75089328362516716</v>
      </c>
      <c r="H35" s="1">
        <f>EXP(-GOMP_B*EXP(-GOMP_C*Table1[[#This Row],[x]]))</f>
        <v>0.92538222031790007</v>
      </c>
      <c r="I35" s="1">
        <f>(EXP(-GOMP_B*EXP(-GOMP_C*Table1[[#This Row],[x]])) - GOMP_MIN) / (GOMP_MAX-GOMP_MIN)</f>
        <v>0.92807027602200798</v>
      </c>
    </row>
    <row r="36" spans="4:9" x14ac:dyDescent="0.25">
      <c r="D36">
        <v>0.7</v>
      </c>
      <c r="E36" s="1">
        <f>1-((1-Table1[[#This Row],[x]]^CIRC_A))^(1/CIRC_B)</f>
        <v>0.28585715714571502</v>
      </c>
      <c r="F36" s="1">
        <f>1/(1+EXP(-LOGISTIC_K*Table1[[#This Row],[x]]))</f>
        <v>0.89090317880438707</v>
      </c>
      <c r="G36">
        <f>2/(1+EXP(-LOGISTIC_K*Table1[[#This Row],[x]])) - 1</f>
        <v>0.78180635760877415</v>
      </c>
      <c r="H36" s="1">
        <f>EXP(-GOMP_B*EXP(-GOMP_C*Table1[[#This Row],[x]]))</f>
        <v>0.94139282954397741</v>
      </c>
      <c r="I36" s="1">
        <f>(EXP(-GOMP_B*EXP(-GOMP_C*Table1[[#This Row],[x]])) - GOMP_MIN) / (GOMP_MAX-GOMP_MIN)</f>
        <v>0.94687798202821105</v>
      </c>
    </row>
    <row r="37" spans="4:9" x14ac:dyDescent="0.25">
      <c r="D37">
        <v>0.75</v>
      </c>
      <c r="E37" s="1">
        <f>1-((1-Table1[[#This Row],[x]]^CIRC_A))^(1/CIRC_B)</f>
        <v>0.33856217223385232</v>
      </c>
      <c r="F37" s="1">
        <f>1/(1+EXP(-LOGISTIC_K*Table1[[#This Row],[x]]))</f>
        <v>0.90465053510089055</v>
      </c>
      <c r="G37">
        <f>2/(1+EXP(-LOGISTIC_K*Table1[[#This Row],[x]])) - 1</f>
        <v>0.8093010702017811</v>
      </c>
      <c r="H37" s="1">
        <f>EXP(-GOMP_B*EXP(-GOMP_C*Table1[[#This Row],[x]]))</f>
        <v>0.95405353599612219</v>
      </c>
      <c r="I37" s="1">
        <f>(EXP(-GOMP_B*EXP(-GOMP_C*Table1[[#This Row],[x]])) - GOMP_MIN) / (GOMP_MAX-GOMP_MIN)</f>
        <v>0.9617505481760964</v>
      </c>
    </row>
    <row r="38" spans="4:9" x14ac:dyDescent="0.25">
      <c r="D38">
        <v>0.8</v>
      </c>
      <c r="E38" s="1">
        <f>1-((1-Table1[[#This Row],[x]]^CIRC_A))^(1/CIRC_B)</f>
        <v>0.40000000000000013</v>
      </c>
      <c r="F38" s="1">
        <f>1/(1+EXP(-LOGISTIC_K*Table1[[#This Row],[x]]))</f>
        <v>0.91682730350607766</v>
      </c>
      <c r="G38">
        <f>2/(1+EXP(-LOGISTIC_K*Table1[[#This Row],[x]])) - 1</f>
        <v>0.83365460701215532</v>
      </c>
      <c r="H38" s="1">
        <f>EXP(-GOMP_B*EXP(-GOMP_C*Table1[[#This Row],[x]]))</f>
        <v>0.96403152967234595</v>
      </c>
      <c r="I38" s="1">
        <f>(EXP(-GOMP_B*EXP(-GOMP_C*Table1[[#This Row],[x]])) - GOMP_MIN) / (GOMP_MAX-GOMP_MIN)</f>
        <v>0.97347172436272855</v>
      </c>
    </row>
    <row r="39" spans="4:9" x14ac:dyDescent="0.25">
      <c r="D39">
        <v>0.85</v>
      </c>
      <c r="E39" s="1">
        <f>1-((1-Table1[[#This Row],[x]]^CIRC_A))^(1/CIRC_B)</f>
        <v>0.47321731235736297</v>
      </c>
      <c r="F39" s="1">
        <f>1/(1+EXP(-LOGISTIC_K*Table1[[#This Row],[x]]))</f>
        <v>0.92757351463848225</v>
      </c>
      <c r="G39">
        <f>2/(1+EXP(-LOGISTIC_K*Table1[[#This Row],[x]])) - 1</f>
        <v>0.85514702927696451</v>
      </c>
      <c r="H39" s="1">
        <f>EXP(-GOMP_B*EXP(-GOMP_C*Table1[[#This Row],[x]]))</f>
        <v>0.97187462660233359</v>
      </c>
      <c r="I39" s="1">
        <f>(EXP(-GOMP_B*EXP(-GOMP_C*Table1[[#This Row],[x]])) - GOMP_MIN) / (GOMP_MAX-GOMP_MIN)</f>
        <v>0.98268503156137677</v>
      </c>
    </row>
    <row r="40" spans="4:9" x14ac:dyDescent="0.25">
      <c r="D40">
        <v>0.9</v>
      </c>
      <c r="E40" s="1">
        <f>1-((1-Table1[[#This Row],[x]]^CIRC_A))^(1/CIRC_B)</f>
        <v>0.56411010564593278</v>
      </c>
      <c r="F40" s="1">
        <f>1/(1+EXP(-LOGISTIC_K*Table1[[#This Row],[x]]))</f>
        <v>0.9370266439430035</v>
      </c>
      <c r="G40">
        <f>2/(1+EXP(-LOGISTIC_K*Table1[[#This Row],[x]])) - 1</f>
        <v>0.874053287886007</v>
      </c>
      <c r="H40" s="1">
        <f>EXP(-GOMP_B*EXP(-GOMP_C*Table1[[#This Row],[x]]))</f>
        <v>0.97802700869460935</v>
      </c>
      <c r="I40" s="1">
        <f>(EXP(-GOMP_B*EXP(-GOMP_C*Table1[[#This Row],[x]])) - GOMP_MIN) / (GOMP_MAX-GOMP_MIN)</f>
        <v>0.98991225146259598</v>
      </c>
    </row>
    <row r="41" spans="4:9" x14ac:dyDescent="0.25">
      <c r="D41">
        <v>0.95</v>
      </c>
      <c r="E41" s="1">
        <f>1-((1-Table1[[#This Row],[x]]^CIRC_A))^(1/CIRC_B)</f>
        <v>0.68775010008008008</v>
      </c>
      <c r="F41" s="1">
        <f>1/(1+EXP(-LOGISTIC_K*Table1[[#This Row],[x]]))</f>
        <v>0.94531868278405917</v>
      </c>
      <c r="G41">
        <f>2/(1+EXP(-LOGISTIC_K*Table1[[#This Row],[x]])) - 1</f>
        <v>0.89063736556811834</v>
      </c>
      <c r="H41" s="1">
        <f>EXP(-GOMP_B*EXP(-GOMP_C*Table1[[#This Row],[x]]))</f>
        <v>0.98284545351555253</v>
      </c>
      <c r="I41" s="1">
        <f>(EXP(-GOMP_B*EXP(-GOMP_C*Table1[[#This Row],[x]])) - GOMP_MIN) / (GOMP_MAX-GOMP_MIN)</f>
        <v>0.99557249163957862</v>
      </c>
    </row>
    <row r="42" spans="4:9" x14ac:dyDescent="0.25">
      <c r="D42">
        <v>1</v>
      </c>
      <c r="E42" s="1">
        <f>1-((1-Table1[[#This Row],[x]]^CIRC_A))^(1/CIRC_B)</f>
        <v>1</v>
      </c>
      <c r="F42" s="1">
        <f>1/(1+EXP(-LOGISTIC_K*Table1[[#This Row],[x]]))</f>
        <v>0.95257412682243336</v>
      </c>
      <c r="G42">
        <f>2/(1+EXP(-LOGISTIC_K*Table1[[#This Row],[x]])) - 1</f>
        <v>0.90514825364486673</v>
      </c>
      <c r="H42" s="1">
        <f>EXP(-GOMP_B*EXP(-GOMP_C*Table1[[#This Row],[x]]))</f>
        <v>0.98661449936200063</v>
      </c>
      <c r="I42" s="1">
        <f>(EXP(-GOMP_B*EXP(-GOMP_C*Table1[[#This Row],[x]])) - GOMP_MIN) / (GOMP_MAX-GOMP_MIN)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CIRC_A</vt:lpstr>
      <vt:lpstr>CIRC_B</vt:lpstr>
      <vt:lpstr>GOMP_B</vt:lpstr>
      <vt:lpstr>GOMP_C</vt:lpstr>
      <vt:lpstr>GOMP_MAX</vt:lpstr>
      <vt:lpstr>GOMP_MIN</vt:lpstr>
      <vt:lpstr>LOGISTIC_K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2016-06-25T19:26:54Z</dcterms:created>
  <dcterms:modified xsi:type="dcterms:W3CDTF">2016-06-25T22:55:27Z</dcterms:modified>
</cp:coreProperties>
</file>