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dewitt/github/aid-sim/"/>
    </mc:Choice>
  </mc:AlternateContent>
  <xr:revisionPtr revIDLastSave="0" documentId="13_ncr:1_{65660D5E-E0ED-6F4B-8C00-584225EA312D}" xr6:coauthVersionLast="47" xr6:coauthVersionMax="47" xr10:uidLastSave="{00000000-0000-0000-0000-000000000000}"/>
  <bookViews>
    <workbookView xWindow="3020" yWindow="780" windowWidth="27220" windowHeight="18880" xr2:uid="{D3DF85D3-3794-E84F-8D75-6BE89C44F61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I16" i="1"/>
  <c r="F16" i="1"/>
  <c r="H16" i="1"/>
  <c r="I15" i="1"/>
  <c r="F15" i="1"/>
  <c r="H15" i="1"/>
  <c r="I14" i="1"/>
  <c r="F14" i="1"/>
  <c r="H14" i="1"/>
  <c r="I13" i="1"/>
  <c r="F13" i="1"/>
  <c r="H13" i="1"/>
  <c r="I12" i="1"/>
  <c r="F12" i="1"/>
  <c r="H12" i="1"/>
  <c r="F8" i="1"/>
  <c r="H8" i="1"/>
  <c r="G8" i="1"/>
  <c r="J8" i="1"/>
  <c r="I8" i="1"/>
  <c r="F9" i="1"/>
  <c r="H9" i="1"/>
  <c r="G9" i="1"/>
  <c r="J9" i="1"/>
  <c r="I9" i="1"/>
  <c r="F10" i="1"/>
  <c r="H10" i="1"/>
  <c r="I10" i="1"/>
  <c r="F4" i="1"/>
  <c r="G4" i="1"/>
  <c r="J4" i="1"/>
  <c r="F5" i="1"/>
  <c r="G5" i="1"/>
  <c r="F6" i="1"/>
  <c r="G6" i="1"/>
  <c r="J5" i="1"/>
  <c r="J6" i="1"/>
  <c r="H4" i="1"/>
  <c r="H5" i="1"/>
  <c r="H6" i="1"/>
  <c r="F7" i="1"/>
  <c r="H7" i="1"/>
  <c r="F3" i="1"/>
  <c r="H3" i="1"/>
  <c r="F2" i="1"/>
  <c r="H2" i="1"/>
  <c r="I7" i="1"/>
  <c r="I4" i="1"/>
  <c r="I5" i="1"/>
  <c r="I6" i="1"/>
  <c r="I3" i="1"/>
  <c r="I2" i="1"/>
  <c r="G3" i="1"/>
  <c r="J3" i="1"/>
  <c r="G2" i="1"/>
  <c r="J2" i="1"/>
  <c r="G7" i="1"/>
  <c r="J7" i="1"/>
  <c r="G10" i="1"/>
  <c r="J10" i="1"/>
  <c r="G12" i="1"/>
  <c r="J12" i="1"/>
  <c r="G16" i="1"/>
  <c r="J16" i="1"/>
  <c r="G15" i="1"/>
  <c r="J15" i="1"/>
  <c r="G14" i="1"/>
  <c r="J14" i="1"/>
  <c r="G13" i="1"/>
  <c r="J13" i="1"/>
</calcChain>
</file>

<file path=xl/sharedStrings.xml><?xml version="1.0" encoding="utf-8"?>
<sst xmlns="http://schemas.openxmlformats.org/spreadsheetml/2006/main" count="48" uniqueCount="48">
  <si>
    <t># in bursting node</t>
  </si>
  <si>
    <t># desc of bursting node</t>
  </si>
  <si>
    <t># total GC seq</t>
  </si>
  <si>
    <t>Normalization factor</t>
  </si>
  <si>
    <t># divisions</t>
  </si>
  <si>
    <t>RY_GC6_1</t>
  </si>
  <si>
    <t>C_GC3_2</t>
  </si>
  <si>
    <t>Y_GC4_2</t>
  </si>
  <si>
    <t>G_GC2_1</t>
  </si>
  <si>
    <t>C_GC5_3</t>
  </si>
  <si>
    <t>CR_GC5_1</t>
  </si>
  <si>
    <t>Norm burst</t>
  </si>
  <si>
    <t>Norm  desc</t>
  </si>
  <si>
    <t># cells in the bursting node of the clonal tree</t>
  </si>
  <si>
    <t># descendents of the bursting node</t>
  </si>
  <si>
    <t>total # of sequences recovered from a single GC</t>
  </si>
  <si>
    <t>normalized # of cells in the bursting node</t>
  </si>
  <si>
    <t>normalized # of descendents of the bursting node</t>
  </si>
  <si>
    <t>fraction of bursting node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</si>
  <si>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</si>
  <si>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</si>
  <si>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</si>
  <si>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</si>
  <si>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</si>
  <si>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</si>
  <si>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</si>
  <si>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</si>
  <si>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</si>
  <si>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number of divisions a single cell underwent to achieve the bursting node</t>
  </si>
  <si>
    <t>Column key</t>
  </si>
  <si>
    <t>Tas_4_LN1_GC1</t>
  </si>
  <si>
    <t>Tas_4_LN2_GC1</t>
  </si>
  <si>
    <t>Tas_S9_LN3_GC1</t>
  </si>
  <si>
    <t>K</t>
  </si>
  <si>
    <t>BB density</t>
  </si>
  <si>
    <t>normalization factor for BB cells if we assume each GC contains 2000 cells</t>
  </si>
  <si>
    <t>Density of BB cells in a single GC, obtained by flow</t>
  </si>
  <si>
    <t>dpi</t>
  </si>
  <si>
    <t>dpt</t>
  </si>
  <si>
    <t>days post immunization</t>
  </si>
  <si>
    <t>days post tamoxifen</t>
  </si>
  <si>
    <t>L</t>
  </si>
  <si>
    <t>ID</t>
  </si>
  <si>
    <t>M8-5.2:3_1 RY</t>
  </si>
  <si>
    <t>M8-4.1:2_1 Y</t>
  </si>
  <si>
    <t>M9-6.1:4_1 R</t>
  </si>
  <si>
    <t>M7-6.1:12_1 G</t>
  </si>
  <si>
    <t>L1-3.1:15_12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</si>
</sst>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3" borderId="0" xfId="0" applyFill="1"/>
    <xf numFmtId="2" fontId="0" fillId="3" borderId="0" xfId="0" applyNumberFormat="1" applyFill="1"/>
    <xf numFmtId="164" fontId="0" fillId="3" borderId="0" xfId="0" applyNumberFormat="1" applyFill="1"/>
    <xf numFmtId="0" fontId="2" fillId="0" borderId="0" xfId="1" applyFont="1" applyFill="1" applyBorder="1"/>
    <xf numFmtId="0" fontId="3" fillId="3" borderId="0" xfId="0" applyFont="1" applyFill="1"/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5F54-158C-8B42-BFD6-2BC530E21180}">
  <dimension ref="A1:O22"/>
  <sheetViews>
    <sheetView tabSelected="1" zoomScale="92" zoomScaleNormal="92" workbookViewId="0">
      <selection activeCell="D6" sqref="D6"/>
    </sheetView>
  </sheetViews>
  <sheetFormatPr baseColWidth="10" defaultRowHeight="16" x14ac:dyDescent="0.2"/>
  <cols>
    <col min="1" max="1" width="14.1640625" bestFit="1" customWidth="1"/>
    <col min="2" max="2" width="17.33203125" customWidth="1"/>
    <col min="3" max="3" width="20.33203125" customWidth="1"/>
    <col min="4" max="4" width="14.33203125" customWidth="1"/>
    <col min="5" max="5" width="13.83203125" customWidth="1"/>
    <col min="6" max="6" width="18.83203125" customWidth="1"/>
    <col min="7" max="7" width="15" customWidth="1"/>
    <col min="15" max="15" width="59.5" bestFit="1" customWidth="1"/>
  </cols>
  <sheetData>
    <row r="1" spans="1:15" x14ac:dyDescent="0.2">
      <c r="A1" t="s">
        <v>42</v>
      </c>
      <c r="B1" t="s">
        <v>0</v>
      </c>
      <c r="C1" t="s">
        <v>1</v>
      </c>
      <c r="D1" t="s">
        <v>2</v>
      </c>
      <c r="E1" t="s">
        <v>34</v>
      </c>
      <c r="F1" t="s">
        <v>3</v>
      </c>
      <c r="G1" t="s">
        <v>11</v>
      </c>
      <c r="H1" t="s">
        <v>12</v>
      </c>
      <c r="J1" t="s">
        <v>4</v>
      </c>
      <c r="K1" t="s">
        <v>37</v>
      </c>
      <c r="L1" t="s">
        <v>38</v>
      </c>
      <c r="N1" t="s">
        <v>29</v>
      </c>
    </row>
    <row r="2" spans="1:15" x14ac:dyDescent="0.2">
      <c r="A2" t="s">
        <v>5</v>
      </c>
      <c r="B2">
        <v>12</v>
      </c>
      <c r="C2">
        <v>8</v>
      </c>
      <c r="D2">
        <v>27</v>
      </c>
      <c r="E2">
        <v>0.71699999999999997</v>
      </c>
      <c r="F2" s="1">
        <f>2000*E2/D2</f>
        <v>53.111111111111114</v>
      </c>
      <c r="G2" s="2">
        <f>B2*F2</f>
        <v>637.33333333333337</v>
      </c>
      <c r="H2" s="2">
        <f>C2*F2</f>
        <v>424.88888888888891</v>
      </c>
      <c r="I2" s="2">
        <f>B2/(B2+C2)*100</f>
        <v>60</v>
      </c>
      <c r="J2" s="1">
        <f>LOG(G2, 2)</f>
        <v>9.3159043072595935</v>
      </c>
      <c r="K2">
        <v>17</v>
      </c>
      <c r="L2">
        <v>10</v>
      </c>
      <c r="N2" s="3" t="s">
        <v>19</v>
      </c>
      <c r="O2" s="3" t="s">
        <v>13</v>
      </c>
    </row>
    <row r="3" spans="1:15" x14ac:dyDescent="0.2">
      <c r="A3" t="s">
        <v>6</v>
      </c>
      <c r="B3">
        <v>31</v>
      </c>
      <c r="C3">
        <v>42</v>
      </c>
      <c r="D3">
        <v>78</v>
      </c>
      <c r="E3" s="7">
        <v>0.748</v>
      </c>
      <c r="F3" s="1">
        <f t="shared" ref="F3:F10" si="0">2000*E3/D3</f>
        <v>19.179487179487179</v>
      </c>
      <c r="G3" s="2">
        <f t="shared" ref="G3:G10" si="1">B3*F3</f>
        <v>594.56410256410254</v>
      </c>
      <c r="H3" s="2">
        <f t="shared" ref="H3:H10" si="2">C3*F3</f>
        <v>805.53846153846155</v>
      </c>
      <c r="I3" s="2">
        <f>B3/(B3+C3)*100</f>
        <v>42.465753424657535</v>
      </c>
      <c r="J3" s="1">
        <f t="shared" ref="J3:J10" si="3">LOG(G3, 2)</f>
        <v>9.2156885514122635</v>
      </c>
      <c r="K3">
        <v>17</v>
      </c>
      <c r="L3">
        <v>10</v>
      </c>
      <c r="N3" s="3" t="s">
        <v>20</v>
      </c>
      <c r="O3" s="3" t="s">
        <v>14</v>
      </c>
    </row>
    <row r="4" spans="1:15" x14ac:dyDescent="0.2">
      <c r="A4" t="s">
        <v>7</v>
      </c>
      <c r="B4">
        <v>6</v>
      </c>
      <c r="C4">
        <v>26</v>
      </c>
      <c r="D4">
        <v>62</v>
      </c>
      <c r="E4">
        <v>0.65200000000000002</v>
      </c>
      <c r="F4" s="1">
        <f t="shared" si="0"/>
        <v>21.032258064516128</v>
      </c>
      <c r="G4" s="2">
        <f t="shared" si="1"/>
        <v>126.19354838709677</v>
      </c>
      <c r="H4" s="2">
        <f t="shared" si="2"/>
        <v>546.83870967741927</v>
      </c>
      <c r="I4" s="2">
        <f t="shared" ref="I4:I10" si="4">B4/(B4+C4)*100</f>
        <v>18.75</v>
      </c>
      <c r="J4" s="1">
        <f>LOG(G4, 2)</f>
        <v>6.9794943445653583</v>
      </c>
      <c r="K4">
        <v>21</v>
      </c>
      <c r="L4">
        <v>14</v>
      </c>
      <c r="N4" s="3" t="s">
        <v>21</v>
      </c>
      <c r="O4" s="3" t="s">
        <v>15</v>
      </c>
    </row>
    <row r="5" spans="1:15" x14ac:dyDescent="0.2">
      <c r="A5" t="s">
        <v>8</v>
      </c>
      <c r="B5">
        <v>2</v>
      </c>
      <c r="C5">
        <v>18</v>
      </c>
      <c r="D5">
        <v>58</v>
      </c>
      <c r="E5">
        <v>0.87599999999999989</v>
      </c>
      <c r="F5" s="1">
        <f t="shared" si="0"/>
        <v>30.206896551724135</v>
      </c>
      <c r="G5" s="2">
        <f t="shared" si="1"/>
        <v>60.41379310344827</v>
      </c>
      <c r="H5" s="2">
        <f t="shared" si="2"/>
        <v>543.72413793103442</v>
      </c>
      <c r="I5" s="2">
        <f t="shared" si="4"/>
        <v>10</v>
      </c>
      <c r="J5" s="1">
        <f t="shared" si="3"/>
        <v>5.9168060644736009</v>
      </c>
      <c r="K5">
        <v>21</v>
      </c>
      <c r="L5">
        <v>14</v>
      </c>
      <c r="N5" s="3" t="s">
        <v>22</v>
      </c>
      <c r="O5" t="s">
        <v>36</v>
      </c>
    </row>
    <row r="6" spans="1:15" x14ac:dyDescent="0.2">
      <c r="A6" t="s">
        <v>9</v>
      </c>
      <c r="B6">
        <v>15</v>
      </c>
      <c r="C6">
        <v>15</v>
      </c>
      <c r="D6">
        <v>44</v>
      </c>
      <c r="E6">
        <v>0.65599999999999992</v>
      </c>
      <c r="F6" s="1">
        <f t="shared" si="0"/>
        <v>29.818181818181813</v>
      </c>
      <c r="G6" s="2">
        <f t="shared" si="1"/>
        <v>447.2727272727272</v>
      </c>
      <c r="H6" s="2">
        <f t="shared" si="2"/>
        <v>447.2727272727272</v>
      </c>
      <c r="I6" s="2">
        <f t="shared" si="4"/>
        <v>50</v>
      </c>
      <c r="J6" s="1">
        <f t="shared" si="3"/>
        <v>8.8050109815893052</v>
      </c>
      <c r="K6">
        <v>21</v>
      </c>
      <c r="L6">
        <v>14</v>
      </c>
      <c r="N6" s="3" t="s">
        <v>23</v>
      </c>
      <c r="O6" s="3" t="s">
        <v>35</v>
      </c>
    </row>
    <row r="7" spans="1:15" x14ac:dyDescent="0.2">
      <c r="A7" t="s">
        <v>10</v>
      </c>
      <c r="B7">
        <v>5</v>
      </c>
      <c r="C7">
        <v>7</v>
      </c>
      <c r="D7">
        <v>28</v>
      </c>
      <c r="E7">
        <v>0.76300000000000001</v>
      </c>
      <c r="F7" s="1">
        <f t="shared" si="0"/>
        <v>54.5</v>
      </c>
      <c r="G7" s="2">
        <f t="shared" si="1"/>
        <v>272.5</v>
      </c>
      <c r="H7" s="2">
        <f t="shared" si="2"/>
        <v>381.5</v>
      </c>
      <c r="I7" s="2">
        <f t="shared" si="4"/>
        <v>41.666666666666671</v>
      </c>
      <c r="J7" s="1">
        <f t="shared" si="3"/>
        <v>8.0901124196642886</v>
      </c>
      <c r="K7">
        <v>21</v>
      </c>
      <c r="L7">
        <v>14</v>
      </c>
      <c r="N7" s="3" t="s">
        <v>24</v>
      </c>
      <c r="O7" s="3" t="s">
        <v>16</v>
      </c>
    </row>
    <row r="8" spans="1:15" x14ac:dyDescent="0.2">
      <c r="A8" s="4" t="s">
        <v>30</v>
      </c>
      <c r="B8" s="8">
        <v>6</v>
      </c>
      <c r="C8" s="4">
        <v>28</v>
      </c>
      <c r="D8" s="4">
        <v>52</v>
      </c>
      <c r="E8" s="4">
        <v>0.91800000000000004</v>
      </c>
      <c r="F8" s="5">
        <f t="shared" si="0"/>
        <v>35.307692307692307</v>
      </c>
      <c r="G8" s="6">
        <f t="shared" si="1"/>
        <v>211.84615384615384</v>
      </c>
      <c r="H8" s="6">
        <f t="shared" si="2"/>
        <v>988.61538461538453</v>
      </c>
      <c r="I8" s="6">
        <f t="shared" si="4"/>
        <v>17.647058823529413</v>
      </c>
      <c r="J8" s="5">
        <f t="shared" si="3"/>
        <v>7.7268731259938725</v>
      </c>
      <c r="K8" s="4">
        <v>15</v>
      </c>
      <c r="L8" s="4">
        <v>10</v>
      </c>
      <c r="N8" s="3" t="s">
        <v>25</v>
      </c>
      <c r="O8" s="3" t="s">
        <v>17</v>
      </c>
    </row>
    <row r="9" spans="1:15" x14ac:dyDescent="0.2">
      <c r="A9" s="4" t="s">
        <v>31</v>
      </c>
      <c r="B9" s="8">
        <v>17</v>
      </c>
      <c r="C9" s="4">
        <v>45</v>
      </c>
      <c r="D9" s="4">
        <v>70</v>
      </c>
      <c r="E9" s="4">
        <v>0.95499999999999996</v>
      </c>
      <c r="F9" s="5">
        <f t="shared" si="0"/>
        <v>27.285714285714285</v>
      </c>
      <c r="G9" s="6">
        <f t="shared" si="1"/>
        <v>463.85714285714283</v>
      </c>
      <c r="H9" s="6">
        <f t="shared" si="2"/>
        <v>1227.8571428571429</v>
      </c>
      <c r="I9" s="6">
        <f t="shared" si="4"/>
        <v>27.419354838709676</v>
      </c>
      <c r="J9" s="5">
        <f t="shared" si="3"/>
        <v>8.8575367472284849</v>
      </c>
      <c r="K9" s="4">
        <v>15</v>
      </c>
      <c r="L9" s="4">
        <v>10</v>
      </c>
      <c r="N9" s="3" t="s">
        <v>26</v>
      </c>
      <c r="O9" s="3" t="s">
        <v>18</v>
      </c>
    </row>
    <row r="10" spans="1:15" x14ac:dyDescent="0.2">
      <c r="A10" s="4" t="s">
        <v>32</v>
      </c>
      <c r="B10" s="8">
        <v>8</v>
      </c>
      <c r="C10" s="4">
        <v>45</v>
      </c>
      <c r="D10" s="4">
        <v>74</v>
      </c>
      <c r="E10" s="4">
        <v>1</v>
      </c>
      <c r="F10" s="5">
        <f t="shared" si="0"/>
        <v>27.027027027027028</v>
      </c>
      <c r="G10" s="6">
        <f t="shared" si="1"/>
        <v>216.21621621621622</v>
      </c>
      <c r="H10" s="6">
        <f t="shared" si="2"/>
        <v>1216.2162162162163</v>
      </c>
      <c r="I10" s="6">
        <f t="shared" si="4"/>
        <v>15.09433962264151</v>
      </c>
      <c r="J10" s="5">
        <f t="shared" si="3"/>
        <v>7.7563309190331369</v>
      </c>
      <c r="K10" s="4">
        <v>15</v>
      </c>
      <c r="L10" s="4">
        <v>10</v>
      </c>
      <c r="N10" s="3" t="s">
        <v>27</v>
      </c>
      <c r="O10" s="3" t="s">
        <v>28</v>
      </c>
    </row>
    <row r="11" spans="1:15" x14ac:dyDescent="0.2">
      <c r="E11" s="1"/>
      <c r="F11" s="1"/>
      <c r="G11" s="2"/>
      <c r="H11" s="2"/>
      <c r="J11" s="1"/>
      <c r="N11" s="3" t="s">
        <v>33</v>
      </c>
      <c r="O11" s="3" t="s">
        <v>39</v>
      </c>
    </row>
    <row r="12" spans="1:15" x14ac:dyDescent="0.2">
      <c r="A12" s="3" t="s">
        <v>47</v>
      </c>
      <c r="B12" s="9">
        <v>15</v>
      </c>
      <c r="C12" s="3">
        <v>38</v>
      </c>
      <c r="D12" s="3">
        <v>75</v>
      </c>
      <c r="E12" s="3">
        <v>0.52</v>
      </c>
      <c r="F12" s="1">
        <f>2000*E12/D12</f>
        <v>13.866666666666667</v>
      </c>
      <c r="G12" s="2">
        <f t="shared" ref="G12:G16" si="5">B12*F12</f>
        <v>208</v>
      </c>
      <c r="H12" s="2">
        <f t="shared" ref="H12:H16" si="6">C12*F12</f>
        <v>526.93333333333339</v>
      </c>
      <c r="I12" s="2">
        <f t="shared" ref="I12:I16" si="7">B12/(B12+C12)*100</f>
        <v>28.30188679245283</v>
      </c>
      <c r="J12" s="1">
        <f t="shared" ref="J12:J16" si="8">LOG(G12, 2)</f>
        <v>7.7004397181410926</v>
      </c>
      <c r="K12" s="3">
        <v>17</v>
      </c>
      <c r="L12" s="3">
        <v>10</v>
      </c>
      <c r="N12" s="3" t="s">
        <v>41</v>
      </c>
      <c r="O12" s="3" t="s">
        <v>40</v>
      </c>
    </row>
    <row r="13" spans="1:15" x14ac:dyDescent="0.2">
      <c r="A13" s="3" t="s">
        <v>43</v>
      </c>
      <c r="B13" s="3">
        <v>13</v>
      </c>
      <c r="C13" s="3">
        <v>55</v>
      </c>
      <c r="D13" s="3">
        <v>89</v>
      </c>
      <c r="E13" s="3">
        <f>(100-39)/100</f>
        <v>0.61</v>
      </c>
      <c r="F13" s="1">
        <f t="shared" ref="F13:F16" si="9">2000*E13/D13</f>
        <v>13.707865168539326</v>
      </c>
      <c r="G13" s="2">
        <f t="shared" si="5"/>
        <v>178.20224719101125</v>
      </c>
      <c r="H13" s="2">
        <f t="shared" si="6"/>
        <v>753.93258426966293</v>
      </c>
      <c r="I13" s="2">
        <f t="shared" si="7"/>
        <v>19.117647058823529</v>
      </c>
      <c r="J13" s="1">
        <f t="shared" si="8"/>
        <v>7.4773717196249434</v>
      </c>
      <c r="K13" s="3">
        <v>21</v>
      </c>
      <c r="L13" s="3">
        <v>14</v>
      </c>
    </row>
    <row r="14" spans="1:15" x14ac:dyDescent="0.2">
      <c r="A14" s="3" t="s">
        <v>44</v>
      </c>
      <c r="B14" s="3">
        <v>17</v>
      </c>
      <c r="C14" s="3">
        <v>49</v>
      </c>
      <c r="D14" s="3">
        <v>90</v>
      </c>
      <c r="E14" s="3">
        <f>(100-33.9)/100</f>
        <v>0.66099999999999992</v>
      </c>
      <c r="F14" s="1">
        <f t="shared" si="9"/>
        <v>14.688888888888886</v>
      </c>
      <c r="G14" s="2">
        <f t="shared" si="5"/>
        <v>249.71111111111108</v>
      </c>
      <c r="H14" s="2">
        <f t="shared" si="6"/>
        <v>719.75555555555547</v>
      </c>
      <c r="I14" s="2">
        <f t="shared" si="7"/>
        <v>25.757575757575758</v>
      </c>
      <c r="J14" s="1">
        <f t="shared" si="8"/>
        <v>7.9641162064283559</v>
      </c>
      <c r="K14" s="3">
        <v>21</v>
      </c>
      <c r="L14" s="3">
        <v>14</v>
      </c>
    </row>
    <row r="15" spans="1:15" x14ac:dyDescent="0.2">
      <c r="A15" s="3" t="s">
        <v>45</v>
      </c>
      <c r="B15" s="3">
        <v>13</v>
      </c>
      <c r="C15" s="3">
        <v>40</v>
      </c>
      <c r="D15" s="3">
        <v>82</v>
      </c>
      <c r="E15" s="3">
        <f>(100-52.7)/100</f>
        <v>0.47299999999999998</v>
      </c>
      <c r="F15" s="1">
        <f t="shared" si="9"/>
        <v>11.536585365853659</v>
      </c>
      <c r="G15" s="2">
        <f t="shared" si="5"/>
        <v>149.97560975609755</v>
      </c>
      <c r="H15" s="2">
        <f t="shared" si="6"/>
        <v>461.46341463414637</v>
      </c>
      <c r="I15" s="2">
        <f t="shared" si="7"/>
        <v>24.528301886792452</v>
      </c>
      <c r="J15" s="1">
        <f t="shared" si="8"/>
        <v>7.2285840868624041</v>
      </c>
      <c r="K15" s="3">
        <v>21</v>
      </c>
      <c r="L15" s="3">
        <v>14</v>
      </c>
    </row>
    <row r="16" spans="1:15" x14ac:dyDescent="0.2">
      <c r="A16" s="3" t="s">
        <v>46</v>
      </c>
      <c r="B16" s="3">
        <v>3</v>
      </c>
      <c r="C16" s="3">
        <v>43</v>
      </c>
      <c r="D16" s="3">
        <v>91</v>
      </c>
      <c r="E16" s="3">
        <f>(100-69.5)/100</f>
        <v>0.30499999999999999</v>
      </c>
      <c r="F16" s="1">
        <f t="shared" si="9"/>
        <v>6.7032967032967035</v>
      </c>
      <c r="G16" s="2">
        <f t="shared" si="5"/>
        <v>20.109890109890109</v>
      </c>
      <c r="H16" s="2">
        <f t="shared" si="6"/>
        <v>288.24175824175825</v>
      </c>
      <c r="I16" s="2">
        <f t="shared" si="7"/>
        <v>6.5217391304347823</v>
      </c>
      <c r="J16" s="1">
        <f t="shared" si="8"/>
        <v>4.329833292972709</v>
      </c>
      <c r="K16" s="3">
        <v>21</v>
      </c>
      <c r="L16" s="3">
        <v>14</v>
      </c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Pae</dc:creator>
  <cp:lastModifiedBy>William DeWitt</cp:lastModifiedBy>
  <dcterms:created xsi:type="dcterms:W3CDTF">2024-03-26T21:30:26Z</dcterms:created>
  <dcterms:modified xsi:type="dcterms:W3CDTF">2024-03-31T22:20:43Z</dcterms:modified>
</cp:coreProperties>
</file>