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known_quantity" sheetId="1" state="visible" r:id="rId2"/>
  </sheets>
  <definedNames>
    <definedName function="false" hidden="true" localSheetId="0" name="_xlnm._FilterDatabase" vbProcedure="false">unknown_quantity!$A$1:$N$337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<sst xmlns="http://schemas.openxmlformats.org/spreadsheetml/2006/main" count="3038" uniqueCount="801">
  <si>
    <t xml:space="preserve">pbs_code</t>
  </si>
  <si>
    <t xml:space="preserve">drug_name</t>
  </si>
  <si>
    <t xml:space="preserve">form_strength</t>
  </si>
  <si>
    <t xml:space="preserve">atc_code</t>
  </si>
  <si>
    <t xml:space="preserve">inuse</t>
  </si>
  <si>
    <t xml:space="preserve">form_type</t>
  </si>
  <si>
    <t xml:space="preserve">adm_route</t>
  </si>
  <si>
    <t xml:space="preserve">quantity</t>
  </si>
  <si>
    <t xml:space="preserve">units</t>
  </si>
  <si>
    <t xml:space="preserve">unit_wt_mg</t>
  </si>
  <si>
    <t xml:space="preserve">unit_wt_g</t>
  </si>
  <si>
    <t xml:space="preserve">unit_wt_ml</t>
  </si>
  <si>
    <t xml:space="preserve">uadm_route</t>
  </si>
  <si>
    <t xml:space="preserve">final_unit</t>
  </si>
  <si>
    <t xml:space="preserve">01076P</t>
  </si>
  <si>
    <t xml:space="preserve">HEPARIN SODIUM</t>
  </si>
  <si>
    <t xml:space="preserve">injection 35,000 units (as sodium) in 35 ml</t>
  </si>
  <si>
    <t xml:space="preserve">B01AB01</t>
  </si>
  <si>
    <t xml:space="preserve">Y</t>
  </si>
  <si>
    <t xml:space="preserve">injection</t>
  </si>
  <si>
    <t xml:space="preserve">P</t>
  </si>
  <si>
    <t xml:space="preserve">mg</t>
  </si>
  <si>
    <t xml:space="preserve">01103C</t>
  </si>
  <si>
    <t xml:space="preserve">SALBUTAMOL</t>
  </si>
  <si>
    <t xml:space="preserve">oral solution 2 mg (as sulfate) per 5 ml, 150 ml</t>
  </si>
  <si>
    <t xml:space="preserve">R03CC02</t>
  </si>
  <si>
    <t xml:space="preserve">oral</t>
  </si>
  <si>
    <t xml:space="preserve">O</t>
  </si>
  <si>
    <t xml:space="preserve">01121B</t>
  </si>
  <si>
    <t xml:space="preserve">BENZYDAMINE</t>
  </si>
  <si>
    <t xml:space="preserve">mouth and throat rinse containing benzydamine hydrochloride 22.5 mg per 15 ml, 500 ml</t>
  </si>
  <si>
    <t xml:space="preserve">A01AD02</t>
  </si>
  <si>
    <t xml:space="preserve">mouth</t>
  </si>
  <si>
    <t xml:space="preserve">01131M</t>
  </si>
  <si>
    <t xml:space="preserve">BACILLUS CALMETTE and GUERIN-TICE STRAIN</t>
  </si>
  <si>
    <r>
      <rPr>
        <sz val="11"/>
        <color rgb="FF000000"/>
        <rFont val="Calibri"/>
        <family val="2"/>
        <charset val="1"/>
      </rPr>
      <t xml:space="preserve">vial containing powder for intravesical administration approximately 5 x 10{sup}8{/sup</t>
    </r>
    <r>
      <rPr>
        <b val="true"/>
        <sz val="11"/>
        <color rgb="FF000000"/>
        <rFont val="Calibri"/>
        <family val="2"/>
        <charset val="1"/>
      </rPr>
      <t xml:space="preserve">} cfu</t>
    </r>
  </si>
  <si>
    <t xml:space="preserve">L03AX03</t>
  </si>
  <si>
    <t xml:space="preserve">intravesical</t>
  </si>
  <si>
    <t xml:space="preserve">Intravesical</t>
  </si>
  <si>
    <t xml:space="preserve">cfu</t>
  </si>
  <si>
    <t xml:space="preserve">01140B</t>
  </si>
  <si>
    <t xml:space="preserve">BACILLUS CALMETTE and GUERIN-CONNAUGHT STRAIN</t>
  </si>
  <si>
    <t xml:space="preserve">powder for intravesical administration containing 6.6 to 19.2 x 10{sup}8{/sup} cfu</t>
  </si>
  <si>
    <t xml:space="preserve">01190P</t>
  </si>
  <si>
    <t xml:space="preserve">CISAPRIDE</t>
  </si>
  <si>
    <t xml:space="preserve">oral suspension equivalent to 1 mg cisapride per ml, 200 ml</t>
  </si>
  <si>
    <t xml:space="preserve">A03FA02</t>
  </si>
  <si>
    <t xml:space="preserve">01201F</t>
  </si>
  <si>
    <t xml:space="preserve">CHLORPROMAZINE</t>
  </si>
  <si>
    <t xml:space="preserve">oral solution containing chlorpromazine hydrochloride 25 mg per 5 ml, 100 ml</t>
  </si>
  <si>
    <t xml:space="preserve">N05AA01</t>
  </si>
  <si>
    <t xml:space="preserve">01205K</t>
  </si>
  <si>
    <t xml:space="preserve">METOCLOPRAMIDE</t>
  </si>
  <si>
    <t xml:space="preserve">oral solution 5 mg per 5 ml, 100 ml</t>
  </si>
  <si>
    <t xml:space="preserve">A03FA01</t>
  </si>
  <si>
    <t xml:space="preserve">01229Q</t>
  </si>
  <si>
    <t xml:space="preserve">DALTEPARIN SODIUM</t>
  </si>
  <si>
    <t xml:space="preserve">injection containing dalteparin sodium 10,000 i.u. (anti-xa) in 1 ml single dose pre-filled syringe</t>
  </si>
  <si>
    <t xml:space="preserve">B01AB04</t>
  </si>
  <si>
    <t xml:space="preserve">01234Y</t>
  </si>
  <si>
    <t xml:space="preserve">HEPARIN CALCIUM</t>
  </si>
  <si>
    <t xml:space="preserve">injection 5,000 i.u. in 0.2 ml</t>
  </si>
  <si>
    <t xml:space="preserve">01243K</t>
  </si>
  <si>
    <t xml:space="preserve">TERBUTALINE</t>
  </si>
  <si>
    <t xml:space="preserve">nebuliser solution 10 mg per ml, 50 ml</t>
  </si>
  <si>
    <t xml:space="preserve">R03AC03</t>
  </si>
  <si>
    <t xml:space="preserve">UNKNOWN</t>
  </si>
  <si>
    <t xml:space="preserve">Inhal.solution</t>
  </si>
  <si>
    <t xml:space="preserve">01296F</t>
  </si>
  <si>
    <t xml:space="preserve">injection containing dalteparin sodium 12,500 i.u. (anti-xa) in 0.5 ml single dose pre-filled syringe</t>
  </si>
  <si>
    <t xml:space="preserve">01414K</t>
  </si>
  <si>
    <t xml:space="preserve">ETHOSUXIMIDE</t>
  </si>
  <si>
    <t xml:space="preserve">oral solution 250 mg per 5 ml, 200 ml</t>
  </si>
  <si>
    <t xml:space="preserve">N03AD01</t>
  </si>
  <si>
    <t xml:space="preserve">01425B</t>
  </si>
  <si>
    <t xml:space="preserve">INSULIN ISOPHANE HUMAN + INSULIN NEUTRAL HUMAN</t>
  </si>
  <si>
    <t xml:space="preserve">injection (human) 50 units-50 units per ml, 10 ml</t>
  </si>
  <si>
    <t xml:space="preserve">A10AD01</t>
  </si>
  <si>
    <t xml:space="preserve">01426C</t>
  </si>
  <si>
    <t xml:space="preserve">injection (human) 30 units-70 units per ml, 10 ml</t>
  </si>
  <si>
    <t xml:space="preserve">01463B</t>
  </si>
  <si>
    <t xml:space="preserve">injection (preservative-free) 5,000 i.u. (as sodium) in 5 ml</t>
  </si>
  <si>
    <t xml:space="preserve">01466E</t>
  </si>
  <si>
    <t xml:space="preserve">injection 5,000 units (as sodium) in 0.2 ml</t>
  </si>
  <si>
    <t xml:space="preserve">01467F</t>
  </si>
  <si>
    <t xml:space="preserve">injection 5,000 units in 1 ml ampoule</t>
  </si>
  <si>
    <t xml:space="preserve">01477R</t>
  </si>
  <si>
    <t xml:space="preserve">GONADOTROPHIN CHORIONIC HUMAN</t>
  </si>
  <si>
    <t xml:space="preserve">injection set containing 1 ampoule powder for injection 5,000 units and 1 ampoule solvent 1 ml</t>
  </si>
  <si>
    <t xml:space="preserve">G03GA01</t>
  </si>
  <si>
    <t xml:space="preserve">01528K</t>
  </si>
  <si>
    <t xml:space="preserve">FLUCLOXACILLIN</t>
  </si>
  <si>
    <t xml:space="preserve">powder for oral suspension 125 mg (as magnesium) per 5 ml, 100 ml</t>
  </si>
  <si>
    <t xml:space="preserve">J01CF05</t>
  </si>
  <si>
    <t xml:space="preserve">01529L</t>
  </si>
  <si>
    <t xml:space="preserve">powder for oral suspension 250 mg (as magnesium) per 5 ml, 100 ml</t>
  </si>
  <si>
    <t xml:space="preserve">01531N</t>
  </si>
  <si>
    <t xml:space="preserve">INSULIN NEUTRAL HUMAN</t>
  </si>
  <si>
    <t xml:space="preserve">injection (human) 100 units per ml, 10 ml</t>
  </si>
  <si>
    <t xml:space="preserve">A10AB01</t>
  </si>
  <si>
    <t xml:space="preserve">01533Q</t>
  </si>
  <si>
    <t xml:space="preserve">INSULIN ISOPHANE HUMAN</t>
  </si>
  <si>
    <t xml:space="preserve">A10AC01</t>
  </si>
  <si>
    <t xml:space="preserve">01541D</t>
  </si>
  <si>
    <t xml:space="preserve">IPRATROPIUM</t>
  </si>
  <si>
    <t xml:space="preserve">nebuliser solution containing ipratropium bromide 250 mg (anhydrous) per ml, 20 ml</t>
  </si>
  <si>
    <t xml:space="preserve">R03BB01</t>
  </si>
  <si>
    <t xml:space="preserve">01579D</t>
  </si>
  <si>
    <t xml:space="preserve">injection set containing 3 ampoules powder for injection 500 units and 3 ampoules solvent 1 ml</t>
  </si>
  <si>
    <t xml:space="preserve">01581F</t>
  </si>
  <si>
    <t xml:space="preserve">injection set containing 3 ampoules powder for injection 1,500 units and 3 ampoules solvent 1 ml</t>
  </si>
  <si>
    <t xml:space="preserve">01582G</t>
  </si>
  <si>
    <t xml:space="preserve">injection set containing 3 ampoules powder for injection 2,000 units and 3 ampoules solvent 1 ml</t>
  </si>
  <si>
    <t xml:space="preserve">01583H</t>
  </si>
  <si>
    <t xml:space="preserve">01603J</t>
  </si>
  <si>
    <t xml:space="preserve">HUMAN MENOPAUSAL GONADOTROPHIN STANDARDISED with HUMAN CHORIONIC GONADOTROPHIN</t>
  </si>
  <si>
    <t xml:space="preserve">injection set containing 10 ampoules powder for injection providing 75 units follicle stimulating hormone and 75 units luteinising activity and 10 ampoules solvent 1 ml</t>
  </si>
  <si>
    <t xml:space="preserve">G03GA02</t>
  </si>
  <si>
    <t xml:space="preserve">01630T</t>
  </si>
  <si>
    <t xml:space="preserve">METRONIDAZOLE</t>
  </si>
  <si>
    <t xml:space="preserve">oral suspension containing metronidazole benzoate 320 mg per 5 ml, 100 ml</t>
  </si>
  <si>
    <t xml:space="preserve">J01XD01</t>
  </si>
  <si>
    <t xml:space="preserve">01658G</t>
  </si>
  <si>
    <t xml:space="preserve">NAPROXEN</t>
  </si>
  <si>
    <t xml:space="preserve">oral suspension 125 mg per 5 ml, 474 ml</t>
  </si>
  <si>
    <t xml:space="preserve">M01AE02</t>
  </si>
  <si>
    <t xml:space="preserve">01691B</t>
  </si>
  <si>
    <t xml:space="preserve">NITROFURANTOIN</t>
  </si>
  <si>
    <t xml:space="preserve">oral suspension 25 mg per 5 ml, 200 ml</t>
  </si>
  <si>
    <t xml:space="preserve">J01XE01</t>
  </si>
  <si>
    <t xml:space="preserve">01696G</t>
  </si>
  <si>
    <t xml:space="preserve">NYSTATIN</t>
  </si>
  <si>
    <t xml:space="preserve">tablet 500,000 units</t>
  </si>
  <si>
    <t xml:space="preserve">A07AA02</t>
  </si>
  <si>
    <t xml:space="preserve">tablet</t>
  </si>
  <si>
    <t xml:space="preserve">01699K</t>
  </si>
  <si>
    <t xml:space="preserve">capsule 500,000 units</t>
  </si>
  <si>
    <t xml:space="preserve">capsule</t>
  </si>
  <si>
    <t xml:space="preserve">01711C</t>
  </si>
  <si>
    <t xml:space="preserve">INSULIN ISOPHANE BOVINE</t>
  </si>
  <si>
    <t xml:space="preserve">injection (bovine) 100 units per ml, 10 ml</t>
  </si>
  <si>
    <t xml:space="preserve">A10AC02</t>
  </si>
  <si>
    <t xml:space="preserve">01713E</t>
  </si>
  <si>
    <t xml:space="preserve">INSULIN NEUTRAL BOVINE</t>
  </si>
  <si>
    <t xml:space="preserve">A10AB02</t>
  </si>
  <si>
    <t xml:space="preserve">01718K</t>
  </si>
  <si>
    <t xml:space="preserve">INSULIN ZINC SUSPENSION (LENTE)</t>
  </si>
  <si>
    <t xml:space="preserve">injection (human) 100 units per ml, 10 ml vial</t>
  </si>
  <si>
    <t xml:space="preserve">01722P</t>
  </si>
  <si>
    <t xml:space="preserve">INSULIN ZINC SUSPENSION (CRYSTALLINE) (ULTRALENTE)</t>
  </si>
  <si>
    <t xml:space="preserve">A10AE01</t>
  </si>
  <si>
    <t xml:space="preserve">01747Y</t>
  </si>
  <si>
    <t xml:space="preserve">PARACETAMOL</t>
  </si>
  <si>
    <t xml:space="preserve">oral liquid 120 mg per 5 ml, 100 ml</t>
  </si>
  <si>
    <t xml:space="preserve">N02BE01</t>
  </si>
  <si>
    <t xml:space="preserve">01761Q</t>
  </si>
  <si>
    <t xml:space="preserve">injections (human), cartridges, 100 units per ml, 3 ml, 5</t>
  </si>
  <si>
    <t xml:space="preserve">01762R</t>
  </si>
  <si>
    <t xml:space="preserve">01763T</t>
  </si>
  <si>
    <t xml:space="preserve">injections (human), cartridges, 30 units-70 units per ml, 3 ml, 5</t>
  </si>
  <si>
    <t xml:space="preserve">01770E</t>
  </si>
  <si>
    <t xml:space="preserve">oral liquid 240 mg per 5 ml, 200 ml</t>
  </si>
  <si>
    <t xml:space="preserve">01808E</t>
  </si>
  <si>
    <t xml:space="preserve">CLONAZEPAM</t>
  </si>
  <si>
    <t xml:space="preserve">oral liquid 2.5 mg per ml, 10 ml</t>
  </si>
  <si>
    <t xml:space="preserve">N03AE01</t>
  </si>
  <si>
    <t xml:space="preserve">01809F</t>
  </si>
  <si>
    <t xml:space="preserve">FLUOXETINE</t>
  </si>
  <si>
    <t xml:space="preserve">oral solution equivalent to 20 mg fluoxetine per 5 ml, 140 ml</t>
  </si>
  <si>
    <t xml:space="preserve">N06AB03</t>
  </si>
  <si>
    <t xml:space="preserve">01886G</t>
  </si>
  <si>
    <t xml:space="preserve">AMOXYCILLIN</t>
  </si>
  <si>
    <t xml:space="preserve">powder for oral suspension 125 mg (as trihydrate) per 5 ml, 100 ml</t>
  </si>
  <si>
    <t xml:space="preserve">J01CA04</t>
  </si>
  <si>
    <t xml:space="preserve">01887H</t>
  </si>
  <si>
    <t xml:space="preserve">powder for oral suspension 250 mg (as trihydrate) per 5 ml, 100 ml</t>
  </si>
  <si>
    <t xml:space="preserve">01888J</t>
  </si>
  <si>
    <t xml:space="preserve">powder for paediatric oral drops 100 mg (as trihydrate) per ml, 20 ml</t>
  </si>
  <si>
    <t xml:space="preserve">01892N</t>
  </si>
  <si>
    <t xml:space="preserve">AMOXYCILLIN + CLAVULANIC ACID</t>
  </si>
  <si>
    <t xml:space="preserve">powder for oral suspension containing 125 mg amoxycillin (as trihydrate) with 31.25 mg clavulanic acid (as potassium clavulanate) per 5 ml, 75 ml</t>
  </si>
  <si>
    <t xml:space="preserve">J01CR02</t>
  </si>
  <si>
    <t xml:space="preserve">01921D</t>
  </si>
  <si>
    <t xml:space="preserve">INSULIN GLULISINE</t>
  </si>
  <si>
    <t xml:space="preserve">injections (human analogue), cartridges, 100 units per ml, 3 ml, 5</t>
  </si>
  <si>
    <t xml:space="preserve">A10AB06</t>
  </si>
  <si>
    <t xml:space="preserve">02003K</t>
  </si>
  <si>
    <t xml:space="preserve">nebuliser solution 5 mg (as sulfate) per ml, 30 ml</t>
  </si>
  <si>
    <t xml:space="preserve">R03AC02</t>
  </si>
  <si>
    <t xml:space="preserve">02062M</t>
  </si>
  <si>
    <t xml:space="preserve">injections (human), cartridges, 50 units-50 units per ml, 3 ml, 5</t>
  </si>
  <si>
    <t xml:space="preserve">02122Q</t>
  </si>
  <si>
    <t xml:space="preserve">MORPHINE</t>
  </si>
  <si>
    <t xml:space="preserve">oral solution containing morphine hydrochloride 2 mg per ml, 200 ml</t>
  </si>
  <si>
    <t xml:space="preserve">N02AA01</t>
  </si>
  <si>
    <t xml:space="preserve">02123R</t>
  </si>
  <si>
    <t xml:space="preserve">oral solution containing morphine hydrochloride 5 mg per ml, 200 ml</t>
  </si>
  <si>
    <t xml:space="preserve">02124T</t>
  </si>
  <si>
    <t xml:space="preserve">oral solution containing morphine hydrochloride 10 mg per ml, 200 ml</t>
  </si>
  <si>
    <t xml:space="preserve">02129C</t>
  </si>
  <si>
    <t xml:space="preserve">DESMOPRESSIN</t>
  </si>
  <si>
    <t xml:space="preserve">intranasal solution containing desmopressin acetate 100 mg per ml, 2.5 ml dropper bottle</t>
  </si>
  <si>
    <t xml:space="preserve">H01BA02</t>
  </si>
  <si>
    <t xml:space="preserve">nasal</t>
  </si>
  <si>
    <t xml:space="preserve">N</t>
  </si>
  <si>
    <t xml:space="preserve">02293Q</t>
  </si>
  <si>
    <t xml:space="preserve">VALPROATE</t>
  </si>
  <si>
    <t xml:space="preserve">oral liquid containing sodium valproate 200 mg per 5 ml, 300 ml</t>
  </si>
  <si>
    <t xml:space="preserve">N03AG01</t>
  </si>
  <si>
    <t xml:space="preserve">02295T</t>
  </si>
  <si>
    <t xml:space="preserve">oral solution containing sodium valproate 200 mg per 5 ml, 300 ml</t>
  </si>
  <si>
    <t xml:space="preserve">02311P</t>
  </si>
  <si>
    <t xml:space="preserve">FUSIDATE</t>
  </si>
  <si>
    <t xml:space="preserve">oral suspension 50 mg per ml, 90 ml</t>
  </si>
  <si>
    <t xml:space="preserve">J01XC01</t>
  </si>
  <si>
    <t xml:space="preserve">02341F</t>
  </si>
  <si>
    <t xml:space="preserve">TESTOSTERONE</t>
  </si>
  <si>
    <t xml:space="preserve">transdermal solution (pump pack) 30 mg per 1.5 ml dose, 60 doses</t>
  </si>
  <si>
    <t xml:space="preserve">G03BA03</t>
  </si>
  <si>
    <t xml:space="preserve">transdermal</t>
  </si>
  <si>
    <t xml:space="preserve">TD</t>
  </si>
  <si>
    <t xml:space="preserve">02354X</t>
  </si>
  <si>
    <t xml:space="preserve">PHENOXYMETHYLPENICILLIN</t>
  </si>
  <si>
    <t xml:space="preserve">oral suspension 250 mg (as benzathine) per 5 ml, 100 ml</t>
  </si>
  <si>
    <t xml:space="preserve">J01CE10</t>
  </si>
  <si>
    <t xml:space="preserve">02356B</t>
  </si>
  <si>
    <t xml:space="preserve">oral suspension 125 mg (as benzathine) per 5 ml, 100 ml</t>
  </si>
  <si>
    <t xml:space="preserve">02411X</t>
  </si>
  <si>
    <t xml:space="preserve">FRUSEMIDE</t>
  </si>
  <si>
    <t xml:space="preserve">oral solution 10 mg per ml, 30 ml</t>
  </si>
  <si>
    <t xml:space="preserve">C03CA01</t>
  </si>
  <si>
    <t xml:space="preserve">02424N</t>
  </si>
  <si>
    <t xml:space="preserve">ERYTHROMYCIN ETHYLSUCCINATE</t>
  </si>
  <si>
    <t xml:space="preserve">powder for oral liquid 200 mg (as ethyl succinate) per 5 ml, 100 ml</t>
  </si>
  <si>
    <t xml:space="preserve">J01FA01</t>
  </si>
  <si>
    <t xml:space="preserve">02425P</t>
  </si>
  <si>
    <t xml:space="preserve">ERYTHROMYCIN</t>
  </si>
  <si>
    <t xml:space="preserve">oral suspension equivalent to 125 mg erythromycin per 5 ml, 100 ml</t>
  </si>
  <si>
    <t xml:space="preserve">02427R</t>
  </si>
  <si>
    <t xml:space="preserve">CARBAMAZEPINE</t>
  </si>
  <si>
    <t xml:space="preserve">oral suspension 100 mg per 5 ml, 300 ml</t>
  </si>
  <si>
    <t xml:space="preserve">N03AF01</t>
  </si>
  <si>
    <t xml:space="preserve">02428T</t>
  </si>
  <si>
    <t xml:space="preserve">powder for oral liquid 400 mg (as ethyl succinate) per 5 ml, 100 ml</t>
  </si>
  <si>
    <t xml:space="preserve">02460L</t>
  </si>
  <si>
    <t xml:space="preserve">CEFACLOR</t>
  </si>
  <si>
    <t xml:space="preserve">powder for oral suspension 125 mg (as monohydrate) per 5 ml, 100 ml</t>
  </si>
  <si>
    <t xml:space="preserve">J01DC04</t>
  </si>
  <si>
    <t xml:space="preserve">02461M</t>
  </si>
  <si>
    <t xml:space="preserve">powder for oral suspension 250 mg (as monohydrate) per 5 ml, 75 ml</t>
  </si>
  <si>
    <t xml:space="preserve">02476H</t>
  </si>
  <si>
    <t xml:space="preserve">RIVASTIGMINE</t>
  </si>
  <si>
    <t xml:space="preserve">oral solution 2 mg (as hydrogen tartrate) per ml, 120 ml</t>
  </si>
  <si>
    <t xml:space="preserve">N06DA03</t>
  </si>
  <si>
    <t xml:space="preserve">02535K</t>
  </si>
  <si>
    <t xml:space="preserve">CARBACHOL</t>
  </si>
  <si>
    <t xml:space="preserve">eye drops 15 mg per ml, 15 ml</t>
  </si>
  <si>
    <t xml:space="preserve">S01EB02</t>
  </si>
  <si>
    <t xml:space="preserve">eye drops</t>
  </si>
  <si>
    <t xml:space="preserve">02536L</t>
  </si>
  <si>
    <t xml:space="preserve">eye drops 30 mg per ml, 15 ml</t>
  </si>
  <si>
    <t xml:space="preserve">02595N</t>
  </si>
  <si>
    <t xml:space="preserve">PILOCARPINE</t>
  </si>
  <si>
    <t xml:space="preserve">eye drops containing pilocarpine hydrochloride 10 mg per ml, 15 ml</t>
  </si>
  <si>
    <t xml:space="preserve">S01EB01</t>
  </si>
  <si>
    <t xml:space="preserve">02596P</t>
  </si>
  <si>
    <t xml:space="preserve">eye drops containing pilocarpine hydrochloride 20 mg per ml, 15 ml</t>
  </si>
  <si>
    <t xml:space="preserve">02597Q</t>
  </si>
  <si>
    <t xml:space="preserve">02598R</t>
  </si>
  <si>
    <t xml:space="preserve">eye drops containing pilocarpine hydrochloride 40 mg per ml, 15 ml</t>
  </si>
  <si>
    <t xml:space="preserve">02610J</t>
  </si>
  <si>
    <t xml:space="preserve">oral suspension equivalent to 250 mg erythromycin per 5 ml, 100 ml</t>
  </si>
  <si>
    <t xml:space="preserve">02614N</t>
  </si>
  <si>
    <t xml:space="preserve">THEOPHYLLINE</t>
  </si>
  <si>
    <t xml:space="preserve">oral solution 133.3 mg per 25 ml, 500 ml</t>
  </si>
  <si>
    <t xml:space="preserve">R03DA04</t>
  </si>
  <si>
    <t xml:space="preserve">02630K</t>
  </si>
  <si>
    <t xml:space="preserve">ACETYLCYSTEINE</t>
  </si>
  <si>
    <t xml:space="preserve">solution for inhalation equivalent to 200 mg acetylcysteine per ml, 10 ml</t>
  </si>
  <si>
    <t xml:space="preserve">R05CB01</t>
  </si>
  <si>
    <t xml:space="preserve">inhalation,solution for inhalation</t>
  </si>
  <si>
    <t xml:space="preserve">NA</t>
  </si>
  <si>
    <t xml:space="preserve">02692Q</t>
  </si>
  <si>
    <t xml:space="preserve">PHENYTOIN</t>
  </si>
  <si>
    <t xml:space="preserve">oral suspension 30 mg per 5 ml, 500 ml</t>
  </si>
  <si>
    <t xml:space="preserve">N03AB02</t>
  </si>
  <si>
    <t xml:space="preserve">02726L</t>
  </si>
  <si>
    <t xml:space="preserve">FERROUS GLUCONATE</t>
  </si>
  <si>
    <t xml:space="preserve">elixir 300 mg per 5 ml, 100 ml</t>
  </si>
  <si>
    <t xml:space="preserve">B03AA03</t>
  </si>
  <si>
    <t xml:space="preserve">elixir</t>
  </si>
  <si>
    <t xml:space="preserve">02763K</t>
  </si>
  <si>
    <t xml:space="preserve">HALOPERIDOL</t>
  </si>
  <si>
    <t xml:space="preserve">oral solution 2 mg per ml, 100 ml</t>
  </si>
  <si>
    <t xml:space="preserve">N05AD01</t>
  </si>
  <si>
    <t xml:space="preserve">02778F</t>
  </si>
  <si>
    <t xml:space="preserve">eye drops containing pilocarpine hydrochloride 5 mg per ml, 15 ml</t>
  </si>
  <si>
    <t xml:space="preserve">02779G</t>
  </si>
  <si>
    <t xml:space="preserve">eye drops containing pilocarpine hydrochloride 60 mg per ml, 15 ml</t>
  </si>
  <si>
    <t xml:space="preserve">02816F</t>
  </si>
  <si>
    <t xml:space="preserve">injection containing dalteparin sodium 5,000 i.u. (anti-xa) in 0.2 ml single dose pre-filled syringe</t>
  </si>
  <si>
    <t xml:space="preserve">02995P</t>
  </si>
  <si>
    <t xml:space="preserve">SALCATONIN</t>
  </si>
  <si>
    <t xml:space="preserve">injection 50 i.u. in 1 ml ampoule</t>
  </si>
  <si>
    <t xml:space="preserve">H05BA01</t>
  </si>
  <si>
    <t xml:space="preserve">02997R</t>
  </si>
  <si>
    <t xml:space="preserve">injection 100 i.u. in 1 ml ampoule</t>
  </si>
  <si>
    <t xml:space="preserve">03012M</t>
  </si>
  <si>
    <t xml:space="preserve">POTASSIUM CHLORIDE + POTASSIUM BICARBONATE + POTASSIUM CARBONATE</t>
  </si>
  <si>
    <t xml:space="preserve">tablet, effervescent, 14 mmol potassium and 8 mmol chloride</t>
  </si>
  <si>
    <t xml:space="preserve">A12BA01</t>
  </si>
  <si>
    <t xml:space="preserve">03064G</t>
  </si>
  <si>
    <t xml:space="preserve">LACTULOSE</t>
  </si>
  <si>
    <t xml:space="preserve">solution bp 3.34 g per 5 ml, 500 ml</t>
  </si>
  <si>
    <t xml:space="preserve">A06AD11</t>
  </si>
  <si>
    <t xml:space="preserve">03094W</t>
  </si>
  <si>
    <t xml:space="preserve">CEPHALEXIN</t>
  </si>
  <si>
    <t xml:space="preserve">granules for oral suspension 125 mg per 5 ml, 100 ml</t>
  </si>
  <si>
    <t xml:space="preserve">J01DB01</t>
  </si>
  <si>
    <t xml:space="preserve">03095X</t>
  </si>
  <si>
    <t xml:space="preserve">granules for oral suspension 250 mg per 5 ml, 100 ml</t>
  </si>
  <si>
    <t xml:space="preserve">03164M</t>
  </si>
  <si>
    <t xml:space="preserve">DIGOXIN</t>
  </si>
  <si>
    <t xml:space="preserve">paediatric oral solution 50 mg per ml, 60 ml</t>
  </si>
  <si>
    <t xml:space="preserve">C01AA05</t>
  </si>
  <si>
    <t xml:space="preserve">03302T</t>
  </si>
  <si>
    <t xml:space="preserve">03310F</t>
  </si>
  <si>
    <t xml:space="preserve">03319Q</t>
  </si>
  <si>
    <t xml:space="preserve">03320R</t>
  </si>
  <si>
    <t xml:space="preserve">03332J</t>
  </si>
  <si>
    <t xml:space="preserve">03333K</t>
  </si>
  <si>
    <t xml:space="preserve">03334L</t>
  </si>
  <si>
    <t xml:space="preserve">03337P</t>
  </si>
  <si>
    <t xml:space="preserve">03341W</t>
  </si>
  <si>
    <t xml:space="preserve">03342X</t>
  </si>
  <si>
    <t xml:space="preserve">03345C</t>
  </si>
  <si>
    <t xml:space="preserve">03348F</t>
  </si>
  <si>
    <t xml:space="preserve">03349G</t>
  </si>
  <si>
    <t xml:space="preserve">03365D</t>
  </si>
  <si>
    <t xml:space="preserve">03366E</t>
  </si>
  <si>
    <t xml:space="preserve">03393N</t>
  </si>
  <si>
    <t xml:space="preserve">05009P</t>
  </si>
  <si>
    <t xml:space="preserve">05011R</t>
  </si>
  <si>
    <t xml:space="preserve">powder for oral suspension containing 400 mg amoxycillin (as trihydrate) with 57 mg clavulanic acid (as potassium clavulanate) per 5 ml, 60 ml</t>
  </si>
  <si>
    <t xml:space="preserve">05012T</t>
  </si>
  <si>
    <t xml:space="preserve">oral suspension 150 mg (as benzathine) per 5 ml, 100 ml</t>
  </si>
  <si>
    <t xml:space="preserve">05024K</t>
  </si>
  <si>
    <t xml:space="preserve">powder for oral liquid 125 mg (as potassium) per 5 ml, 100 ml</t>
  </si>
  <si>
    <t xml:space="preserve">J01CE02</t>
  </si>
  <si>
    <t xml:space="preserve">05029Q</t>
  </si>
  <si>
    <t xml:space="preserve">powder for oral liquid 250 mg (as potassium) per 5 ml, 100 ml</t>
  </si>
  <si>
    <t xml:space="preserve">05032W</t>
  </si>
  <si>
    <t xml:space="preserve">05033X</t>
  </si>
  <si>
    <t xml:space="preserve">BENZYDAMINE + CHLORHEXIDINE</t>
  </si>
  <si>
    <t xml:space="preserve">mouth and throat rinse 22.5 mg-18 mg per 15 ml, 500 ml</t>
  </si>
  <si>
    <t xml:space="preserve">05041H</t>
  </si>
  <si>
    <t xml:space="preserve">05046N</t>
  </si>
  <si>
    <t xml:space="preserve">05047P</t>
  </si>
  <si>
    <t xml:space="preserve">05190E</t>
  </si>
  <si>
    <t xml:space="preserve">OXYCODONE</t>
  </si>
  <si>
    <t xml:space="preserve">oral solution containing oxycodone hydrochloride 5 mg per 5 ml, 250 ml</t>
  </si>
  <si>
    <t xml:space="preserve">N02AA05</t>
  </si>
  <si>
    <t xml:space="preserve">05225B</t>
  </si>
  <si>
    <t xml:space="preserve">powder for oral suspension 500 mg (as trihydrate) per 5 ml, 100 ml</t>
  </si>
  <si>
    <t xml:space="preserve">05237P</t>
  </si>
  <si>
    <t xml:space="preserve">05238Q</t>
  </si>
  <si>
    <t xml:space="preserve">05257Q</t>
  </si>
  <si>
    <t xml:space="preserve">powder for oral liquid 125 mg (as sodium) per 5 ml, 100 ml</t>
  </si>
  <si>
    <t xml:space="preserve">05258R</t>
  </si>
  <si>
    <t xml:space="preserve">powder for oral liquid 250 mg (as sodium) per 5 ml, 100 ml</t>
  </si>
  <si>
    <t xml:space="preserve">05339B</t>
  </si>
  <si>
    <t xml:space="preserve">05342E</t>
  </si>
  <si>
    <t xml:space="preserve">05385K</t>
  </si>
  <si>
    <t xml:space="preserve">05386L</t>
  </si>
  <si>
    <t xml:space="preserve">05387M</t>
  </si>
  <si>
    <t xml:space="preserve">05388N</t>
  </si>
  <si>
    <t xml:space="preserve">05397C</t>
  </si>
  <si>
    <t xml:space="preserve">05398D</t>
  </si>
  <si>
    <t xml:space="preserve">05399E</t>
  </si>
  <si>
    <t xml:space="preserve">METHADONE</t>
  </si>
  <si>
    <t xml:space="preserve">oral liquid containing methadone hydrochloride 25 mg per 5 ml, 200 ml</t>
  </si>
  <si>
    <t xml:space="preserve">N02AC</t>
  </si>
  <si>
    <t xml:space="preserve">05400F</t>
  </si>
  <si>
    <t xml:space="preserve">05445N</t>
  </si>
  <si>
    <t xml:space="preserve">05499K</t>
  </si>
  <si>
    <t xml:space="preserve">CEFUROXIME</t>
  </si>
  <si>
    <t xml:space="preserve">powder for oral suspension 125 mg (as axetil) per 5 ml, 70 ml</t>
  </si>
  <si>
    <t xml:space="preserve">J01DC02</t>
  </si>
  <si>
    <t xml:space="preserve">05536J</t>
  </si>
  <si>
    <t xml:space="preserve">05537K</t>
  </si>
  <si>
    <t xml:space="preserve">05540N</t>
  </si>
  <si>
    <t xml:space="preserve">BRINZOLAMIDE</t>
  </si>
  <si>
    <t xml:space="preserve">eye drops 10 mg per ml, 5 ml</t>
  </si>
  <si>
    <t xml:space="preserve">S01EC04</t>
  </si>
  <si>
    <t xml:space="preserve">05541P</t>
  </si>
  <si>
    <t xml:space="preserve">DORZOLAMIDE</t>
  </si>
  <si>
    <t xml:space="preserve">eye drops 20 mg (as hydrochloride) per ml, 5 ml</t>
  </si>
  <si>
    <t xml:space="preserve">S01EC03</t>
  </si>
  <si>
    <t xml:space="preserve">05602W</t>
  </si>
  <si>
    <t xml:space="preserve">ABACAVIR</t>
  </si>
  <si>
    <t xml:space="preserve">oral solution 20 mg (as sulfate) per ml, 240 ml</t>
  </si>
  <si>
    <t xml:space="preserve">J05AF06</t>
  </si>
  <si>
    <t xml:space="preserve">05630H</t>
  </si>
  <si>
    <t xml:space="preserve">CLOZAPINE</t>
  </si>
  <si>
    <t xml:space="preserve">oral liquid 50 mg per ml, 100 ml</t>
  </si>
  <si>
    <t xml:space="preserve">N05AH02</t>
  </si>
  <si>
    <t xml:space="preserve">05633L</t>
  </si>
  <si>
    <t xml:space="preserve">CYCLOSPORIN</t>
  </si>
  <si>
    <t xml:space="preserve">oral liquid 100 mg per ml, 50 ml</t>
  </si>
  <si>
    <t xml:space="preserve">L04AD01</t>
  </si>
  <si>
    <t xml:space="preserve">05707J</t>
  </si>
  <si>
    <t xml:space="preserve">EFAVIRENZ</t>
  </si>
  <si>
    <t xml:space="preserve">oral solution 30 mg per ml, 180 ml</t>
  </si>
  <si>
    <t xml:space="preserve">J05AG03</t>
  </si>
  <si>
    <t xml:space="preserve">05713Q</t>
  </si>
  <si>
    <t xml:space="preserve">EPOETIN ALFA</t>
  </si>
  <si>
    <t xml:space="preserve">injection 20,000 units in 0.5 ml pre-filled syringe</t>
  </si>
  <si>
    <t xml:space="preserve">B03XA01</t>
  </si>
  <si>
    <t xml:space="preserve">05714R</t>
  </si>
  <si>
    <t xml:space="preserve">injection 1,000 units in 0.5 ml pre-filled syringe</t>
  </si>
  <si>
    <t xml:space="preserve">05715T</t>
  </si>
  <si>
    <t xml:space="preserve">injection 5,000 units in 0.5 ml pre-filled syringe</t>
  </si>
  <si>
    <t xml:space="preserve">05716W</t>
  </si>
  <si>
    <t xml:space="preserve">injection 6,000 units in 0.6 ml pre-filled syringe</t>
  </si>
  <si>
    <t xml:space="preserve">05717X</t>
  </si>
  <si>
    <t xml:space="preserve">injection 8,000 units in 0.8 ml pre-filled syringe</t>
  </si>
  <si>
    <t xml:space="preserve">05718Y</t>
  </si>
  <si>
    <t xml:space="preserve">injection 40,000 units in 1 ml pre-filled syringe</t>
  </si>
  <si>
    <t xml:space="preserve">05719B</t>
  </si>
  <si>
    <t xml:space="preserve">injection 2,000 units in 0.5 ml pre-filled syringe</t>
  </si>
  <si>
    <t xml:space="preserve">05720C</t>
  </si>
  <si>
    <t xml:space="preserve">injection 3,000 units in 0.3 ml pre-filled syringe</t>
  </si>
  <si>
    <t xml:space="preserve">05721D</t>
  </si>
  <si>
    <t xml:space="preserve">injection 4,000 units in 0.4 ml pre-filled syringe</t>
  </si>
  <si>
    <t xml:space="preserve">05722E</t>
  </si>
  <si>
    <t xml:space="preserve">injection 10,000 units in 1 ml pre-filled syringe</t>
  </si>
  <si>
    <t xml:space="preserve">05724G</t>
  </si>
  <si>
    <t xml:space="preserve">EPOETIN BETA</t>
  </si>
  <si>
    <t xml:space="preserve">injection 2,000 units in 0.3 ml pre-filled syringe</t>
  </si>
  <si>
    <t xml:space="preserve">05725H</t>
  </si>
  <si>
    <t xml:space="preserve">05726J</t>
  </si>
  <si>
    <t xml:space="preserve">injection 4,000 units in 0.3 ml pre-filled syringe</t>
  </si>
  <si>
    <t xml:space="preserve">05727K</t>
  </si>
  <si>
    <t xml:space="preserve">injection 5,000 units in 0.3 ml pre-filled syringe</t>
  </si>
  <si>
    <t xml:space="preserve">05728L</t>
  </si>
  <si>
    <t xml:space="preserve">injection 6,000 units in 0.3 ml pre-filled syringe</t>
  </si>
  <si>
    <t xml:space="preserve">05729M</t>
  </si>
  <si>
    <t xml:space="preserve">injection 10,000 units in 0.6 ml pre-filled syringe</t>
  </si>
  <si>
    <t xml:space="preserve">05730N</t>
  </si>
  <si>
    <t xml:space="preserve">injection 20,000 units in 0.6 ml pre-filled syringe</t>
  </si>
  <si>
    <t xml:space="preserve">05759D</t>
  </si>
  <si>
    <t xml:space="preserve">INTERFERON ALFA-2A</t>
  </si>
  <si>
    <t xml:space="preserve">injection 3,000,000 i.u. in 0.5 ml single dose pre-filled syringe</t>
  </si>
  <si>
    <t xml:space="preserve">L03AB04</t>
  </si>
  <si>
    <t xml:space="preserve">05763H</t>
  </si>
  <si>
    <t xml:space="preserve">INTERFERON ALFA-2B</t>
  </si>
  <si>
    <t xml:space="preserve">solution for injection 18,000,000 i.u. in 1.2 ml multi-dose injection pen</t>
  </si>
  <si>
    <t xml:space="preserve">L03AB05</t>
  </si>
  <si>
    <t xml:space="preserve">05764J</t>
  </si>
  <si>
    <t xml:space="preserve">solution for injection 30,000,000 i.u. in 1.2 ml multi-dose injection pen</t>
  </si>
  <si>
    <t xml:space="preserve">05765K</t>
  </si>
  <si>
    <t xml:space="preserve">solution for injection 60,000,000 i.u. in 1.2 ml multi-dose injection pen</t>
  </si>
  <si>
    <t xml:space="preserve">05766L</t>
  </si>
  <si>
    <t xml:space="preserve">solution for injection 18,000,000 i.u. in 3 ml single dose vial</t>
  </si>
  <si>
    <t xml:space="preserve">05767M</t>
  </si>
  <si>
    <t xml:space="preserve">solution for injection 25,000,000 i.u. in 2.5 ml single dose vial</t>
  </si>
  <si>
    <t xml:space="preserve">05768N</t>
  </si>
  <si>
    <t xml:space="preserve">solution for injection 10,000,000 i.u. in 1 ml single dose vial</t>
  </si>
  <si>
    <t xml:space="preserve">05769P</t>
  </si>
  <si>
    <t xml:space="preserve">INTERFERON GAMMA-1B</t>
  </si>
  <si>
    <t xml:space="preserve">injection 2,000,000 i.u. in 0.5 ml</t>
  </si>
  <si>
    <t xml:space="preserve">L03AB03</t>
  </si>
  <si>
    <t xml:space="preserve">05771R</t>
  </si>
  <si>
    <t xml:space="preserve">LAMIVUDINE</t>
  </si>
  <si>
    <t xml:space="preserve">oral solution 5 mg per ml, 240 ml</t>
  </si>
  <si>
    <t xml:space="preserve">J05AF05</t>
  </si>
  <si>
    <t xml:space="preserve">05773W</t>
  </si>
  <si>
    <t xml:space="preserve">oral solution 10 mg per ml, 240 ml</t>
  </si>
  <si>
    <t xml:space="preserve">05789Q</t>
  </si>
  <si>
    <t xml:space="preserve">LOPINAVIR + RITONAVIR</t>
  </si>
  <si>
    <t xml:space="preserve">oral liquid 400 mg-100 mg per 5 ml, 60 ml</t>
  </si>
  <si>
    <t xml:space="preserve">J05AR10</t>
  </si>
  <si>
    <t xml:space="preserve">05848T</t>
  </si>
  <si>
    <t xml:space="preserve">ONDANSETRON</t>
  </si>
  <si>
    <t xml:space="preserve">syrup 4 mg (as hydrochloride dihydrate) per 5 ml, 50 ml</t>
  </si>
  <si>
    <t xml:space="preserve">A04AA01</t>
  </si>
  <si>
    <t xml:space="preserve">syrup</t>
  </si>
  <si>
    <t xml:space="preserve">05893E</t>
  </si>
  <si>
    <t xml:space="preserve">05901N</t>
  </si>
  <si>
    <t xml:space="preserve">05902P</t>
  </si>
  <si>
    <t xml:space="preserve">vial containing powder for intravesical administration approximately 5 x 10{sup}8{/sup} cfu</t>
  </si>
  <si>
    <t xml:space="preserve">05945X</t>
  </si>
  <si>
    <t xml:space="preserve">05946Y</t>
  </si>
  <si>
    <t xml:space="preserve">05953H</t>
  </si>
  <si>
    <t xml:space="preserve">05956L</t>
  </si>
  <si>
    <t xml:space="preserve">06125J</t>
  </si>
  <si>
    <t xml:space="preserve">06134W</t>
  </si>
  <si>
    <t xml:space="preserve">FOSCARNET</t>
  </si>
  <si>
    <t xml:space="preserve">i.v. infusion containing foscarnet sodium 24 mg per ml, 250 ml</t>
  </si>
  <si>
    <t xml:space="preserve">J05AD01</t>
  </si>
  <si>
    <t xml:space="preserve">i.v.</t>
  </si>
  <si>
    <t xml:space="preserve">06148N</t>
  </si>
  <si>
    <t xml:space="preserve">06204M</t>
  </si>
  <si>
    <t xml:space="preserve">06205N</t>
  </si>
  <si>
    <t xml:space="preserve">06206P</t>
  </si>
  <si>
    <t xml:space="preserve">06207Q</t>
  </si>
  <si>
    <t xml:space="preserve">06210W</t>
  </si>
  <si>
    <t xml:space="preserve">06211X</t>
  </si>
  <si>
    <t xml:space="preserve">injection 4,500,000 i.u. in 0.5 ml single dose pre-filled syringe</t>
  </si>
  <si>
    <t xml:space="preserve">06212Y</t>
  </si>
  <si>
    <t xml:space="preserve">injection 6,000,000 i.u. in 0.5 ml single dose pre-filled syringe</t>
  </si>
  <si>
    <t xml:space="preserve">06218G</t>
  </si>
  <si>
    <t xml:space="preserve">06219H</t>
  </si>
  <si>
    <t xml:space="preserve">06245Q</t>
  </si>
  <si>
    <t xml:space="preserve">solution for injection 5,000,000 i.u. in 0.5 ml single dose vial</t>
  </si>
  <si>
    <t xml:space="preserve">06246R</t>
  </si>
  <si>
    <t xml:space="preserve">06253D</t>
  </si>
  <si>
    <t xml:space="preserve">06254E</t>
  </si>
  <si>
    <t xml:space="preserve">06255F</t>
  </si>
  <si>
    <t xml:space="preserve">06302Q</t>
  </si>
  <si>
    <t xml:space="preserve">06303R</t>
  </si>
  <si>
    <t xml:space="preserve">06305W</t>
  </si>
  <si>
    <t xml:space="preserve">06339P</t>
  </si>
  <si>
    <t xml:space="preserve">06434P</t>
  </si>
  <si>
    <t xml:space="preserve">06480C</t>
  </si>
  <si>
    <t xml:space="preserve">06481D</t>
  </si>
  <si>
    <t xml:space="preserve">06482E</t>
  </si>
  <si>
    <t xml:space="preserve">06483F</t>
  </si>
  <si>
    <t xml:space="preserve">06484G</t>
  </si>
  <si>
    <t xml:space="preserve">06485H</t>
  </si>
  <si>
    <t xml:space="preserve">06486J</t>
  </si>
  <si>
    <t xml:space="preserve">07530H</t>
  </si>
  <si>
    <t xml:space="preserve">CODEINE</t>
  </si>
  <si>
    <t xml:space="preserve">codeine linct  100ml</t>
  </si>
  <si>
    <t xml:space="preserve">R05DA04</t>
  </si>
  <si>
    <t xml:space="preserve">08006J</t>
  </si>
  <si>
    <t xml:space="preserve">injections (human), cartridges, 20 units-80 units per ml, 3 ml, 5</t>
  </si>
  <si>
    <t xml:space="preserve">08031Q</t>
  </si>
  <si>
    <t xml:space="preserve">nasal spray (pump pack) 10 mg per actuation, 50 actuations, 5 ml</t>
  </si>
  <si>
    <t xml:space="preserve">08032R</t>
  </si>
  <si>
    <t xml:space="preserve">08084L</t>
  </si>
  <si>
    <t xml:space="preserve">INSULIN LISPRO</t>
  </si>
  <si>
    <t xml:space="preserve">injection (human analogue) 100 units per ml, 10 ml vial</t>
  </si>
  <si>
    <t xml:space="preserve">A10AB04</t>
  </si>
  <si>
    <t xml:space="preserve">08085M</t>
  </si>
  <si>
    <t xml:space="preserve">injections (human analogue), cartridges, 100 units per ml, 1.5 ml, 5</t>
  </si>
  <si>
    <t xml:space="preserve">08096D</t>
  </si>
  <si>
    <t xml:space="preserve">THIORIDAZINE</t>
  </si>
  <si>
    <t xml:space="preserve">oral suspension 10 mg per ml, 500 ml</t>
  </si>
  <si>
    <t xml:space="preserve">N05AC02</t>
  </si>
  <si>
    <t xml:space="preserve">08100H</t>
  </si>
  <si>
    <t xml:space="preserve">RISPERIDONE</t>
  </si>
  <si>
    <t xml:space="preserve">oral solution 1 mg per ml, 100 ml</t>
  </si>
  <si>
    <t xml:space="preserve">N05AX08</t>
  </si>
  <si>
    <t xml:space="preserve">08161M</t>
  </si>
  <si>
    <t xml:space="preserve">RANITIDINE</t>
  </si>
  <si>
    <t xml:space="preserve">syrup equivalent to 150 mg ranitidine per 10 ml, 300 ml</t>
  </si>
  <si>
    <t xml:space="preserve">A02BA02</t>
  </si>
  <si>
    <t xml:space="preserve">08162N</t>
  </si>
  <si>
    <t xml:space="preserve">syrup 150 mg (as hydrochloride) per 10 ml, 300 ml</t>
  </si>
  <si>
    <t xml:space="preserve">08180M</t>
  </si>
  <si>
    <t xml:space="preserve">08181N</t>
  </si>
  <si>
    <t xml:space="preserve">08182P</t>
  </si>
  <si>
    <t xml:space="preserve">08183Q</t>
  </si>
  <si>
    <t xml:space="preserve">08201P</t>
  </si>
  <si>
    <t xml:space="preserve">AZITHROMYCIN</t>
  </si>
  <si>
    <t xml:space="preserve">powder for oral suspension 200 mg (as dihydrate) per 5 ml, 15 ml</t>
  </si>
  <si>
    <t xml:space="preserve">J01FA10</t>
  </si>
  <si>
    <t xml:space="preserve">08212F</t>
  </si>
  <si>
    <t xml:space="preserve">08233H</t>
  </si>
  <si>
    <t xml:space="preserve">08251G</t>
  </si>
  <si>
    <t xml:space="preserve">FOLLITROPIN ALFA</t>
  </si>
  <si>
    <t xml:space="preserve">injection set containing 10 ampoules powder for injection 75 i.u. and 10 ampoules solvent 1 ml</t>
  </si>
  <si>
    <t xml:space="preserve">G03GA05</t>
  </si>
  <si>
    <t xml:space="preserve">08252H</t>
  </si>
  <si>
    <t xml:space="preserve">injection set containing 10 ampoules powder for injection 150 i.u. and 10 ampoules solvent 1 ml</t>
  </si>
  <si>
    <t xml:space="preserve">08253J</t>
  </si>
  <si>
    <t xml:space="preserve">RETEPLASE</t>
  </si>
  <si>
    <t xml:space="preserve">pack containing 2 vials powder for injection 10 units, 2 single use pre-filled syringes with solvent, 2 reconstitution spikes and 2 needles</t>
  </si>
  <si>
    <t xml:space="preserve">B01AD07</t>
  </si>
  <si>
    <t xml:space="preserve">08269F</t>
  </si>
  <si>
    <t xml:space="preserve">08271H</t>
  </si>
  <si>
    <t xml:space="preserve">injection containing dalteparin sodium 7,500 i.u. (anti-xa) in 0.75 ml single dose pre-filled syringe</t>
  </si>
  <si>
    <t xml:space="preserve">08276N</t>
  </si>
  <si>
    <t xml:space="preserve">solution for injection 3,000,000 i.u. in 0.5 ml single dose vial</t>
  </si>
  <si>
    <t xml:space="preserve">08277P</t>
  </si>
  <si>
    <t xml:space="preserve">08285C</t>
  </si>
  <si>
    <t xml:space="preserve">PREDNISOLONE SODIUM PHOSPHATE</t>
  </si>
  <si>
    <t xml:space="preserve">oral solution 5 mg (as sodium phosphate) per ml, 30 ml</t>
  </si>
  <si>
    <t xml:space="preserve">H02AB06</t>
  </si>
  <si>
    <t xml:space="preserve">08300W</t>
  </si>
  <si>
    <t xml:space="preserve">ATOVAQUONE</t>
  </si>
  <si>
    <t xml:space="preserve">oral suspension 750 mg per 5 ml, 210 ml</t>
  </si>
  <si>
    <t xml:space="preserve">P01AX06</t>
  </si>
  <si>
    <t xml:space="preserve">08319W</t>
  </si>
  <si>
    <t xml:space="preserve">08348J</t>
  </si>
  <si>
    <t xml:space="preserve">08390N</t>
  </si>
  <si>
    <t xml:space="preserve">INSULIN LISPRO + INSULIN LISPRO PROTAMINE</t>
  </si>
  <si>
    <t xml:space="preserve">injections (human analogue), cartridges, 25 units-75 units per ml, 3 ml, 5</t>
  </si>
  <si>
    <t xml:space="preserve">A10AD04</t>
  </si>
  <si>
    <t xml:space="preserve">08424J</t>
  </si>
  <si>
    <t xml:space="preserve">HYDROMORPHONE</t>
  </si>
  <si>
    <t xml:space="preserve">oral liquid containing hydromorphone hydrochloride 1 mg per ml, 473 ml</t>
  </si>
  <si>
    <t xml:space="preserve">N02AA03</t>
  </si>
  <si>
    <t xml:space="preserve">08435Y</t>
  </si>
  <si>
    <t xml:space="preserve">INSULIN ASPART</t>
  </si>
  <si>
    <t xml:space="preserve">A10AB05</t>
  </si>
  <si>
    <t xml:space="preserve">08436B</t>
  </si>
  <si>
    <t xml:space="preserve">FOLLITROPIN BETA</t>
  </si>
  <si>
    <t xml:space="preserve">solution for injection 50 i.u. in 0.5 ml single use vial</t>
  </si>
  <si>
    <t xml:space="preserve">G03GA06</t>
  </si>
  <si>
    <t xml:space="preserve">08437C</t>
  </si>
  <si>
    <t xml:space="preserve">solution for injection 100 i.u. in 0.5 ml single use vial</t>
  </si>
  <si>
    <t xml:space="preserve">08438D</t>
  </si>
  <si>
    <t xml:space="preserve">solution for injection 150 i.u. in 0.5 ml single use vial</t>
  </si>
  <si>
    <t xml:space="preserve">08473Y</t>
  </si>
  <si>
    <t xml:space="preserve">ROFECOXIB</t>
  </si>
  <si>
    <t xml:space="preserve">oral suspension 12.5 mg per 5 ml, 150 ml</t>
  </si>
  <si>
    <t xml:space="preserve">M01AH02</t>
  </si>
  <si>
    <t xml:space="preserve">08474B</t>
  </si>
  <si>
    <t xml:space="preserve">oral suspension 25 mg per 5 ml, 150 ml</t>
  </si>
  <si>
    <t xml:space="preserve">08476D</t>
  </si>
  <si>
    <t xml:space="preserve">08483L</t>
  </si>
  <si>
    <t xml:space="preserve">08488R</t>
  </si>
  <si>
    <t xml:space="preserve">08551C</t>
  </si>
  <si>
    <t xml:space="preserve">08552D</t>
  </si>
  <si>
    <t xml:space="preserve">08553E</t>
  </si>
  <si>
    <t xml:space="preserve">injection 9,000,000 i.u. in 0.5 ml single dose pre-filled syringe</t>
  </si>
  <si>
    <t xml:space="preserve">08563Q</t>
  </si>
  <si>
    <t xml:space="preserve">08565T</t>
  </si>
  <si>
    <t xml:space="preserve">solution for injection 300 i.u. in 0.36 ml multi-dose cartridge</t>
  </si>
  <si>
    <t xml:space="preserve">08566W</t>
  </si>
  <si>
    <t xml:space="preserve">solution for injection 600 i.u. in 0.72 ml multi-dose cartridge</t>
  </si>
  <si>
    <t xml:space="preserve">08568Y</t>
  </si>
  <si>
    <t xml:space="preserve">08571D</t>
  </si>
  <si>
    <t xml:space="preserve">08572E</t>
  </si>
  <si>
    <t xml:space="preserve">08651H</t>
  </si>
  <si>
    <t xml:space="preserve">MYCOPHENOLATE</t>
  </si>
  <si>
    <t xml:space="preserve">powder for oral suspension containing mycophenolate mofetil 1 g per 5 ml, 165 ml</t>
  </si>
  <si>
    <t xml:space="preserve">L04AA06</t>
  </si>
  <si>
    <t xml:space="preserve">08588B</t>
  </si>
  <si>
    <t xml:space="preserve">OXCARBAZEPINE</t>
  </si>
  <si>
    <t xml:space="preserve">oral suspension 60 mg per ml, 250 ml</t>
  </si>
  <si>
    <t xml:space="preserve">N03AF02</t>
  </si>
  <si>
    <t xml:space="preserve">08602R</t>
  </si>
  <si>
    <t xml:space="preserve">injection set containing 1 vial powder for injection 1,200 i.u. and 2 ml solvent in pre-filled syringe</t>
  </si>
  <si>
    <t xml:space="preserve">08603T</t>
  </si>
  <si>
    <t xml:space="preserve">injection containing dalteparin sodium 2,500 i.u. (anti-xa) in 0.2 ml single dose pre-filled syringe</t>
  </si>
  <si>
    <t xml:space="preserve">08641T</t>
  </si>
  <si>
    <t xml:space="preserve">08642W</t>
  </si>
  <si>
    <t xml:space="preserve">08643X</t>
  </si>
  <si>
    <t xml:space="preserve">08644Y</t>
  </si>
  <si>
    <t xml:space="preserve">08645B</t>
  </si>
  <si>
    <t xml:space="preserve">OESTRADIOL</t>
  </si>
  <si>
    <t xml:space="preserve">nasal spray containing oestradiol hemihydrate 150 mg per actuation, 60 actuations, 4.2 ml</t>
  </si>
  <si>
    <t xml:space="preserve">G03CA03</t>
  </si>
  <si>
    <t xml:space="preserve">08725F</t>
  </si>
  <si>
    <t xml:space="preserve">SIROLIMUS</t>
  </si>
  <si>
    <t xml:space="preserve">oral solution 1 mg per ml, 60 ml</t>
  </si>
  <si>
    <t xml:space="preserve">L04AA10</t>
  </si>
  <si>
    <t xml:space="preserve">08661W</t>
  </si>
  <si>
    <t xml:space="preserve">08672K</t>
  </si>
  <si>
    <t xml:space="preserve">injection set containing 1 vial powder for injection 75 i.u. and 1 pre-filled syringe solvent 1 ml</t>
  </si>
  <si>
    <t xml:space="preserve">08673L</t>
  </si>
  <si>
    <t xml:space="preserve">injection set containing 10 vials powder for injection 75 i.u. and 10 pre-filled syringes solvent 1 ml</t>
  </si>
  <si>
    <t xml:space="preserve">08674M</t>
  </si>
  <si>
    <t xml:space="preserve">injection set containing 1 vial powder for injection 1,050 i.u. and 1 pre-filled syringe solvent 2 ml</t>
  </si>
  <si>
    <t xml:space="preserve">08675N</t>
  </si>
  <si>
    <t xml:space="preserve">injection set containing 1 vial powder for injection 450 i.u. and 1 pre-filled syringe solvent 1 ml</t>
  </si>
  <si>
    <t xml:space="preserve">08705E</t>
  </si>
  <si>
    <t xml:space="preserve">08711L</t>
  </si>
  <si>
    <t xml:space="preserve">nasal spray (pump pack) containing desmopressin acetate 10 mg per actuation, 60 actuations, 6 ml</t>
  </si>
  <si>
    <t xml:space="preserve">08712M</t>
  </si>
  <si>
    <t xml:space="preserve">08713N</t>
  </si>
  <si>
    <t xml:space="preserve">injection 300 i.u. in 0.5 ml multi-dose cartridge</t>
  </si>
  <si>
    <t xml:space="preserve">08714P</t>
  </si>
  <si>
    <t xml:space="preserve">injection 450 i.u. in 0.75 ml multi-dose cartridge</t>
  </si>
  <si>
    <t xml:space="preserve">08715Q</t>
  </si>
  <si>
    <t xml:space="preserve">injection 900 i.u. in 1.5 ml multi-dose cartridge</t>
  </si>
  <si>
    <t xml:space="preserve">08736T</t>
  </si>
  <si>
    <t xml:space="preserve">AMISULPRIDE</t>
  </si>
  <si>
    <t xml:space="preserve">oral solution 100 mg per ml, 60 ml</t>
  </si>
  <si>
    <t xml:space="preserve">N05AL05</t>
  </si>
  <si>
    <t xml:space="preserve">08747J</t>
  </si>
  <si>
    <t xml:space="preserve">inhalation solution 200 mg (as sodium) per ml, 5 ml</t>
  </si>
  <si>
    <t xml:space="preserve">inhalation</t>
  </si>
  <si>
    <t xml:space="preserve">Inhal</t>
  </si>
  <si>
    <t xml:space="preserve">08760C</t>
  </si>
  <si>
    <t xml:space="preserve">CAPTOPRIL</t>
  </si>
  <si>
    <t xml:space="preserve">oral solution 5 mg per ml, 95 ml</t>
  </si>
  <si>
    <t xml:space="preserve">C09AA01</t>
  </si>
  <si>
    <t xml:space="preserve">08791Q</t>
  </si>
  <si>
    <t xml:space="preserve">oral solution 1 mg per ml, 30 ml</t>
  </si>
  <si>
    <t xml:space="preserve">08815Y</t>
  </si>
  <si>
    <t xml:space="preserve">FERROUS SULFATE</t>
  </si>
  <si>
    <t xml:space="preserve">oral liquid 30 mg per ml, 250 ml</t>
  </si>
  <si>
    <t xml:space="preserve">B03AA07</t>
  </si>
  <si>
    <t xml:space="preserve">08843K</t>
  </si>
  <si>
    <t xml:space="preserve">TRAMADOL</t>
  </si>
  <si>
    <t xml:space="preserve">oral drops containing tramadol hydrochloride 100 mg per ml, 10 ml</t>
  </si>
  <si>
    <t xml:space="preserve">N02AX02</t>
  </si>
  <si>
    <t xml:space="preserve">08849R</t>
  </si>
  <si>
    <t xml:space="preserve">ESCITALOPRAM</t>
  </si>
  <si>
    <t xml:space="preserve">oral solution 10 mg (as oxalate) per ml, 28 ml</t>
  </si>
  <si>
    <t xml:space="preserve">N06AB10</t>
  </si>
  <si>
    <t xml:space="preserve">08871X</t>
  </si>
  <si>
    <t xml:space="preserve">solution for injection 900 i.u. in 1.08 ml multi-dose cartridge</t>
  </si>
  <si>
    <t xml:space="preserve">08874C</t>
  </si>
  <si>
    <t xml:space="preserve">injections (human analogue), cartridges, 50 units-50 units per ml, 3 ml, 5</t>
  </si>
  <si>
    <t xml:space="preserve">08904P</t>
  </si>
  <si>
    <t xml:space="preserve">08905Q</t>
  </si>
  <si>
    <t xml:space="preserve">08956J</t>
  </si>
  <si>
    <t xml:space="preserve">08957K</t>
  </si>
  <si>
    <t xml:space="preserve">08958L</t>
  </si>
  <si>
    <t xml:space="preserve">08959M</t>
  </si>
  <si>
    <t xml:space="preserve">injection containing dalteparin sodium 15,000 i.u. (anti-xa) in 0.6 ml single dose pre-filled syringe</t>
  </si>
  <si>
    <t xml:space="preserve">08960N</t>
  </si>
  <si>
    <t xml:space="preserve">injection containing dalteparin sodium 18,000 i.u. (anti-xa) in 0.72 ml single dose pre-filled syringe</t>
  </si>
  <si>
    <t xml:space="preserve">08970D</t>
  </si>
  <si>
    <t xml:space="preserve">LEVODOPA + CARBIDOPA ANHYDROUS</t>
  </si>
  <si>
    <t xml:space="preserve">intestinal gel 20 mg-5 mg per ml, 100 ml</t>
  </si>
  <si>
    <t xml:space="preserve">N04BA02</t>
  </si>
  <si>
    <t xml:space="preserve">08976K</t>
  </si>
  <si>
    <t xml:space="preserve">08977L</t>
  </si>
  <si>
    <t xml:space="preserve">09014K</t>
  </si>
  <si>
    <t xml:space="preserve">oral solution 1 mg per ml, 500 ml</t>
  </si>
  <si>
    <t xml:space="preserve">09015L</t>
  </si>
  <si>
    <t xml:space="preserve">oral solution 5 mg per ml, 250 ml</t>
  </si>
  <si>
    <t xml:space="preserve">09016M</t>
  </si>
  <si>
    <t xml:space="preserve">oral solution 5 mg per ml, 500 ml</t>
  </si>
  <si>
    <t xml:space="preserve">09039R</t>
  </si>
  <si>
    <t xml:space="preserve">INSULIN GLARGINE</t>
  </si>
  <si>
    <t xml:space="preserve">A10AE04</t>
  </si>
  <si>
    <t xml:space="preserve">09040T</t>
  </si>
  <si>
    <t xml:space="preserve">INSULIN DETEMIR</t>
  </si>
  <si>
    <t xml:space="preserve">A10AE05</t>
  </si>
  <si>
    <t xml:space="preserve">09143F</t>
  </si>
  <si>
    <t xml:space="preserve">09149M</t>
  </si>
  <si>
    <t xml:space="preserve">09150N</t>
  </si>
  <si>
    <t xml:space="preserve">09169N</t>
  </si>
  <si>
    <t xml:space="preserve">LEVETIRACETAM</t>
  </si>
  <si>
    <t xml:space="preserve">oral solution 100 mg per ml, 300 ml</t>
  </si>
  <si>
    <t xml:space="preserve">N03AX14</t>
  </si>
  <si>
    <t xml:space="preserve">09192T</t>
  </si>
  <si>
    <t xml:space="preserve">CLARITHROMYCIN</t>
  </si>
  <si>
    <t xml:space="preserve">powder for oral liquid 250 mg per 5 ml, 50 ml</t>
  </si>
  <si>
    <t xml:space="preserve">J01FA09</t>
  </si>
  <si>
    <t xml:space="preserve">09224L</t>
  </si>
  <si>
    <t xml:space="preserve">injection (human analogue) 100 units per ml, 10 ml</t>
  </si>
  <si>
    <t xml:space="preserve">09293D</t>
  </si>
  <si>
    <t xml:space="preserve">09360P</t>
  </si>
  <si>
    <t xml:space="preserve">POSACONAZOLE</t>
  </si>
  <si>
    <t xml:space="preserve">oral suspension 40 mg per ml, 105 ml</t>
  </si>
  <si>
    <t xml:space="preserve">J02AC04</t>
  </si>
  <si>
    <t xml:space="preserve">09411H</t>
  </si>
  <si>
    <t xml:space="preserve">TERIPARATIDE</t>
  </si>
  <si>
    <t xml:space="preserve">injection 250 mg per ml, 2.4 ml in multi-dose pre-filled pen</t>
  </si>
  <si>
    <t xml:space="preserve">H05AA02</t>
  </si>
  <si>
    <t xml:space="preserve">09441X</t>
  </si>
  <si>
    <t xml:space="preserve">09452L</t>
  </si>
  <si>
    <t xml:space="preserve">VORICONAZOLE</t>
  </si>
  <si>
    <t xml:space="preserve">powder for oral suspension 40 mg per ml, 70 ml</t>
  </si>
  <si>
    <t xml:space="preserve">J02AC03</t>
  </si>
  <si>
    <t xml:space="preserve">09500B</t>
  </si>
  <si>
    <t xml:space="preserve">09507J</t>
  </si>
  <si>
    <t xml:space="preserve">NEVIRAPINE</t>
  </si>
  <si>
    <t xml:space="preserve">oral suspension 50 mg (as hemihydrate) per 5 ml, 240 ml</t>
  </si>
  <si>
    <t xml:space="preserve">J05AG01</t>
  </si>
  <si>
    <t xml:space="preserve">09542F</t>
  </si>
  <si>
    <t xml:space="preserve">RITONAVIR</t>
  </si>
  <si>
    <t xml:space="preserve">oral solution 600 mg per 7.5 ml (80 mg per ml), 90 ml</t>
  </si>
  <si>
    <t xml:space="preserve">J05AE03</t>
  </si>
  <si>
    <t xml:space="preserve">09550P</t>
  </si>
  <si>
    <t xml:space="preserve">09570Q</t>
  </si>
  <si>
    <t xml:space="preserve">ZIDOVUDINE</t>
  </si>
  <si>
    <t xml:space="preserve">syrup 10 mg per ml, 200 ml</t>
  </si>
  <si>
    <t xml:space="preserve">J05AF01</t>
  </si>
  <si>
    <t xml:space="preserve">09587N</t>
  </si>
  <si>
    <t xml:space="preserve">EPOETIN LAMBDA</t>
  </si>
  <si>
    <t xml:space="preserve">09589Q</t>
  </si>
  <si>
    <t xml:space="preserve">09590R</t>
  </si>
  <si>
    <t xml:space="preserve">09591T</t>
  </si>
  <si>
    <t xml:space="preserve">09594Y</t>
  </si>
  <si>
    <t xml:space="preserve">09595B</t>
  </si>
  <si>
    <t xml:space="preserve">09596C</t>
  </si>
  <si>
    <t xml:space="preserve">09632Y</t>
  </si>
  <si>
    <t xml:space="preserve">09655E</t>
  </si>
  <si>
    <t xml:space="preserve">VALGANCICLOVIR</t>
  </si>
  <si>
    <t xml:space="preserve">powder for oral solution 50 mg (as hydrochloride) per ml, 100 ml</t>
  </si>
  <si>
    <t xml:space="preserve">J05AB14</t>
  </si>
  <si>
    <t xml:space="preserve">09668W</t>
  </si>
  <si>
    <t xml:space="preserve">09669X</t>
  </si>
  <si>
    <t xml:space="preserve">injection 2,000 units in 1 ml pre-filled syringe</t>
  </si>
  <si>
    <t xml:space="preserve">09670Y</t>
  </si>
  <si>
    <t xml:space="preserve">09700M</t>
  </si>
  <si>
    <t xml:space="preserve">09714G</t>
  </si>
  <si>
    <t xml:space="preserve">09715H</t>
  </si>
  <si>
    <t xml:space="preserve">powder for paediatric oral drops 100 mg per ml, 20 ml</t>
  </si>
  <si>
    <t xml:space="preserve">09743T</t>
  </si>
  <si>
    <t xml:space="preserve">09744W</t>
  </si>
  <si>
    <t xml:space="preserve">10168E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</si>
</sst>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O1" activeCellId="0" sqref="O1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36.14"/>
    <col collapsed="false" customWidth="true" hidden="false" outlineLevel="0" max="4" min="4" style="0" width="72.76"/>
    <col collapsed="false" customWidth="true" hidden="false" outlineLevel="0" max="5" min="5" style="0" width="8.57"/>
    <col collapsed="false" customWidth="true" hidden="false" outlineLevel="0" max="6" min="6" style="0" width="8.53"/>
    <col collapsed="false" customWidth="true" hidden="false" outlineLevel="0" max="7" min="7" style="0" width="13"/>
    <col collapsed="false" customWidth="true" hidden="false" outlineLevel="0" max="8" min="8" style="0" width="11.14"/>
    <col collapsed="false" customWidth="true" hidden="false" outlineLevel="0" max="9" min="9" style="0" width="12"/>
    <col collapsed="false" customWidth="true" hidden="false" outlineLevel="0" max="10" min="10" style="0" width="11.57"/>
    <col collapsed="false" customWidth="true" hidden="false" outlineLevel="0" max="11" min="11" style="0" width="12.9"/>
    <col collapsed="false" customWidth="true" hidden="false" outlineLevel="0" max="12" min="12" style="0" width="13.67"/>
    <col collapsed="false" customWidth="true" hidden="false" outlineLevel="0" max="13" min="13" style="0" width="16"/>
    <col collapsed="false" customWidth="true" hidden="false" outlineLevel="0" max="14" min="14" style="0" width="12.78"/>
    <col collapsed="false" customWidth="true" hidden="false" outlineLevel="0" max="1025" min="15" style="0" width="8.53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f aca="false">35000*0.00025</f>
        <v>8.75</v>
      </c>
      <c r="J2" s="0" t="s">
        <v>21</v>
      </c>
      <c r="N2" s="0" t="s">
        <v>20</v>
      </c>
    </row>
    <row r="3" customFormat="false" ht="13.8" hidden="false" customHeight="false" outlineLevel="0" collapsed="false">
      <c r="A3" s="0" t="n">
        <v>2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18</v>
      </c>
      <c r="G3" s="0" t="s">
        <v>26</v>
      </c>
      <c r="H3" s="0" t="s">
        <v>27</v>
      </c>
      <c r="I3" s="0" t="n">
        <v>60</v>
      </c>
      <c r="J3" s="0" t="s">
        <v>21</v>
      </c>
      <c r="N3" s="0" t="s">
        <v>27</v>
      </c>
    </row>
    <row r="4" customFormat="false" ht="13.8" hidden="false" customHeight="false" outlineLevel="0" collapsed="false">
      <c r="A4" s="0" t="n">
        <v>3</v>
      </c>
      <c r="B4" s="0" t="s">
        <v>28</v>
      </c>
      <c r="C4" s="0" t="s">
        <v>29</v>
      </c>
      <c r="D4" s="0" t="s">
        <v>30</v>
      </c>
      <c r="E4" s="0" t="s">
        <v>31</v>
      </c>
      <c r="F4" s="0" t="s">
        <v>18</v>
      </c>
      <c r="G4" s="0" t="s">
        <v>32</v>
      </c>
      <c r="H4" s="0" t="s">
        <v>27</v>
      </c>
      <c r="I4" s="0" t="n">
        <v>750</v>
      </c>
      <c r="J4" s="0" t="s">
        <v>21</v>
      </c>
      <c r="N4" s="0" t="s">
        <v>27</v>
      </c>
    </row>
    <row r="5" customFormat="false" ht="14.9" hidden="false" customHeight="false" outlineLevel="0" collapsed="false">
      <c r="A5" s="0" t="n">
        <v>4</v>
      </c>
      <c r="B5" s="0" t="s">
        <v>33</v>
      </c>
      <c r="C5" s="0" t="s">
        <v>34</v>
      </c>
      <c r="D5" s="1" t="s">
        <v>35</v>
      </c>
      <c r="E5" s="0" t="s">
        <v>36</v>
      </c>
      <c r="F5" s="0" t="s">
        <v>18</v>
      </c>
      <c r="G5" s="0" t="s">
        <v>37</v>
      </c>
      <c r="H5" s="0" t="s">
        <v>38</v>
      </c>
      <c r="I5" s="0" t="n">
        <f aca="false">5*100000000</f>
        <v>500000000</v>
      </c>
      <c r="J5" s="0" t="s">
        <v>39</v>
      </c>
      <c r="N5" s="0" t="s">
        <v>38</v>
      </c>
    </row>
    <row r="6" customFormat="false" ht="13.8" hidden="false" customHeight="false" outlineLevel="0" collapsed="false">
      <c r="A6" s="0" t="n">
        <v>5</v>
      </c>
      <c r="B6" s="0" t="s">
        <v>40</v>
      </c>
      <c r="C6" s="0" t="s">
        <v>41</v>
      </c>
      <c r="D6" s="1" t="s">
        <v>42</v>
      </c>
      <c r="E6" s="0" t="s">
        <v>36</v>
      </c>
      <c r="F6" s="0" t="s">
        <v>18</v>
      </c>
      <c r="G6" s="0" t="s">
        <v>37</v>
      </c>
      <c r="H6" s="0" t="s">
        <v>38</v>
      </c>
      <c r="I6" s="0" t="n">
        <f aca="false">19.2*100000000</f>
        <v>1920000000</v>
      </c>
      <c r="J6" s="0" t="s">
        <v>39</v>
      </c>
      <c r="N6" s="0" t="s">
        <v>38</v>
      </c>
    </row>
    <row r="7" customFormat="false" ht="13.8" hidden="false" customHeight="false" outlineLevel="0" collapsed="false">
      <c r="A7" s="0" t="n">
        <v>6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18</v>
      </c>
      <c r="G7" s="0" t="s">
        <v>26</v>
      </c>
      <c r="H7" s="0" t="s">
        <v>27</v>
      </c>
      <c r="I7" s="0" t="n">
        <v>200</v>
      </c>
      <c r="J7" s="0" t="s">
        <v>21</v>
      </c>
      <c r="N7" s="0" t="s">
        <v>27</v>
      </c>
    </row>
    <row r="8" customFormat="false" ht="13.8" hidden="false" customHeight="false" outlineLevel="0" collapsed="false">
      <c r="A8" s="0" t="n">
        <v>7</v>
      </c>
      <c r="B8" s="0" t="s">
        <v>47</v>
      </c>
      <c r="C8" s="0" t="s">
        <v>48</v>
      </c>
      <c r="D8" s="0" t="s">
        <v>49</v>
      </c>
      <c r="E8" s="0" t="s">
        <v>50</v>
      </c>
      <c r="F8" s="0" t="s">
        <v>18</v>
      </c>
      <c r="G8" s="0" t="s">
        <v>26</v>
      </c>
      <c r="H8" s="0" t="s">
        <v>27</v>
      </c>
      <c r="I8" s="0" t="n">
        <v>500</v>
      </c>
      <c r="J8" s="0" t="s">
        <v>21</v>
      </c>
      <c r="N8" s="0" t="s">
        <v>27</v>
      </c>
    </row>
    <row r="9" customFormat="false" ht="13.8" hidden="false" customHeight="false" outlineLevel="0" collapsed="false">
      <c r="A9" s="0" t="n">
        <v>8</v>
      </c>
      <c r="B9" s="0" t="s">
        <v>51</v>
      </c>
      <c r="C9" s="0" t="s">
        <v>52</v>
      </c>
      <c r="D9" s="0" t="s">
        <v>53</v>
      </c>
      <c r="E9" s="0" t="s">
        <v>54</v>
      </c>
      <c r="F9" s="0" t="s">
        <v>18</v>
      </c>
      <c r="G9" s="0" t="s">
        <v>26</v>
      </c>
      <c r="H9" s="0" t="s">
        <v>27</v>
      </c>
      <c r="I9" s="0" t="n">
        <v>100</v>
      </c>
      <c r="J9" s="0" t="s">
        <v>21</v>
      </c>
      <c r="N9" s="0" t="s">
        <v>27</v>
      </c>
    </row>
    <row r="10" customFormat="false" ht="13.8" hidden="false" customHeight="false" outlineLevel="0" collapsed="false">
      <c r="A10" s="0" t="n">
        <v>9</v>
      </c>
      <c r="B10" s="0" t="s">
        <v>55</v>
      </c>
      <c r="C10" s="0" t="s">
        <v>56</v>
      </c>
      <c r="D10" s="0" t="s">
        <v>57</v>
      </c>
      <c r="E10" s="0" t="s">
        <v>58</v>
      </c>
      <c r="F10" s="0" t="s">
        <v>18</v>
      </c>
      <c r="G10" s="0" t="s">
        <v>19</v>
      </c>
      <c r="H10" s="0" t="s">
        <v>20</v>
      </c>
      <c r="I10" s="0" t="n">
        <f aca="false">10000*0.00025</f>
        <v>2.5</v>
      </c>
      <c r="J10" s="0" t="s">
        <v>21</v>
      </c>
      <c r="N10" s="0" t="s">
        <v>20</v>
      </c>
    </row>
    <row r="11" customFormat="false" ht="13.8" hidden="false" customHeight="false" outlineLevel="0" collapsed="false">
      <c r="A11" s="0" t="n">
        <v>10</v>
      </c>
      <c r="B11" s="0" t="s">
        <v>59</v>
      </c>
      <c r="C11" s="0" t="s">
        <v>60</v>
      </c>
      <c r="D11" s="0" t="s">
        <v>61</v>
      </c>
      <c r="E11" s="0" t="s">
        <v>17</v>
      </c>
      <c r="F11" s="0" t="s">
        <v>18</v>
      </c>
      <c r="G11" s="0" t="s">
        <v>19</v>
      </c>
      <c r="H11" s="0" t="s">
        <v>20</v>
      </c>
      <c r="I11" s="0" t="n">
        <f aca="false">5000*0.00025</f>
        <v>1.25</v>
      </c>
      <c r="J11" s="0" t="s">
        <v>21</v>
      </c>
      <c r="N11" s="0" t="s">
        <v>20</v>
      </c>
    </row>
    <row r="12" customFormat="false" ht="13.8" hidden="false" customHeight="false" outlineLevel="0" collapsed="false">
      <c r="A12" s="0" t="n">
        <v>11</v>
      </c>
      <c r="B12" s="0" t="s">
        <v>62</v>
      </c>
      <c r="C12" s="0" t="s">
        <v>63</v>
      </c>
      <c r="D12" s="0" t="s">
        <v>64</v>
      </c>
      <c r="E12" s="0" t="s">
        <v>65</v>
      </c>
      <c r="F12" s="0" t="s">
        <v>18</v>
      </c>
      <c r="G12" s="0" t="s">
        <v>66</v>
      </c>
      <c r="H12" s="1" t="s">
        <v>67</v>
      </c>
      <c r="I12" s="0" t="n">
        <v>500</v>
      </c>
      <c r="J12" s="0" t="s">
        <v>21</v>
      </c>
      <c r="N12" s="0" t="s">
        <v>66</v>
      </c>
    </row>
    <row r="13" customFormat="false" ht="13.8" hidden="false" customHeight="false" outlineLevel="0" collapsed="false">
      <c r="A13" s="0" t="n">
        <v>12</v>
      </c>
      <c r="B13" s="0" t="s">
        <v>68</v>
      </c>
      <c r="C13" s="0" t="s">
        <v>56</v>
      </c>
      <c r="D13" s="0" t="s">
        <v>69</v>
      </c>
      <c r="E13" s="0" t="s">
        <v>58</v>
      </c>
      <c r="F13" s="0" t="s">
        <v>18</v>
      </c>
      <c r="G13" s="0" t="s">
        <v>19</v>
      </c>
      <c r="H13" s="0" t="s">
        <v>20</v>
      </c>
      <c r="I13" s="0" t="n">
        <f aca="false">12500*0.00025</f>
        <v>3.125</v>
      </c>
      <c r="J13" s="0" t="s">
        <v>21</v>
      </c>
      <c r="N13" s="0" t="s">
        <v>20</v>
      </c>
    </row>
    <row r="14" customFormat="false" ht="13.8" hidden="false" customHeight="false" outlineLevel="0" collapsed="false">
      <c r="A14" s="0" t="n">
        <v>13</v>
      </c>
      <c r="B14" s="0" t="s">
        <v>70</v>
      </c>
      <c r="C14" s="0" t="s">
        <v>71</v>
      </c>
      <c r="D14" s="0" t="s">
        <v>72</v>
      </c>
      <c r="E14" s="0" t="s">
        <v>73</v>
      </c>
      <c r="F14" s="0" t="s">
        <v>18</v>
      </c>
      <c r="G14" s="0" t="s">
        <v>26</v>
      </c>
      <c r="H14" s="0" t="s">
        <v>27</v>
      </c>
      <c r="I14" s="0" t="n">
        <v>10000</v>
      </c>
      <c r="J14" s="0" t="s">
        <v>21</v>
      </c>
      <c r="N14" s="0" t="s">
        <v>27</v>
      </c>
    </row>
    <row r="15" customFormat="false" ht="13.8" hidden="false" customHeight="false" outlineLevel="0" collapsed="false">
      <c r="A15" s="0" t="n">
        <v>14</v>
      </c>
      <c r="B15" s="0" t="s">
        <v>74</v>
      </c>
      <c r="C15" s="0" t="s">
        <v>75</v>
      </c>
      <c r="D15" s="0" t="s">
        <v>76</v>
      </c>
      <c r="E15" s="0" t="s">
        <v>77</v>
      </c>
      <c r="F15" s="0" t="s">
        <v>18</v>
      </c>
      <c r="G15" s="0" t="s">
        <v>19</v>
      </c>
      <c r="H15" s="0" t="s">
        <v>20</v>
      </c>
      <c r="I15" s="0" t="n">
        <f aca="false">50*0.00025</f>
        <v>0.0125</v>
      </c>
      <c r="J15" s="0" t="s">
        <v>21</v>
      </c>
      <c r="N15" s="0" t="s">
        <v>20</v>
      </c>
    </row>
    <row r="16" customFormat="false" ht="13.8" hidden="false" customHeight="false" outlineLevel="0" collapsed="false">
      <c r="A16" s="0" t="n">
        <v>15</v>
      </c>
      <c r="B16" s="0" t="s">
        <v>78</v>
      </c>
      <c r="C16" s="0" t="s">
        <v>75</v>
      </c>
      <c r="D16" s="0" t="s">
        <v>79</v>
      </c>
      <c r="E16" s="0" t="s">
        <v>77</v>
      </c>
      <c r="F16" s="0" t="s">
        <v>18</v>
      </c>
      <c r="G16" s="0" t="s">
        <v>19</v>
      </c>
      <c r="H16" s="0" t="s">
        <v>20</v>
      </c>
      <c r="I16" s="0" t="n">
        <f aca="false">70*0.00025</f>
        <v>0.0175</v>
      </c>
      <c r="J16" s="0" t="s">
        <v>21</v>
      </c>
      <c r="N16" s="0" t="s">
        <v>20</v>
      </c>
    </row>
    <row r="17" customFormat="false" ht="13.8" hidden="false" customHeight="false" outlineLevel="0" collapsed="false">
      <c r="A17" s="0" t="n">
        <v>16</v>
      </c>
      <c r="B17" s="0" t="s">
        <v>80</v>
      </c>
      <c r="C17" s="0" t="s">
        <v>15</v>
      </c>
      <c r="D17" s="0" t="s">
        <v>81</v>
      </c>
      <c r="E17" s="0" t="s">
        <v>17</v>
      </c>
      <c r="F17" s="0" t="s">
        <v>18</v>
      </c>
      <c r="G17" s="0" t="s">
        <v>19</v>
      </c>
      <c r="H17" s="0" t="s">
        <v>20</v>
      </c>
      <c r="I17" s="0" t="n">
        <f aca="false">5000*0.00025</f>
        <v>1.25</v>
      </c>
      <c r="J17" s="0" t="s">
        <v>21</v>
      </c>
      <c r="N17" s="0" t="s">
        <v>20</v>
      </c>
    </row>
    <row r="18" customFormat="false" ht="13.8" hidden="false" customHeight="false" outlineLevel="0" collapsed="false">
      <c r="A18" s="0" t="n">
        <v>17</v>
      </c>
      <c r="B18" s="0" t="s">
        <v>82</v>
      </c>
      <c r="C18" s="0" t="s">
        <v>15</v>
      </c>
      <c r="D18" s="0" t="s">
        <v>83</v>
      </c>
      <c r="E18" s="0" t="s">
        <v>17</v>
      </c>
      <c r="F18" s="0" t="s">
        <v>18</v>
      </c>
      <c r="G18" s="0" t="s">
        <v>19</v>
      </c>
      <c r="H18" s="0" t="s">
        <v>20</v>
      </c>
      <c r="I18" s="0" t="n">
        <f aca="false">5000*0.00025</f>
        <v>1.25</v>
      </c>
      <c r="J18" s="0" t="s">
        <v>21</v>
      </c>
      <c r="N18" s="0" t="s">
        <v>20</v>
      </c>
    </row>
    <row r="19" customFormat="false" ht="13.8" hidden="false" customHeight="false" outlineLevel="0" collapsed="false">
      <c r="A19" s="0" t="n">
        <v>18</v>
      </c>
      <c r="B19" s="0" t="s">
        <v>84</v>
      </c>
      <c r="C19" s="0" t="s">
        <v>15</v>
      </c>
      <c r="D19" s="0" t="s">
        <v>85</v>
      </c>
      <c r="E19" s="0" t="s">
        <v>17</v>
      </c>
      <c r="F19" s="0" t="s">
        <v>18</v>
      </c>
      <c r="G19" s="0" t="s">
        <v>19</v>
      </c>
      <c r="H19" s="0" t="s">
        <v>20</v>
      </c>
      <c r="I19" s="0" t="n">
        <v>1.25</v>
      </c>
      <c r="J19" s="0" t="s">
        <v>21</v>
      </c>
      <c r="N19" s="0" t="s">
        <v>20</v>
      </c>
    </row>
    <row r="20" customFormat="false" ht="13.8" hidden="false" customHeight="false" outlineLevel="0" collapsed="false">
      <c r="A20" s="0" t="n">
        <v>19</v>
      </c>
      <c r="B20" s="0" t="s">
        <v>86</v>
      </c>
      <c r="C20" s="0" t="s">
        <v>87</v>
      </c>
      <c r="D20" s="0" t="s">
        <v>88</v>
      </c>
      <c r="E20" s="0" t="s">
        <v>89</v>
      </c>
      <c r="F20" s="0" t="s">
        <v>18</v>
      </c>
      <c r="G20" s="0" t="s">
        <v>19</v>
      </c>
      <c r="H20" s="0" t="s">
        <v>20</v>
      </c>
      <c r="I20" s="0" t="n">
        <f aca="false">5000*0.00025</f>
        <v>1.25</v>
      </c>
      <c r="J20" s="0" t="s">
        <v>21</v>
      </c>
      <c r="N20" s="0" t="s">
        <v>20</v>
      </c>
    </row>
    <row r="21" customFormat="false" ht="13.8" hidden="false" customHeight="false" outlineLevel="0" collapsed="false">
      <c r="A21" s="0" t="n">
        <v>20</v>
      </c>
      <c r="B21" s="0" t="s">
        <v>90</v>
      </c>
      <c r="C21" s="0" t="s">
        <v>91</v>
      </c>
      <c r="D21" s="0" t="s">
        <v>92</v>
      </c>
      <c r="E21" s="0" t="s">
        <v>93</v>
      </c>
      <c r="F21" s="0" t="s">
        <v>18</v>
      </c>
      <c r="G21" s="0" t="s">
        <v>26</v>
      </c>
      <c r="H21" s="0" t="s">
        <v>27</v>
      </c>
      <c r="I21" s="0" t="n">
        <v>2500</v>
      </c>
      <c r="J21" s="0" t="s">
        <v>21</v>
      </c>
      <c r="N21" s="0" t="s">
        <v>27</v>
      </c>
    </row>
    <row r="22" customFormat="false" ht="13.8" hidden="false" customHeight="false" outlineLevel="0" collapsed="false">
      <c r="A22" s="0" t="n">
        <v>21</v>
      </c>
      <c r="B22" s="0" t="s">
        <v>94</v>
      </c>
      <c r="C22" s="0" t="s">
        <v>91</v>
      </c>
      <c r="D22" s="0" t="s">
        <v>95</v>
      </c>
      <c r="E22" s="0" t="s">
        <v>93</v>
      </c>
      <c r="F22" s="0" t="s">
        <v>18</v>
      </c>
      <c r="G22" s="0" t="s">
        <v>26</v>
      </c>
      <c r="H22" s="0" t="s">
        <v>27</v>
      </c>
      <c r="I22" s="0" t="n">
        <v>5000</v>
      </c>
      <c r="J22" s="0" t="s">
        <v>21</v>
      </c>
      <c r="N22" s="0" t="s">
        <v>27</v>
      </c>
    </row>
    <row r="23" customFormat="false" ht="13.8" hidden="false" customHeight="false" outlineLevel="0" collapsed="false">
      <c r="A23" s="0" t="n">
        <v>22</v>
      </c>
      <c r="B23" s="0" t="s">
        <v>96</v>
      </c>
      <c r="C23" s="0" t="s">
        <v>97</v>
      </c>
      <c r="D23" s="0" t="s">
        <v>98</v>
      </c>
      <c r="E23" s="0" t="s">
        <v>99</v>
      </c>
      <c r="F23" s="0" t="s">
        <v>18</v>
      </c>
      <c r="G23" s="0" t="s">
        <v>19</v>
      </c>
      <c r="H23" s="0" t="s">
        <v>20</v>
      </c>
      <c r="I23" s="0" t="n">
        <v>1000</v>
      </c>
      <c r="J23" s="0" t="s">
        <v>21</v>
      </c>
      <c r="N23" s="0" t="s">
        <v>20</v>
      </c>
    </row>
    <row r="24" customFormat="false" ht="13.8" hidden="false" customHeight="false" outlineLevel="0" collapsed="false">
      <c r="A24" s="0" t="n">
        <v>23</v>
      </c>
      <c r="B24" s="0" t="s">
        <v>100</v>
      </c>
      <c r="C24" s="0" t="s">
        <v>101</v>
      </c>
      <c r="D24" s="0" t="s">
        <v>98</v>
      </c>
      <c r="E24" s="0" t="s">
        <v>102</v>
      </c>
      <c r="F24" s="0" t="s">
        <v>18</v>
      </c>
      <c r="G24" s="0" t="s">
        <v>19</v>
      </c>
      <c r="H24" s="0" t="s">
        <v>20</v>
      </c>
      <c r="I24" s="0" t="n">
        <v>1000</v>
      </c>
      <c r="J24" s="0" t="s">
        <v>21</v>
      </c>
      <c r="N24" s="0" t="s">
        <v>20</v>
      </c>
    </row>
    <row r="25" customFormat="false" ht="13.8" hidden="false" customHeight="false" outlineLevel="0" collapsed="false">
      <c r="A25" s="0" t="n">
        <v>24</v>
      </c>
      <c r="B25" s="0" t="s">
        <v>103</v>
      </c>
      <c r="C25" s="0" t="s">
        <v>104</v>
      </c>
      <c r="D25" s="0" t="s">
        <v>105</v>
      </c>
      <c r="E25" s="0" t="s">
        <v>106</v>
      </c>
      <c r="F25" s="0" t="s">
        <v>18</v>
      </c>
      <c r="G25" s="0" t="s">
        <v>66</v>
      </c>
      <c r="H25" s="1" t="s">
        <v>67</v>
      </c>
      <c r="I25" s="0" t="n">
        <v>5000</v>
      </c>
      <c r="J25" s="0" t="s">
        <v>21</v>
      </c>
      <c r="N25" s="0" t="s">
        <v>66</v>
      </c>
    </row>
    <row r="26" customFormat="false" ht="13.8" hidden="false" customHeight="false" outlineLevel="0" collapsed="false">
      <c r="A26" s="0" t="n">
        <v>25</v>
      </c>
      <c r="B26" s="0" t="s">
        <v>107</v>
      </c>
      <c r="C26" s="0" t="s">
        <v>87</v>
      </c>
      <c r="D26" s="0" t="s">
        <v>108</v>
      </c>
      <c r="E26" s="0" t="s">
        <v>89</v>
      </c>
      <c r="F26" s="0" t="s">
        <v>18</v>
      </c>
      <c r="G26" s="0" t="s">
        <v>19</v>
      </c>
      <c r="H26" s="0" t="s">
        <v>20</v>
      </c>
      <c r="I26" s="0" t="n">
        <f aca="false">500*0.00025</f>
        <v>0.125</v>
      </c>
      <c r="J26" s="0" t="s">
        <v>21</v>
      </c>
      <c r="N26" s="0" t="s">
        <v>20</v>
      </c>
    </row>
    <row r="27" customFormat="false" ht="13.8" hidden="false" customHeight="false" outlineLevel="0" collapsed="false">
      <c r="A27" s="0" t="n">
        <v>26</v>
      </c>
      <c r="B27" s="0" t="s">
        <v>109</v>
      </c>
      <c r="C27" s="0" t="s">
        <v>87</v>
      </c>
      <c r="D27" s="0" t="s">
        <v>110</v>
      </c>
      <c r="E27" s="0" t="s">
        <v>89</v>
      </c>
      <c r="F27" s="0" t="s">
        <v>18</v>
      </c>
      <c r="G27" s="0" t="s">
        <v>19</v>
      </c>
      <c r="H27" s="0" t="s">
        <v>20</v>
      </c>
      <c r="I27" s="0" t="n">
        <f aca="false">1500*0.00025</f>
        <v>0.375</v>
      </c>
      <c r="J27" s="0" t="s">
        <v>21</v>
      </c>
      <c r="N27" s="0" t="s">
        <v>20</v>
      </c>
    </row>
    <row r="28" customFormat="false" ht="13.8" hidden="false" customHeight="false" outlineLevel="0" collapsed="false">
      <c r="A28" s="0" t="n">
        <v>27</v>
      </c>
      <c r="B28" s="0" t="s">
        <v>111</v>
      </c>
      <c r="C28" s="0" t="s">
        <v>87</v>
      </c>
      <c r="D28" s="0" t="s">
        <v>112</v>
      </c>
      <c r="E28" s="0" t="s">
        <v>89</v>
      </c>
      <c r="F28" s="0" t="s">
        <v>18</v>
      </c>
      <c r="G28" s="0" t="s">
        <v>19</v>
      </c>
      <c r="H28" s="0" t="s">
        <v>20</v>
      </c>
      <c r="I28" s="0" t="n">
        <f aca="false">2000*0.00025</f>
        <v>0.5</v>
      </c>
      <c r="J28" s="0" t="s">
        <v>21</v>
      </c>
      <c r="N28" s="0" t="s">
        <v>20</v>
      </c>
    </row>
    <row r="29" customFormat="false" ht="13.8" hidden="false" customHeight="false" outlineLevel="0" collapsed="false">
      <c r="A29" s="0" t="n">
        <v>28</v>
      </c>
      <c r="B29" s="0" t="s">
        <v>113</v>
      </c>
      <c r="C29" s="0" t="s">
        <v>87</v>
      </c>
      <c r="D29" s="0" t="s">
        <v>108</v>
      </c>
      <c r="E29" s="0" t="s">
        <v>89</v>
      </c>
      <c r="F29" s="0" t="s">
        <v>18</v>
      </c>
      <c r="G29" s="0" t="s">
        <v>19</v>
      </c>
      <c r="H29" s="0" t="s">
        <v>20</v>
      </c>
      <c r="I29" s="0" t="n">
        <f aca="false">500*0.00025</f>
        <v>0.125</v>
      </c>
      <c r="J29" s="0" t="s">
        <v>21</v>
      </c>
      <c r="N29" s="0" t="s">
        <v>20</v>
      </c>
    </row>
    <row r="30" customFormat="false" ht="13.8" hidden="false" customHeight="false" outlineLevel="0" collapsed="false">
      <c r="A30" s="0" t="n">
        <v>29</v>
      </c>
      <c r="B30" s="0" t="s">
        <v>114</v>
      </c>
      <c r="C30" s="0" t="s">
        <v>115</v>
      </c>
      <c r="D30" s="0" t="s">
        <v>116</v>
      </c>
      <c r="E30" s="0" t="s">
        <v>117</v>
      </c>
      <c r="F30" s="0" t="s">
        <v>18</v>
      </c>
      <c r="G30" s="0" t="s">
        <v>19</v>
      </c>
      <c r="H30" s="0" t="s">
        <v>20</v>
      </c>
      <c r="I30" s="0" t="n">
        <f aca="false">75*0.00025</f>
        <v>0.01875</v>
      </c>
      <c r="J30" s="0" t="s">
        <v>21</v>
      </c>
      <c r="N30" s="0" t="s">
        <v>20</v>
      </c>
    </row>
    <row r="31" customFormat="false" ht="13.8" hidden="false" customHeight="false" outlineLevel="0" collapsed="false">
      <c r="A31" s="0" t="n">
        <v>30</v>
      </c>
      <c r="B31" s="0" t="s">
        <v>118</v>
      </c>
      <c r="C31" s="0" t="s">
        <v>119</v>
      </c>
      <c r="D31" s="0" t="s">
        <v>120</v>
      </c>
      <c r="E31" s="0" t="s">
        <v>121</v>
      </c>
      <c r="F31" s="0" t="s">
        <v>18</v>
      </c>
      <c r="G31" s="0" t="s">
        <v>26</v>
      </c>
      <c r="H31" s="0" t="s">
        <v>27</v>
      </c>
      <c r="I31" s="0" t="n">
        <v>6400</v>
      </c>
      <c r="J31" s="0" t="s">
        <v>21</v>
      </c>
      <c r="N31" s="0" t="s">
        <v>27</v>
      </c>
    </row>
    <row r="32" customFormat="false" ht="13.8" hidden="false" customHeight="false" outlineLevel="0" collapsed="false">
      <c r="A32" s="0" t="n">
        <v>31</v>
      </c>
      <c r="B32" s="0" t="s">
        <v>122</v>
      </c>
      <c r="C32" s="0" t="s">
        <v>123</v>
      </c>
      <c r="D32" s="0" t="s">
        <v>124</v>
      </c>
      <c r="E32" s="0" t="s">
        <v>125</v>
      </c>
      <c r="F32" s="0" t="s">
        <v>18</v>
      </c>
      <c r="G32" s="0" t="s">
        <v>26</v>
      </c>
      <c r="H32" s="0" t="s">
        <v>27</v>
      </c>
      <c r="I32" s="0" t="n">
        <v>11850</v>
      </c>
      <c r="J32" s="0" t="s">
        <v>21</v>
      </c>
      <c r="N32" s="0" t="s">
        <v>27</v>
      </c>
    </row>
    <row r="33" customFormat="false" ht="13.8" hidden="false" customHeight="false" outlineLevel="0" collapsed="false">
      <c r="A33" s="0" t="n">
        <v>32</v>
      </c>
      <c r="B33" s="0" t="s">
        <v>126</v>
      </c>
      <c r="C33" s="0" t="s">
        <v>127</v>
      </c>
      <c r="D33" s="0" t="s">
        <v>128</v>
      </c>
      <c r="E33" s="0" t="s">
        <v>129</v>
      </c>
      <c r="F33" s="0" t="s">
        <v>18</v>
      </c>
      <c r="G33" s="0" t="s">
        <v>26</v>
      </c>
      <c r="H33" s="0" t="s">
        <v>27</v>
      </c>
      <c r="I33" s="0" t="n">
        <v>1000</v>
      </c>
      <c r="J33" s="0" t="s">
        <v>21</v>
      </c>
      <c r="N33" s="0" t="s">
        <v>27</v>
      </c>
    </row>
    <row r="34" customFormat="false" ht="13.8" hidden="false" customHeight="false" outlineLevel="0" collapsed="false">
      <c r="A34" s="0" t="n">
        <v>33</v>
      </c>
      <c r="B34" s="0" t="s">
        <v>130</v>
      </c>
      <c r="C34" s="0" t="s">
        <v>131</v>
      </c>
      <c r="D34" s="0" t="s">
        <v>132</v>
      </c>
      <c r="E34" s="0" t="s">
        <v>133</v>
      </c>
      <c r="F34" s="0" t="s">
        <v>18</v>
      </c>
      <c r="G34" s="0" t="s">
        <v>134</v>
      </c>
      <c r="H34" s="0" t="s">
        <v>27</v>
      </c>
      <c r="I34" s="0" t="n">
        <f aca="false">500000*0.00025</f>
        <v>125</v>
      </c>
      <c r="J34" s="0" t="s">
        <v>21</v>
      </c>
      <c r="N34" s="0" t="s">
        <v>27</v>
      </c>
    </row>
    <row r="35" customFormat="false" ht="13.8" hidden="false" customHeight="false" outlineLevel="0" collapsed="false">
      <c r="A35" s="0" t="n">
        <v>34</v>
      </c>
      <c r="B35" s="0" t="s">
        <v>135</v>
      </c>
      <c r="C35" s="0" t="s">
        <v>131</v>
      </c>
      <c r="D35" s="0" t="s">
        <v>136</v>
      </c>
      <c r="E35" s="0" t="s">
        <v>133</v>
      </c>
      <c r="F35" s="0" t="s">
        <v>18</v>
      </c>
      <c r="G35" s="0" t="s">
        <v>137</v>
      </c>
      <c r="H35" s="0" t="s">
        <v>27</v>
      </c>
      <c r="I35" s="0" t="n">
        <v>125</v>
      </c>
      <c r="J35" s="0" t="s">
        <v>21</v>
      </c>
      <c r="N35" s="0" t="s">
        <v>27</v>
      </c>
    </row>
    <row r="36" customFormat="false" ht="13.8" hidden="false" customHeight="false" outlineLevel="0" collapsed="false">
      <c r="A36" s="0" t="n">
        <v>35</v>
      </c>
      <c r="B36" s="0" t="s">
        <v>138</v>
      </c>
      <c r="C36" s="0" t="s">
        <v>139</v>
      </c>
      <c r="D36" s="0" t="s">
        <v>140</v>
      </c>
      <c r="E36" s="0" t="s">
        <v>141</v>
      </c>
      <c r="F36" s="0" t="s">
        <v>18</v>
      </c>
      <c r="G36" s="0" t="s">
        <v>19</v>
      </c>
      <c r="H36" s="0" t="s">
        <v>20</v>
      </c>
      <c r="I36" s="0" t="n">
        <v>0.25</v>
      </c>
      <c r="J36" s="0" t="s">
        <v>21</v>
      </c>
      <c r="N36" s="0" t="s">
        <v>20</v>
      </c>
    </row>
    <row r="37" customFormat="false" ht="13.8" hidden="false" customHeight="false" outlineLevel="0" collapsed="false">
      <c r="A37" s="0" t="n">
        <v>36</v>
      </c>
      <c r="B37" s="0" t="s">
        <v>142</v>
      </c>
      <c r="C37" s="0" t="s">
        <v>143</v>
      </c>
      <c r="D37" s="0" t="s">
        <v>140</v>
      </c>
      <c r="E37" s="0" t="s">
        <v>144</v>
      </c>
      <c r="F37" s="0" t="s">
        <v>18</v>
      </c>
      <c r="G37" s="0" t="s">
        <v>19</v>
      </c>
      <c r="H37" s="0" t="s">
        <v>20</v>
      </c>
      <c r="I37" s="0" t="n">
        <v>0.25</v>
      </c>
      <c r="J37" s="0" t="s">
        <v>21</v>
      </c>
      <c r="N37" s="0" t="s">
        <v>20</v>
      </c>
    </row>
    <row r="38" customFormat="false" ht="13.8" hidden="false" customHeight="false" outlineLevel="0" collapsed="false">
      <c r="A38" s="0" t="n">
        <v>37</v>
      </c>
      <c r="B38" s="0" t="s">
        <v>145</v>
      </c>
      <c r="C38" s="0" t="s">
        <v>146</v>
      </c>
      <c r="D38" s="0" t="s">
        <v>147</v>
      </c>
      <c r="E38" s="0" t="s">
        <v>102</v>
      </c>
      <c r="F38" s="0" t="s">
        <v>18</v>
      </c>
      <c r="G38" s="0" t="s">
        <v>19</v>
      </c>
      <c r="H38" s="0" t="s">
        <v>20</v>
      </c>
      <c r="I38" s="0" t="n">
        <v>0.25</v>
      </c>
      <c r="J38" s="0" t="s">
        <v>21</v>
      </c>
      <c r="N38" s="0" t="s">
        <v>20</v>
      </c>
    </row>
    <row r="39" customFormat="false" ht="13.8" hidden="false" customHeight="false" outlineLevel="0" collapsed="false">
      <c r="A39" s="0" t="n">
        <v>38</v>
      </c>
      <c r="B39" s="0" t="s">
        <v>148</v>
      </c>
      <c r="C39" s="0" t="s">
        <v>149</v>
      </c>
      <c r="D39" s="0" t="s">
        <v>147</v>
      </c>
      <c r="E39" s="0" t="s">
        <v>150</v>
      </c>
      <c r="F39" s="0" t="s">
        <v>18</v>
      </c>
      <c r="G39" s="0" t="s">
        <v>19</v>
      </c>
      <c r="H39" s="0" t="s">
        <v>20</v>
      </c>
      <c r="I39" s="0" t="n">
        <v>0.25</v>
      </c>
      <c r="J39" s="0" t="s">
        <v>21</v>
      </c>
      <c r="N39" s="0" t="s">
        <v>20</v>
      </c>
    </row>
    <row r="40" customFormat="false" ht="13.8" hidden="false" customHeight="false" outlineLevel="0" collapsed="false">
      <c r="A40" s="0" t="n">
        <v>39</v>
      </c>
      <c r="B40" s="0" t="s">
        <v>151</v>
      </c>
      <c r="C40" s="0" t="s">
        <v>152</v>
      </c>
      <c r="D40" s="0" t="s">
        <v>153</v>
      </c>
      <c r="E40" s="0" t="s">
        <v>154</v>
      </c>
      <c r="F40" s="0" t="s">
        <v>18</v>
      </c>
      <c r="G40" s="0" t="s">
        <v>26</v>
      </c>
      <c r="H40" s="0" t="s">
        <v>27</v>
      </c>
      <c r="I40" s="0" t="n">
        <v>2400</v>
      </c>
      <c r="J40" s="0" t="s">
        <v>21</v>
      </c>
      <c r="N40" s="0" t="s">
        <v>27</v>
      </c>
    </row>
    <row r="41" customFormat="false" ht="13.8" hidden="false" customHeight="false" outlineLevel="0" collapsed="false">
      <c r="A41" s="0" t="n">
        <v>40</v>
      </c>
      <c r="B41" s="0" t="s">
        <v>155</v>
      </c>
      <c r="C41" s="0" t="s">
        <v>101</v>
      </c>
      <c r="D41" s="1" t="s">
        <v>156</v>
      </c>
      <c r="E41" s="0" t="s">
        <v>102</v>
      </c>
      <c r="F41" s="0" t="s">
        <v>18</v>
      </c>
      <c r="G41" s="0" t="s">
        <v>19</v>
      </c>
      <c r="H41" s="0" t="s">
        <v>20</v>
      </c>
      <c r="I41" s="0" t="n">
        <f aca="false">1500*0.00025</f>
        <v>0.375</v>
      </c>
      <c r="J41" s="0" t="s">
        <v>21</v>
      </c>
      <c r="N41" s="0" t="s">
        <v>20</v>
      </c>
    </row>
    <row r="42" customFormat="false" ht="13.8" hidden="false" customHeight="false" outlineLevel="0" collapsed="false">
      <c r="A42" s="0" t="n">
        <v>41</v>
      </c>
      <c r="B42" s="0" t="s">
        <v>157</v>
      </c>
      <c r="C42" s="0" t="s">
        <v>97</v>
      </c>
      <c r="D42" s="1" t="s">
        <v>156</v>
      </c>
      <c r="E42" s="0" t="s">
        <v>99</v>
      </c>
      <c r="F42" s="0" t="s">
        <v>18</v>
      </c>
      <c r="G42" s="0" t="s">
        <v>19</v>
      </c>
      <c r="H42" s="0" t="s">
        <v>20</v>
      </c>
      <c r="I42" s="0" t="n">
        <v>0.375</v>
      </c>
      <c r="J42" s="0" t="s">
        <v>21</v>
      </c>
      <c r="N42" s="0" t="s">
        <v>20</v>
      </c>
    </row>
    <row r="43" customFormat="false" ht="13.8" hidden="false" customHeight="false" outlineLevel="0" collapsed="false">
      <c r="A43" s="0" t="n">
        <v>42</v>
      </c>
      <c r="B43" s="0" t="s">
        <v>158</v>
      </c>
      <c r="C43" s="0" t="s">
        <v>75</v>
      </c>
      <c r="D43" s="1" t="s">
        <v>159</v>
      </c>
      <c r="E43" s="0" t="s">
        <v>77</v>
      </c>
      <c r="F43" s="0" t="s">
        <v>18</v>
      </c>
      <c r="G43" s="0" t="s">
        <v>19</v>
      </c>
      <c r="H43" s="0" t="s">
        <v>20</v>
      </c>
      <c r="I43" s="0" t="n">
        <v>0.2625</v>
      </c>
      <c r="J43" s="0" t="s">
        <v>21</v>
      </c>
      <c r="N43" s="0" t="s">
        <v>20</v>
      </c>
    </row>
    <row r="44" customFormat="false" ht="13.8" hidden="false" customHeight="false" outlineLevel="0" collapsed="false">
      <c r="A44" s="0" t="n">
        <v>43</v>
      </c>
      <c r="B44" s="0" t="s">
        <v>160</v>
      </c>
      <c r="C44" s="0" t="s">
        <v>152</v>
      </c>
      <c r="D44" s="0" t="s">
        <v>161</v>
      </c>
      <c r="E44" s="0" t="s">
        <v>154</v>
      </c>
      <c r="F44" s="0" t="s">
        <v>18</v>
      </c>
      <c r="G44" s="0" t="s">
        <v>26</v>
      </c>
      <c r="H44" s="0" t="s">
        <v>27</v>
      </c>
      <c r="I44" s="0" t="n">
        <v>9600</v>
      </c>
      <c r="J44" s="0" t="s">
        <v>21</v>
      </c>
      <c r="N44" s="0" t="s">
        <v>27</v>
      </c>
    </row>
    <row r="45" customFormat="false" ht="13.8" hidden="false" customHeight="false" outlineLevel="0" collapsed="false">
      <c r="A45" s="0" t="n">
        <v>44</v>
      </c>
      <c r="B45" s="0" t="s">
        <v>162</v>
      </c>
      <c r="C45" s="0" t="s">
        <v>163</v>
      </c>
      <c r="D45" s="0" t="s">
        <v>164</v>
      </c>
      <c r="E45" s="0" t="s">
        <v>165</v>
      </c>
      <c r="F45" s="0" t="s">
        <v>18</v>
      </c>
      <c r="G45" s="0" t="s">
        <v>26</v>
      </c>
      <c r="H45" s="0" t="s">
        <v>27</v>
      </c>
      <c r="I45" s="0" t="n">
        <v>25</v>
      </c>
      <c r="J45" s="0" t="s">
        <v>21</v>
      </c>
      <c r="N45" s="0" t="s">
        <v>27</v>
      </c>
    </row>
    <row r="46" customFormat="false" ht="13.8" hidden="false" customHeight="false" outlineLevel="0" collapsed="false">
      <c r="A46" s="0" t="n">
        <v>45</v>
      </c>
      <c r="B46" s="0" t="s">
        <v>166</v>
      </c>
      <c r="C46" s="0" t="s">
        <v>167</v>
      </c>
      <c r="D46" s="0" t="s">
        <v>168</v>
      </c>
      <c r="E46" s="0" t="s">
        <v>169</v>
      </c>
      <c r="F46" s="0" t="s">
        <v>18</v>
      </c>
      <c r="G46" s="0" t="s">
        <v>26</v>
      </c>
      <c r="H46" s="0" t="s">
        <v>27</v>
      </c>
      <c r="I46" s="0" t="n">
        <v>560</v>
      </c>
      <c r="J46" s="0" t="s">
        <v>21</v>
      </c>
      <c r="N46" s="0" t="s">
        <v>27</v>
      </c>
    </row>
    <row r="47" customFormat="false" ht="13.8" hidden="false" customHeight="false" outlineLevel="0" collapsed="false">
      <c r="A47" s="0" t="n">
        <v>46</v>
      </c>
      <c r="B47" s="0" t="s">
        <v>170</v>
      </c>
      <c r="C47" s="0" t="s">
        <v>171</v>
      </c>
      <c r="D47" s="0" t="s">
        <v>172</v>
      </c>
      <c r="E47" s="0" t="s">
        <v>173</v>
      </c>
      <c r="F47" s="0" t="s">
        <v>18</v>
      </c>
      <c r="G47" s="0" t="s">
        <v>26</v>
      </c>
      <c r="H47" s="0" t="s">
        <v>27</v>
      </c>
      <c r="I47" s="0" t="n">
        <v>2500</v>
      </c>
      <c r="J47" s="0" t="s">
        <v>21</v>
      </c>
      <c r="N47" s="0" t="s">
        <v>27</v>
      </c>
    </row>
    <row r="48" customFormat="false" ht="13.8" hidden="false" customHeight="false" outlineLevel="0" collapsed="false">
      <c r="A48" s="0" t="n">
        <v>47</v>
      </c>
      <c r="B48" s="0" t="s">
        <v>174</v>
      </c>
      <c r="C48" s="0" t="s">
        <v>171</v>
      </c>
      <c r="D48" s="0" t="s">
        <v>175</v>
      </c>
      <c r="E48" s="0" t="s">
        <v>173</v>
      </c>
      <c r="F48" s="0" t="s">
        <v>18</v>
      </c>
      <c r="G48" s="0" t="s">
        <v>26</v>
      </c>
      <c r="H48" s="0" t="s">
        <v>27</v>
      </c>
      <c r="I48" s="0" t="n">
        <v>5000</v>
      </c>
      <c r="J48" s="0" t="s">
        <v>21</v>
      </c>
      <c r="N48" s="0" t="s">
        <v>27</v>
      </c>
    </row>
    <row r="49" customFormat="false" ht="13.8" hidden="false" customHeight="false" outlineLevel="0" collapsed="false">
      <c r="A49" s="0" t="n">
        <v>48</v>
      </c>
      <c r="B49" s="0" t="s">
        <v>176</v>
      </c>
      <c r="C49" s="0" t="s">
        <v>171</v>
      </c>
      <c r="D49" s="0" t="s">
        <v>177</v>
      </c>
      <c r="E49" s="0" t="s">
        <v>173</v>
      </c>
      <c r="F49" s="0" t="s">
        <v>18</v>
      </c>
      <c r="G49" s="0" t="s">
        <v>26</v>
      </c>
      <c r="H49" s="0" t="s">
        <v>27</v>
      </c>
      <c r="I49" s="0" t="n">
        <v>2000</v>
      </c>
      <c r="J49" s="0" t="s">
        <v>21</v>
      </c>
      <c r="N49" s="0" t="s">
        <v>27</v>
      </c>
    </row>
    <row r="50" customFormat="false" ht="13.8" hidden="false" customHeight="false" outlineLevel="0" collapsed="false">
      <c r="A50" s="0" t="n">
        <v>49</v>
      </c>
      <c r="B50" s="0" t="s">
        <v>178</v>
      </c>
      <c r="C50" s="0" t="s">
        <v>179</v>
      </c>
      <c r="D50" s="1" t="s">
        <v>180</v>
      </c>
      <c r="E50" s="0" t="s">
        <v>181</v>
      </c>
      <c r="F50" s="0" t="s">
        <v>18</v>
      </c>
      <c r="G50" s="0" t="s">
        <v>26</v>
      </c>
      <c r="H50" s="0" t="s">
        <v>27</v>
      </c>
      <c r="I50" s="0" t="n">
        <v>1875</v>
      </c>
      <c r="J50" s="0" t="s">
        <v>21</v>
      </c>
      <c r="N50" s="0" t="s">
        <v>27</v>
      </c>
    </row>
    <row r="51" customFormat="false" ht="13.8" hidden="false" customHeight="false" outlineLevel="0" collapsed="false">
      <c r="A51" s="0" t="n">
        <v>50</v>
      </c>
      <c r="B51" s="0" t="s">
        <v>182</v>
      </c>
      <c r="C51" s="0" t="s">
        <v>183</v>
      </c>
      <c r="D51" s="1" t="s">
        <v>184</v>
      </c>
      <c r="E51" s="0" t="s">
        <v>185</v>
      </c>
      <c r="F51" s="0" t="s">
        <v>18</v>
      </c>
      <c r="G51" s="0" t="s">
        <v>19</v>
      </c>
      <c r="H51" s="0" t="s">
        <v>20</v>
      </c>
      <c r="I51" s="0" t="n">
        <f aca="false">1500*0.00025</f>
        <v>0.375</v>
      </c>
      <c r="J51" s="0" t="s">
        <v>21</v>
      </c>
      <c r="N51" s="0" t="s">
        <v>20</v>
      </c>
    </row>
    <row r="52" customFormat="false" ht="13.8" hidden="false" customHeight="false" outlineLevel="0" collapsed="false">
      <c r="A52" s="0" t="n">
        <v>51</v>
      </c>
      <c r="B52" s="0" t="s">
        <v>186</v>
      </c>
      <c r="C52" s="0" t="s">
        <v>23</v>
      </c>
      <c r="D52" s="0" t="s">
        <v>187</v>
      </c>
      <c r="E52" s="0" t="s">
        <v>188</v>
      </c>
      <c r="F52" s="0" t="s">
        <v>18</v>
      </c>
      <c r="G52" s="0" t="s">
        <v>66</v>
      </c>
      <c r="H52" s="1" t="s">
        <v>67</v>
      </c>
      <c r="I52" s="0" t="n">
        <v>150</v>
      </c>
      <c r="J52" s="0" t="s">
        <v>21</v>
      </c>
      <c r="N52" s="0" t="s">
        <v>66</v>
      </c>
    </row>
    <row r="53" customFormat="false" ht="13.8" hidden="false" customHeight="false" outlineLevel="0" collapsed="false">
      <c r="A53" s="0" t="n">
        <v>52</v>
      </c>
      <c r="B53" s="0" t="s">
        <v>189</v>
      </c>
      <c r="C53" s="0" t="s">
        <v>75</v>
      </c>
      <c r="D53" s="0" t="s">
        <v>190</v>
      </c>
      <c r="E53" s="0" t="s">
        <v>77</v>
      </c>
      <c r="F53" s="0" t="s">
        <v>18</v>
      </c>
      <c r="G53" s="0" t="s">
        <v>19</v>
      </c>
      <c r="H53" s="0" t="s">
        <v>20</v>
      </c>
      <c r="I53" s="0" t="n">
        <f aca="false">750*0.00025</f>
        <v>0.1875</v>
      </c>
      <c r="J53" s="0" t="s">
        <v>21</v>
      </c>
      <c r="N53" s="0" t="s">
        <v>20</v>
      </c>
    </row>
    <row r="54" customFormat="false" ht="13.8" hidden="false" customHeight="false" outlineLevel="0" collapsed="false">
      <c r="A54" s="0" t="n">
        <v>53</v>
      </c>
      <c r="B54" s="0" t="s">
        <v>191</v>
      </c>
      <c r="C54" s="0" t="s">
        <v>192</v>
      </c>
      <c r="D54" s="0" t="s">
        <v>193</v>
      </c>
      <c r="E54" s="0" t="s">
        <v>194</v>
      </c>
      <c r="F54" s="0" t="s">
        <v>18</v>
      </c>
      <c r="G54" s="0" t="s">
        <v>26</v>
      </c>
      <c r="H54" s="0" t="s">
        <v>27</v>
      </c>
      <c r="I54" s="0" t="n">
        <v>400</v>
      </c>
      <c r="J54" s="0" t="s">
        <v>21</v>
      </c>
      <c r="N54" s="0" t="s">
        <v>27</v>
      </c>
    </row>
    <row r="55" customFormat="false" ht="13.8" hidden="false" customHeight="false" outlineLevel="0" collapsed="false">
      <c r="A55" s="0" t="n">
        <v>54</v>
      </c>
      <c r="B55" s="0" t="s">
        <v>195</v>
      </c>
      <c r="C55" s="0" t="s">
        <v>192</v>
      </c>
      <c r="D55" s="0" t="s">
        <v>196</v>
      </c>
      <c r="E55" s="0" t="s">
        <v>194</v>
      </c>
      <c r="F55" s="0" t="s">
        <v>18</v>
      </c>
      <c r="G55" s="0" t="s">
        <v>26</v>
      </c>
      <c r="H55" s="0" t="s">
        <v>27</v>
      </c>
      <c r="I55" s="0" t="n">
        <v>1000</v>
      </c>
      <c r="J55" s="0" t="s">
        <v>21</v>
      </c>
      <c r="N55" s="0" t="s">
        <v>27</v>
      </c>
    </row>
    <row r="56" customFormat="false" ht="13.8" hidden="false" customHeight="false" outlineLevel="0" collapsed="false">
      <c r="A56" s="0" t="n">
        <v>55</v>
      </c>
      <c r="B56" s="0" t="s">
        <v>197</v>
      </c>
      <c r="C56" s="0" t="s">
        <v>192</v>
      </c>
      <c r="D56" s="0" t="s">
        <v>198</v>
      </c>
      <c r="E56" s="0" t="s">
        <v>194</v>
      </c>
      <c r="F56" s="0" t="s">
        <v>18</v>
      </c>
      <c r="G56" s="0" t="s">
        <v>26</v>
      </c>
      <c r="H56" s="0" t="s">
        <v>27</v>
      </c>
      <c r="I56" s="0" t="n">
        <v>2000</v>
      </c>
      <c r="J56" s="0" t="s">
        <v>21</v>
      </c>
      <c r="N56" s="0" t="s">
        <v>27</v>
      </c>
    </row>
    <row r="57" customFormat="false" ht="13.8" hidden="false" customHeight="false" outlineLevel="0" collapsed="false">
      <c r="A57" s="0" t="n">
        <v>56</v>
      </c>
      <c r="B57" s="0" t="s">
        <v>199</v>
      </c>
      <c r="C57" s="0" t="s">
        <v>200</v>
      </c>
      <c r="D57" s="0" t="s">
        <v>201</v>
      </c>
      <c r="E57" s="0" t="s">
        <v>202</v>
      </c>
      <c r="F57" s="0" t="s">
        <v>18</v>
      </c>
      <c r="G57" s="0" t="s">
        <v>203</v>
      </c>
      <c r="H57" s="0" t="s">
        <v>204</v>
      </c>
      <c r="I57" s="0" t="n">
        <f aca="false">100*2.5</f>
        <v>250</v>
      </c>
      <c r="J57" s="0" t="s">
        <v>21</v>
      </c>
      <c r="N57" s="0" t="s">
        <v>204</v>
      </c>
    </row>
    <row r="58" customFormat="false" ht="13.8" hidden="false" customHeight="false" outlineLevel="0" collapsed="false">
      <c r="A58" s="0" t="n">
        <v>57</v>
      </c>
      <c r="B58" s="0" t="s">
        <v>205</v>
      </c>
      <c r="C58" s="0" t="s">
        <v>206</v>
      </c>
      <c r="D58" s="0" t="s">
        <v>207</v>
      </c>
      <c r="E58" s="0" t="s">
        <v>208</v>
      </c>
      <c r="F58" s="0" t="s">
        <v>18</v>
      </c>
      <c r="G58" s="0" t="s">
        <v>26</v>
      </c>
      <c r="H58" s="0" t="s">
        <v>27</v>
      </c>
      <c r="I58" s="0" t="n">
        <v>12000</v>
      </c>
      <c r="J58" s="0" t="s">
        <v>21</v>
      </c>
      <c r="N58" s="0" t="s">
        <v>27</v>
      </c>
    </row>
    <row r="59" customFormat="false" ht="13.8" hidden="false" customHeight="false" outlineLevel="0" collapsed="false">
      <c r="A59" s="0" t="n">
        <v>58</v>
      </c>
      <c r="B59" s="0" t="s">
        <v>209</v>
      </c>
      <c r="C59" s="0" t="s">
        <v>206</v>
      </c>
      <c r="D59" s="0" t="s">
        <v>210</v>
      </c>
      <c r="E59" s="0" t="s">
        <v>208</v>
      </c>
      <c r="F59" s="0" t="s">
        <v>18</v>
      </c>
      <c r="G59" s="0" t="s">
        <v>26</v>
      </c>
      <c r="H59" s="0" t="s">
        <v>27</v>
      </c>
      <c r="I59" s="0" t="n">
        <v>12000</v>
      </c>
      <c r="J59" s="0" t="s">
        <v>21</v>
      </c>
      <c r="N59" s="0" t="s">
        <v>27</v>
      </c>
    </row>
    <row r="60" customFormat="false" ht="13.8" hidden="false" customHeight="false" outlineLevel="0" collapsed="false">
      <c r="A60" s="0" t="n">
        <v>59</v>
      </c>
      <c r="B60" s="0" t="s">
        <v>211</v>
      </c>
      <c r="C60" s="0" t="s">
        <v>212</v>
      </c>
      <c r="D60" s="0" t="s">
        <v>213</v>
      </c>
      <c r="E60" s="0" t="s">
        <v>214</v>
      </c>
      <c r="F60" s="0" t="s">
        <v>18</v>
      </c>
      <c r="G60" s="0" t="s">
        <v>26</v>
      </c>
      <c r="H60" s="0" t="s">
        <v>27</v>
      </c>
      <c r="I60" s="0" t="n">
        <f aca="false">50*90</f>
        <v>4500</v>
      </c>
      <c r="J60" s="0" t="s">
        <v>21</v>
      </c>
      <c r="N60" s="0" t="s">
        <v>27</v>
      </c>
    </row>
    <row r="61" customFormat="false" ht="13.8" hidden="false" customHeight="false" outlineLevel="0" collapsed="false">
      <c r="A61" s="0" t="n">
        <v>60</v>
      </c>
      <c r="B61" s="0" t="s">
        <v>215</v>
      </c>
      <c r="C61" s="0" t="s">
        <v>216</v>
      </c>
      <c r="D61" s="0" t="s">
        <v>217</v>
      </c>
      <c r="E61" s="0" t="s">
        <v>218</v>
      </c>
      <c r="F61" s="0" t="s">
        <v>18</v>
      </c>
      <c r="G61" s="0" t="s">
        <v>219</v>
      </c>
      <c r="H61" s="0" t="s">
        <v>220</v>
      </c>
      <c r="I61" s="0" t="n">
        <v>1200</v>
      </c>
      <c r="J61" s="0" t="s">
        <v>21</v>
      </c>
      <c r="N61" s="0" t="s">
        <v>220</v>
      </c>
    </row>
    <row r="62" customFormat="false" ht="13.8" hidden="false" customHeight="false" outlineLevel="0" collapsed="false">
      <c r="A62" s="0" t="n">
        <v>61</v>
      </c>
      <c r="B62" s="0" t="s">
        <v>221</v>
      </c>
      <c r="C62" s="0" t="s">
        <v>222</v>
      </c>
      <c r="D62" s="0" t="s">
        <v>223</v>
      </c>
      <c r="E62" s="0" t="s">
        <v>224</v>
      </c>
      <c r="F62" s="0" t="s">
        <v>18</v>
      </c>
      <c r="G62" s="0" t="s">
        <v>26</v>
      </c>
      <c r="H62" s="0" t="s">
        <v>27</v>
      </c>
      <c r="I62" s="0" t="n">
        <v>5000</v>
      </c>
      <c r="J62" s="0" t="s">
        <v>21</v>
      </c>
      <c r="N62" s="0" t="s">
        <v>27</v>
      </c>
    </row>
    <row r="63" customFormat="false" ht="13.8" hidden="false" customHeight="false" outlineLevel="0" collapsed="false">
      <c r="A63" s="0" t="n">
        <v>62</v>
      </c>
      <c r="B63" s="0" t="s">
        <v>225</v>
      </c>
      <c r="C63" s="0" t="s">
        <v>222</v>
      </c>
      <c r="D63" s="0" t="s">
        <v>226</v>
      </c>
      <c r="E63" s="0" t="s">
        <v>224</v>
      </c>
      <c r="F63" s="0" t="s">
        <v>18</v>
      </c>
      <c r="G63" s="0" t="s">
        <v>26</v>
      </c>
      <c r="H63" s="0" t="s">
        <v>27</v>
      </c>
      <c r="I63" s="0" t="n">
        <v>2500</v>
      </c>
      <c r="J63" s="0" t="s">
        <v>21</v>
      </c>
      <c r="N63" s="0" t="s">
        <v>27</v>
      </c>
    </row>
    <row r="64" customFormat="false" ht="13.8" hidden="false" customHeight="false" outlineLevel="0" collapsed="false">
      <c r="A64" s="0" t="n">
        <v>63</v>
      </c>
      <c r="B64" s="0" t="s">
        <v>227</v>
      </c>
      <c r="C64" s="0" t="s">
        <v>228</v>
      </c>
      <c r="D64" s="0" t="s">
        <v>229</v>
      </c>
      <c r="E64" s="0" t="s">
        <v>230</v>
      </c>
      <c r="F64" s="0" t="s">
        <v>18</v>
      </c>
      <c r="G64" s="0" t="s">
        <v>26</v>
      </c>
      <c r="H64" s="0" t="s">
        <v>27</v>
      </c>
      <c r="I64" s="0" t="n">
        <v>300</v>
      </c>
      <c r="J64" s="0" t="s">
        <v>21</v>
      </c>
      <c r="N64" s="0" t="s">
        <v>27</v>
      </c>
    </row>
    <row r="65" customFormat="false" ht="13.8" hidden="false" customHeight="false" outlineLevel="0" collapsed="false">
      <c r="A65" s="0" t="n">
        <v>64</v>
      </c>
      <c r="B65" s="0" t="s">
        <v>231</v>
      </c>
      <c r="C65" s="0" t="s">
        <v>232</v>
      </c>
      <c r="D65" s="0" t="s">
        <v>233</v>
      </c>
      <c r="E65" s="0" t="s">
        <v>234</v>
      </c>
      <c r="F65" s="0" t="s">
        <v>18</v>
      </c>
      <c r="G65" s="0" t="s">
        <v>26</v>
      </c>
      <c r="H65" s="0" t="s">
        <v>27</v>
      </c>
      <c r="I65" s="0" t="n">
        <v>4000</v>
      </c>
      <c r="J65" s="0" t="s">
        <v>21</v>
      </c>
      <c r="N65" s="0" t="s">
        <v>27</v>
      </c>
    </row>
    <row r="66" customFormat="false" ht="13.8" hidden="false" customHeight="false" outlineLevel="0" collapsed="false">
      <c r="A66" s="0" t="n">
        <v>65</v>
      </c>
      <c r="B66" s="0" t="s">
        <v>235</v>
      </c>
      <c r="C66" s="0" t="s">
        <v>236</v>
      </c>
      <c r="D66" s="0" t="s">
        <v>237</v>
      </c>
      <c r="E66" s="0" t="s">
        <v>234</v>
      </c>
      <c r="F66" s="0" t="s">
        <v>18</v>
      </c>
      <c r="G66" s="0" t="s">
        <v>26</v>
      </c>
      <c r="H66" s="0" t="s">
        <v>27</v>
      </c>
      <c r="I66" s="0" t="n">
        <v>2500</v>
      </c>
      <c r="J66" s="0" t="s">
        <v>21</v>
      </c>
      <c r="N66" s="0" t="s">
        <v>27</v>
      </c>
    </row>
    <row r="67" customFormat="false" ht="13.8" hidden="false" customHeight="false" outlineLevel="0" collapsed="false">
      <c r="A67" s="0" t="n">
        <v>66</v>
      </c>
      <c r="B67" s="0" t="s">
        <v>238</v>
      </c>
      <c r="C67" s="0" t="s">
        <v>239</v>
      </c>
      <c r="D67" s="0" t="s">
        <v>240</v>
      </c>
      <c r="E67" s="0" t="s">
        <v>241</v>
      </c>
      <c r="F67" s="0" t="s">
        <v>18</v>
      </c>
      <c r="G67" s="0" t="s">
        <v>26</v>
      </c>
      <c r="H67" s="0" t="s">
        <v>27</v>
      </c>
      <c r="I67" s="0" t="n">
        <v>6000</v>
      </c>
      <c r="J67" s="0" t="s">
        <v>21</v>
      </c>
      <c r="N67" s="0" t="s">
        <v>27</v>
      </c>
    </row>
    <row r="68" customFormat="false" ht="13.8" hidden="false" customHeight="false" outlineLevel="0" collapsed="false">
      <c r="A68" s="0" t="n">
        <v>67</v>
      </c>
      <c r="B68" s="0" t="s">
        <v>242</v>
      </c>
      <c r="C68" s="0" t="s">
        <v>232</v>
      </c>
      <c r="D68" s="0" t="s">
        <v>243</v>
      </c>
      <c r="E68" s="0" t="s">
        <v>234</v>
      </c>
      <c r="F68" s="0" t="s">
        <v>18</v>
      </c>
      <c r="G68" s="0" t="s">
        <v>26</v>
      </c>
      <c r="H68" s="0" t="s">
        <v>27</v>
      </c>
      <c r="I68" s="0" t="n">
        <v>8000</v>
      </c>
      <c r="J68" s="0" t="s">
        <v>21</v>
      </c>
      <c r="N68" s="0" t="s">
        <v>27</v>
      </c>
    </row>
    <row r="69" customFormat="false" ht="13.8" hidden="false" customHeight="false" outlineLevel="0" collapsed="false">
      <c r="A69" s="0" t="n">
        <v>68</v>
      </c>
      <c r="B69" s="0" t="s">
        <v>244</v>
      </c>
      <c r="C69" s="0" t="s">
        <v>245</v>
      </c>
      <c r="D69" s="0" t="s">
        <v>246</v>
      </c>
      <c r="E69" s="0" t="s">
        <v>247</v>
      </c>
      <c r="F69" s="0" t="s">
        <v>18</v>
      </c>
      <c r="G69" s="0" t="s">
        <v>26</v>
      </c>
      <c r="H69" s="0" t="s">
        <v>27</v>
      </c>
      <c r="I69" s="0" t="n">
        <v>2500</v>
      </c>
      <c r="J69" s="0" t="s">
        <v>21</v>
      </c>
      <c r="N69" s="0" t="s">
        <v>27</v>
      </c>
    </row>
    <row r="70" customFormat="false" ht="13.8" hidden="false" customHeight="false" outlineLevel="0" collapsed="false">
      <c r="A70" s="0" t="n">
        <v>69</v>
      </c>
      <c r="B70" s="0" t="s">
        <v>248</v>
      </c>
      <c r="C70" s="0" t="s">
        <v>245</v>
      </c>
      <c r="D70" s="0" t="s">
        <v>249</v>
      </c>
      <c r="E70" s="0" t="s">
        <v>247</v>
      </c>
      <c r="F70" s="0" t="s">
        <v>18</v>
      </c>
      <c r="G70" s="0" t="s">
        <v>26</v>
      </c>
      <c r="H70" s="0" t="s">
        <v>27</v>
      </c>
      <c r="I70" s="0" t="n">
        <v>3750</v>
      </c>
      <c r="J70" s="0" t="s">
        <v>21</v>
      </c>
      <c r="N70" s="0" t="s">
        <v>27</v>
      </c>
    </row>
    <row r="71" customFormat="false" ht="13.8" hidden="false" customHeight="false" outlineLevel="0" collapsed="false">
      <c r="A71" s="0" t="n">
        <v>70</v>
      </c>
      <c r="B71" s="0" t="s">
        <v>250</v>
      </c>
      <c r="C71" s="0" t="s">
        <v>251</v>
      </c>
      <c r="D71" s="0" t="s">
        <v>252</v>
      </c>
      <c r="E71" s="0" t="s">
        <v>253</v>
      </c>
      <c r="F71" s="0" t="s">
        <v>18</v>
      </c>
      <c r="G71" s="0" t="s">
        <v>26</v>
      </c>
      <c r="H71" s="0" t="s">
        <v>27</v>
      </c>
      <c r="I71" s="0" t="n">
        <v>240</v>
      </c>
      <c r="J71" s="0" t="s">
        <v>21</v>
      </c>
      <c r="N71" s="0" t="s">
        <v>27</v>
      </c>
    </row>
    <row r="72" customFormat="false" ht="13.8" hidden="false" customHeight="false" outlineLevel="0" collapsed="false">
      <c r="A72" s="0" t="n">
        <v>71</v>
      </c>
      <c r="B72" s="0" t="s">
        <v>254</v>
      </c>
      <c r="C72" s="0" t="s">
        <v>255</v>
      </c>
      <c r="D72" s="0" t="s">
        <v>256</v>
      </c>
      <c r="E72" s="0" t="s">
        <v>257</v>
      </c>
      <c r="F72" s="0" t="s">
        <v>18</v>
      </c>
      <c r="G72" s="0" t="s">
        <v>258</v>
      </c>
      <c r="H72" s="0" t="s">
        <v>20</v>
      </c>
      <c r="I72" s="0" t="n">
        <v>225</v>
      </c>
      <c r="J72" s="0" t="s">
        <v>21</v>
      </c>
      <c r="N72" s="0" t="s">
        <v>20</v>
      </c>
    </row>
    <row r="73" customFormat="false" ht="13.8" hidden="false" customHeight="false" outlineLevel="0" collapsed="false">
      <c r="A73" s="0" t="n">
        <v>72</v>
      </c>
      <c r="B73" s="0" t="s">
        <v>259</v>
      </c>
      <c r="C73" s="0" t="s">
        <v>255</v>
      </c>
      <c r="D73" s="0" t="s">
        <v>260</v>
      </c>
      <c r="E73" s="0" t="s">
        <v>257</v>
      </c>
      <c r="F73" s="0" t="s">
        <v>18</v>
      </c>
      <c r="G73" s="0" t="s">
        <v>258</v>
      </c>
      <c r="H73" s="0" t="s">
        <v>20</v>
      </c>
      <c r="I73" s="0" t="n">
        <v>450</v>
      </c>
      <c r="J73" s="0" t="s">
        <v>21</v>
      </c>
      <c r="N73" s="0" t="s">
        <v>20</v>
      </c>
    </row>
    <row r="74" customFormat="false" ht="13.8" hidden="false" customHeight="false" outlineLevel="0" collapsed="false">
      <c r="A74" s="0" t="n">
        <v>73</v>
      </c>
      <c r="B74" s="0" t="s">
        <v>261</v>
      </c>
      <c r="C74" s="0" t="s">
        <v>262</v>
      </c>
      <c r="D74" s="0" t="s">
        <v>263</v>
      </c>
      <c r="E74" s="0" t="s">
        <v>264</v>
      </c>
      <c r="F74" s="0" t="s">
        <v>18</v>
      </c>
      <c r="G74" s="0" t="s">
        <v>258</v>
      </c>
      <c r="H74" s="0" t="s">
        <v>20</v>
      </c>
      <c r="I74" s="0" t="n">
        <v>150</v>
      </c>
      <c r="J74" s="0" t="s">
        <v>21</v>
      </c>
      <c r="N74" s="0" t="s">
        <v>20</v>
      </c>
    </row>
    <row r="75" customFormat="false" ht="13.8" hidden="false" customHeight="false" outlineLevel="0" collapsed="false">
      <c r="A75" s="0" t="n">
        <v>74</v>
      </c>
      <c r="B75" s="0" t="s">
        <v>265</v>
      </c>
      <c r="C75" s="0" t="s">
        <v>262</v>
      </c>
      <c r="D75" s="0" t="s">
        <v>266</v>
      </c>
      <c r="E75" s="0" t="s">
        <v>264</v>
      </c>
      <c r="F75" s="0" t="s">
        <v>18</v>
      </c>
      <c r="G75" s="0" t="s">
        <v>258</v>
      </c>
      <c r="H75" s="0" t="s">
        <v>20</v>
      </c>
      <c r="I75" s="0" t="n">
        <v>300</v>
      </c>
      <c r="J75" s="0" t="s">
        <v>21</v>
      </c>
      <c r="N75" s="0" t="s">
        <v>20</v>
      </c>
    </row>
    <row r="76" customFormat="false" ht="13.8" hidden="false" customHeight="false" outlineLevel="0" collapsed="false">
      <c r="A76" s="0" t="n">
        <v>75</v>
      </c>
      <c r="B76" s="0" t="s">
        <v>267</v>
      </c>
      <c r="C76" s="0" t="s">
        <v>262</v>
      </c>
      <c r="D76" s="0" t="s">
        <v>260</v>
      </c>
      <c r="E76" s="0" t="s">
        <v>264</v>
      </c>
      <c r="F76" s="0" t="s">
        <v>18</v>
      </c>
      <c r="G76" s="0" t="s">
        <v>258</v>
      </c>
      <c r="H76" s="0" t="s">
        <v>20</v>
      </c>
      <c r="I76" s="0" t="n">
        <v>450</v>
      </c>
      <c r="J76" s="0" t="s">
        <v>21</v>
      </c>
      <c r="N76" s="0" t="s">
        <v>20</v>
      </c>
    </row>
    <row r="77" customFormat="false" ht="13.8" hidden="false" customHeight="false" outlineLevel="0" collapsed="false">
      <c r="A77" s="0" t="n">
        <v>76</v>
      </c>
      <c r="B77" s="0" t="s">
        <v>268</v>
      </c>
      <c r="C77" s="0" t="s">
        <v>262</v>
      </c>
      <c r="D77" s="0" t="s">
        <v>269</v>
      </c>
      <c r="E77" s="0" t="s">
        <v>264</v>
      </c>
      <c r="F77" s="0" t="s">
        <v>18</v>
      </c>
      <c r="G77" s="0" t="s">
        <v>258</v>
      </c>
      <c r="H77" s="0" t="s">
        <v>20</v>
      </c>
      <c r="I77" s="0" t="n">
        <v>600</v>
      </c>
      <c r="J77" s="0" t="s">
        <v>21</v>
      </c>
      <c r="N77" s="0" t="s">
        <v>20</v>
      </c>
    </row>
    <row r="78" customFormat="false" ht="13.8" hidden="false" customHeight="false" outlineLevel="0" collapsed="false">
      <c r="A78" s="0" t="n">
        <v>77</v>
      </c>
      <c r="B78" s="0" t="s">
        <v>270</v>
      </c>
      <c r="C78" s="0" t="s">
        <v>236</v>
      </c>
      <c r="D78" s="0" t="s">
        <v>271</v>
      </c>
      <c r="E78" s="0" t="s">
        <v>234</v>
      </c>
      <c r="F78" s="0" t="s">
        <v>18</v>
      </c>
      <c r="G78" s="0" t="s">
        <v>26</v>
      </c>
      <c r="H78" s="0" t="s">
        <v>27</v>
      </c>
      <c r="I78" s="0" t="n">
        <v>5000</v>
      </c>
      <c r="J78" s="0" t="s">
        <v>21</v>
      </c>
      <c r="N78" s="0" t="s">
        <v>27</v>
      </c>
    </row>
    <row r="79" customFormat="false" ht="13.8" hidden="false" customHeight="false" outlineLevel="0" collapsed="false">
      <c r="A79" s="0" t="n">
        <v>78</v>
      </c>
      <c r="B79" s="0" t="s">
        <v>272</v>
      </c>
      <c r="C79" s="0" t="s">
        <v>273</v>
      </c>
      <c r="D79" s="0" t="s">
        <v>274</v>
      </c>
      <c r="E79" s="0" t="s">
        <v>275</v>
      </c>
      <c r="F79" s="0" t="s">
        <v>18</v>
      </c>
      <c r="G79" s="0" t="s">
        <v>26</v>
      </c>
      <c r="H79" s="0" t="s">
        <v>27</v>
      </c>
      <c r="I79" s="0" t="n">
        <v>2666</v>
      </c>
      <c r="J79" s="0" t="s">
        <v>21</v>
      </c>
      <c r="N79" s="0" t="s">
        <v>27</v>
      </c>
    </row>
    <row r="80" customFormat="false" ht="13.8" hidden="false" customHeight="false" outlineLevel="0" collapsed="false">
      <c r="A80" s="0" t="n">
        <v>79</v>
      </c>
      <c r="B80" s="0" t="s">
        <v>276</v>
      </c>
      <c r="C80" s="0" t="s">
        <v>277</v>
      </c>
      <c r="D80" s="0" t="s">
        <v>278</v>
      </c>
      <c r="E80" s="0" t="s">
        <v>279</v>
      </c>
      <c r="F80" s="0" t="s">
        <v>18</v>
      </c>
      <c r="G80" s="0" t="s">
        <v>280</v>
      </c>
      <c r="H80" s="1" t="s">
        <v>67</v>
      </c>
      <c r="I80" s="0" t="n">
        <v>2000</v>
      </c>
      <c r="J80" s="0" t="s">
        <v>21</v>
      </c>
      <c r="N80" s="0" t="s">
        <v>281</v>
      </c>
    </row>
    <row r="81" customFormat="false" ht="13.8" hidden="false" customHeight="false" outlineLevel="0" collapsed="false">
      <c r="A81" s="0" t="n">
        <v>80</v>
      </c>
      <c r="B81" s="0" t="s">
        <v>282</v>
      </c>
      <c r="C81" s="0" t="s">
        <v>283</v>
      </c>
      <c r="D81" s="0" t="s">
        <v>284</v>
      </c>
      <c r="E81" s="0" t="s">
        <v>285</v>
      </c>
      <c r="F81" s="0" t="s">
        <v>18</v>
      </c>
      <c r="G81" s="0" t="s">
        <v>26</v>
      </c>
      <c r="H81" s="0" t="s">
        <v>27</v>
      </c>
      <c r="I81" s="0" t="n">
        <v>3000</v>
      </c>
      <c r="J81" s="0" t="s">
        <v>21</v>
      </c>
      <c r="N81" s="0" t="s">
        <v>27</v>
      </c>
    </row>
    <row r="82" customFormat="false" ht="13.8" hidden="false" customHeight="false" outlineLevel="0" collapsed="false">
      <c r="A82" s="0" t="n">
        <v>81</v>
      </c>
      <c r="B82" s="0" t="s">
        <v>286</v>
      </c>
      <c r="C82" s="0" t="s">
        <v>287</v>
      </c>
      <c r="D82" s="0" t="s">
        <v>288</v>
      </c>
      <c r="E82" s="0" t="s">
        <v>289</v>
      </c>
      <c r="F82" s="0" t="s">
        <v>18</v>
      </c>
      <c r="G82" s="0" t="s">
        <v>290</v>
      </c>
      <c r="H82" s="0" t="s">
        <v>27</v>
      </c>
      <c r="I82" s="0" t="n">
        <v>6000</v>
      </c>
      <c r="J82" s="0" t="s">
        <v>21</v>
      </c>
      <c r="N82" s="0" t="s">
        <v>27</v>
      </c>
    </row>
    <row r="83" customFormat="false" ht="13.8" hidden="false" customHeight="false" outlineLevel="0" collapsed="false">
      <c r="A83" s="0" t="n">
        <v>82</v>
      </c>
      <c r="B83" s="0" t="s">
        <v>291</v>
      </c>
      <c r="C83" s="0" t="s">
        <v>292</v>
      </c>
      <c r="D83" s="0" t="s">
        <v>293</v>
      </c>
      <c r="E83" s="0" t="s">
        <v>294</v>
      </c>
      <c r="F83" s="0" t="s">
        <v>18</v>
      </c>
      <c r="G83" s="0" t="s">
        <v>26</v>
      </c>
      <c r="H83" s="0" t="s">
        <v>27</v>
      </c>
      <c r="I83" s="0" t="n">
        <v>200</v>
      </c>
      <c r="J83" s="0" t="s">
        <v>21</v>
      </c>
      <c r="N83" s="0" t="s">
        <v>27</v>
      </c>
    </row>
    <row r="84" customFormat="false" ht="13.8" hidden="false" customHeight="false" outlineLevel="0" collapsed="false">
      <c r="A84" s="0" t="n">
        <v>83</v>
      </c>
      <c r="B84" s="0" t="s">
        <v>295</v>
      </c>
      <c r="C84" s="0" t="s">
        <v>262</v>
      </c>
      <c r="D84" s="0" t="s">
        <v>296</v>
      </c>
      <c r="E84" s="0" t="s">
        <v>264</v>
      </c>
      <c r="F84" s="0" t="s">
        <v>18</v>
      </c>
      <c r="G84" s="0" t="s">
        <v>258</v>
      </c>
      <c r="H84" s="0" t="s">
        <v>20</v>
      </c>
      <c r="I84" s="0" t="n">
        <v>75</v>
      </c>
      <c r="J84" s="0" t="s">
        <v>21</v>
      </c>
      <c r="N84" s="0" t="s">
        <v>20</v>
      </c>
    </row>
    <row r="85" customFormat="false" ht="13.8" hidden="false" customHeight="false" outlineLevel="0" collapsed="false">
      <c r="A85" s="0" t="n">
        <v>84</v>
      </c>
      <c r="B85" s="0" t="s">
        <v>297</v>
      </c>
      <c r="C85" s="0" t="s">
        <v>262</v>
      </c>
      <c r="D85" s="0" t="s">
        <v>298</v>
      </c>
      <c r="E85" s="0" t="s">
        <v>264</v>
      </c>
      <c r="F85" s="0" t="s">
        <v>18</v>
      </c>
      <c r="G85" s="0" t="s">
        <v>258</v>
      </c>
      <c r="H85" s="0" t="s">
        <v>20</v>
      </c>
      <c r="I85" s="0" t="n">
        <v>900</v>
      </c>
      <c r="J85" s="0" t="s">
        <v>21</v>
      </c>
      <c r="N85" s="0" t="s">
        <v>20</v>
      </c>
    </row>
    <row r="86" customFormat="false" ht="13.8" hidden="false" customHeight="false" outlineLevel="0" collapsed="false">
      <c r="A86" s="0" t="n">
        <v>85</v>
      </c>
      <c r="B86" s="0" t="s">
        <v>299</v>
      </c>
      <c r="C86" s="0" t="s">
        <v>56</v>
      </c>
      <c r="D86" s="0" t="s">
        <v>300</v>
      </c>
      <c r="E86" s="0" t="s">
        <v>58</v>
      </c>
      <c r="F86" s="0" t="s">
        <v>18</v>
      </c>
      <c r="G86" s="0" t="s">
        <v>19</v>
      </c>
      <c r="H86" s="0" t="s">
        <v>20</v>
      </c>
      <c r="I86" s="0" t="n">
        <f aca="false">5000*0.00025</f>
        <v>1.25</v>
      </c>
      <c r="J86" s="0" t="s">
        <v>21</v>
      </c>
      <c r="N86" s="0" t="s">
        <v>20</v>
      </c>
    </row>
    <row r="87" customFormat="false" ht="13.8" hidden="false" customHeight="false" outlineLevel="0" collapsed="false">
      <c r="A87" s="0" t="n">
        <v>86</v>
      </c>
      <c r="B87" s="0" t="s">
        <v>301</v>
      </c>
      <c r="C87" s="0" t="s">
        <v>302</v>
      </c>
      <c r="D87" s="0" t="s">
        <v>303</v>
      </c>
      <c r="E87" s="0" t="s">
        <v>304</v>
      </c>
      <c r="F87" s="0" t="s">
        <v>18</v>
      </c>
      <c r="G87" s="0" t="s">
        <v>19</v>
      </c>
      <c r="H87" s="0" t="s">
        <v>20</v>
      </c>
      <c r="I87" s="0" t="n">
        <f aca="false">50*0.00025</f>
        <v>0.0125</v>
      </c>
      <c r="J87" s="0" t="s">
        <v>21</v>
      </c>
      <c r="N87" s="0" t="s">
        <v>20</v>
      </c>
    </row>
    <row r="88" customFormat="false" ht="13.8" hidden="false" customHeight="false" outlineLevel="0" collapsed="false">
      <c r="A88" s="0" t="n">
        <v>87</v>
      </c>
      <c r="B88" s="0" t="s">
        <v>305</v>
      </c>
      <c r="C88" s="0" t="s">
        <v>302</v>
      </c>
      <c r="D88" s="0" t="s">
        <v>306</v>
      </c>
      <c r="E88" s="0" t="s">
        <v>304</v>
      </c>
      <c r="F88" s="0" t="s">
        <v>18</v>
      </c>
      <c r="G88" s="0" t="s">
        <v>19</v>
      </c>
      <c r="H88" s="0" t="s">
        <v>20</v>
      </c>
      <c r="I88" s="0" t="n">
        <f aca="false">100*0.00025</f>
        <v>0.025</v>
      </c>
      <c r="J88" s="0" t="s">
        <v>21</v>
      </c>
      <c r="N88" s="0" t="s">
        <v>20</v>
      </c>
    </row>
    <row r="89" customFormat="false" ht="13.8" hidden="false" customHeight="false" outlineLevel="0" collapsed="false">
      <c r="A89" s="0" t="n">
        <v>88</v>
      </c>
      <c r="B89" s="0" t="s">
        <v>307</v>
      </c>
      <c r="C89" s="0" t="s">
        <v>308</v>
      </c>
      <c r="D89" s="0" t="s">
        <v>309</v>
      </c>
      <c r="E89" s="0" t="s">
        <v>310</v>
      </c>
      <c r="F89" s="0" t="s">
        <v>18</v>
      </c>
      <c r="G89" s="0" t="s">
        <v>134</v>
      </c>
      <c r="H89" s="0" t="s">
        <v>27</v>
      </c>
      <c r="J89" s="0" t="s">
        <v>21</v>
      </c>
      <c r="N89" s="0" t="s">
        <v>27</v>
      </c>
    </row>
    <row r="90" customFormat="false" ht="13.8" hidden="false" customHeight="false" outlineLevel="0" collapsed="false">
      <c r="A90" s="0" t="n">
        <v>89</v>
      </c>
      <c r="B90" s="0" t="s">
        <v>311</v>
      </c>
      <c r="C90" s="0" t="s">
        <v>312</v>
      </c>
      <c r="D90" s="0" t="s">
        <v>313</v>
      </c>
      <c r="E90" s="0" t="s">
        <v>314</v>
      </c>
      <c r="F90" s="0" t="s">
        <v>18</v>
      </c>
      <c r="G90" s="0" t="s">
        <v>66</v>
      </c>
      <c r="H90" s="0" t="s">
        <v>27</v>
      </c>
      <c r="I90" s="0" t="n">
        <v>334</v>
      </c>
      <c r="J90" s="0" t="s">
        <v>21</v>
      </c>
      <c r="N90" s="0" t="s">
        <v>66</v>
      </c>
    </row>
    <row r="91" customFormat="false" ht="13.8" hidden="false" customHeight="false" outlineLevel="0" collapsed="false">
      <c r="A91" s="0" t="n">
        <v>90</v>
      </c>
      <c r="B91" s="0" t="s">
        <v>315</v>
      </c>
      <c r="C91" s="0" t="s">
        <v>316</v>
      </c>
      <c r="D91" s="0" t="s">
        <v>317</v>
      </c>
      <c r="E91" s="0" t="s">
        <v>318</v>
      </c>
      <c r="F91" s="0" t="s">
        <v>18</v>
      </c>
      <c r="G91" s="0" t="s">
        <v>26</v>
      </c>
      <c r="H91" s="0" t="s">
        <v>27</v>
      </c>
      <c r="I91" s="0" t="n">
        <v>2500</v>
      </c>
      <c r="J91" s="0" t="s">
        <v>21</v>
      </c>
      <c r="N91" s="0" t="s">
        <v>27</v>
      </c>
    </row>
    <row r="92" customFormat="false" ht="13.8" hidden="false" customHeight="false" outlineLevel="0" collapsed="false">
      <c r="A92" s="0" t="n">
        <v>91</v>
      </c>
      <c r="B92" s="0" t="s">
        <v>319</v>
      </c>
      <c r="C92" s="0" t="s">
        <v>316</v>
      </c>
      <c r="D92" s="0" t="s">
        <v>320</v>
      </c>
      <c r="E92" s="0" t="s">
        <v>318</v>
      </c>
      <c r="F92" s="0" t="s">
        <v>18</v>
      </c>
      <c r="G92" s="0" t="s">
        <v>26</v>
      </c>
      <c r="H92" s="0" t="s">
        <v>27</v>
      </c>
      <c r="I92" s="0" t="n">
        <v>5000</v>
      </c>
      <c r="J92" s="0" t="s">
        <v>21</v>
      </c>
      <c r="N92" s="0" t="s">
        <v>27</v>
      </c>
    </row>
    <row r="93" customFormat="false" ht="13.8" hidden="false" customHeight="false" outlineLevel="0" collapsed="false">
      <c r="A93" s="0" t="n">
        <v>92</v>
      </c>
      <c r="B93" s="0" t="s">
        <v>321</v>
      </c>
      <c r="C93" s="0" t="s">
        <v>322</v>
      </c>
      <c r="D93" s="0" t="s">
        <v>323</v>
      </c>
      <c r="E93" s="0" t="s">
        <v>324</v>
      </c>
      <c r="F93" s="0" t="s">
        <v>18</v>
      </c>
      <c r="G93" s="0" t="s">
        <v>26</v>
      </c>
      <c r="H93" s="0" t="s">
        <v>27</v>
      </c>
      <c r="I93" s="0" t="n">
        <v>3000</v>
      </c>
      <c r="J93" s="0" t="s">
        <v>21</v>
      </c>
      <c r="N93" s="0" t="s">
        <v>27</v>
      </c>
    </row>
    <row r="94" customFormat="false" ht="13.8" hidden="false" customHeight="false" outlineLevel="0" collapsed="false">
      <c r="A94" s="0" t="n">
        <v>93</v>
      </c>
      <c r="B94" s="0" t="s">
        <v>325</v>
      </c>
      <c r="C94" s="0" t="s">
        <v>171</v>
      </c>
      <c r="D94" s="0" t="s">
        <v>172</v>
      </c>
      <c r="E94" s="0" t="s">
        <v>173</v>
      </c>
      <c r="F94" s="0" t="s">
        <v>18</v>
      </c>
      <c r="G94" s="0" t="s">
        <v>26</v>
      </c>
      <c r="H94" s="0" t="s">
        <v>27</v>
      </c>
      <c r="I94" s="0" t="n">
        <v>2500</v>
      </c>
      <c r="J94" s="0" t="s">
        <v>21</v>
      </c>
      <c r="N94" s="0" t="s">
        <v>27</v>
      </c>
    </row>
    <row r="95" customFormat="false" ht="13.8" hidden="false" customHeight="false" outlineLevel="0" collapsed="false">
      <c r="A95" s="0" t="n">
        <v>94</v>
      </c>
      <c r="B95" s="0" t="s">
        <v>326</v>
      </c>
      <c r="C95" s="0" t="s">
        <v>171</v>
      </c>
      <c r="D95" s="0" t="s">
        <v>177</v>
      </c>
      <c r="E95" s="0" t="s">
        <v>173</v>
      </c>
      <c r="F95" s="0" t="s">
        <v>18</v>
      </c>
      <c r="G95" s="0" t="s">
        <v>26</v>
      </c>
      <c r="H95" s="0" t="s">
        <v>27</v>
      </c>
      <c r="I95" s="0" t="n">
        <v>2000</v>
      </c>
      <c r="J95" s="0" t="s">
        <v>21</v>
      </c>
      <c r="N95" s="0" t="s">
        <v>27</v>
      </c>
    </row>
    <row r="96" customFormat="false" ht="13.8" hidden="false" customHeight="false" outlineLevel="0" collapsed="false">
      <c r="A96" s="0" t="n">
        <v>95</v>
      </c>
      <c r="B96" s="0" t="s">
        <v>327</v>
      </c>
      <c r="C96" s="0" t="s">
        <v>316</v>
      </c>
      <c r="D96" s="0" t="s">
        <v>317</v>
      </c>
      <c r="E96" s="0" t="s">
        <v>318</v>
      </c>
      <c r="F96" s="0" t="s">
        <v>18</v>
      </c>
      <c r="G96" s="0" t="s">
        <v>26</v>
      </c>
      <c r="H96" s="0" t="s">
        <v>27</v>
      </c>
      <c r="I96" s="0" t="n">
        <v>2500</v>
      </c>
      <c r="J96" s="0" t="s">
        <v>21</v>
      </c>
      <c r="N96" s="0" t="s">
        <v>27</v>
      </c>
    </row>
    <row r="97" customFormat="false" ht="13.8" hidden="false" customHeight="false" outlineLevel="0" collapsed="false">
      <c r="A97" s="0" t="n">
        <v>96</v>
      </c>
      <c r="B97" s="0" t="s">
        <v>328</v>
      </c>
      <c r="C97" s="0" t="s">
        <v>316</v>
      </c>
      <c r="D97" s="0" t="s">
        <v>320</v>
      </c>
      <c r="E97" s="0" t="s">
        <v>318</v>
      </c>
      <c r="F97" s="0" t="s">
        <v>18</v>
      </c>
      <c r="G97" s="0" t="s">
        <v>26</v>
      </c>
      <c r="H97" s="0" t="s">
        <v>27</v>
      </c>
      <c r="I97" s="0" t="n">
        <v>5000</v>
      </c>
      <c r="J97" s="0" t="s">
        <v>21</v>
      </c>
      <c r="N97" s="0" t="s">
        <v>27</v>
      </c>
    </row>
    <row r="98" customFormat="false" ht="13.8" hidden="false" customHeight="false" outlineLevel="0" collapsed="false">
      <c r="A98" s="0" t="n">
        <v>97</v>
      </c>
      <c r="B98" s="0" t="s">
        <v>329</v>
      </c>
      <c r="C98" s="0" t="s">
        <v>236</v>
      </c>
      <c r="D98" s="0" t="s">
        <v>237</v>
      </c>
      <c r="E98" s="0" t="s">
        <v>234</v>
      </c>
      <c r="F98" s="0" t="s">
        <v>18</v>
      </c>
      <c r="G98" s="0" t="s">
        <v>26</v>
      </c>
      <c r="H98" s="0" t="s">
        <v>27</v>
      </c>
      <c r="I98" s="0" t="n">
        <v>2500</v>
      </c>
      <c r="J98" s="0" t="s">
        <v>21</v>
      </c>
      <c r="N98" s="0" t="s">
        <v>27</v>
      </c>
    </row>
    <row r="99" customFormat="false" ht="13.8" hidden="false" customHeight="false" outlineLevel="0" collapsed="false">
      <c r="A99" s="0" t="n">
        <v>98</v>
      </c>
      <c r="B99" s="0" t="s">
        <v>330</v>
      </c>
      <c r="C99" s="0" t="s">
        <v>236</v>
      </c>
      <c r="D99" s="0" t="s">
        <v>271</v>
      </c>
      <c r="E99" s="0" t="s">
        <v>234</v>
      </c>
      <c r="F99" s="0" t="s">
        <v>18</v>
      </c>
      <c r="G99" s="0" t="s">
        <v>26</v>
      </c>
      <c r="H99" s="0" t="s">
        <v>27</v>
      </c>
      <c r="I99" s="0" t="n">
        <v>5000</v>
      </c>
      <c r="J99" s="0" t="s">
        <v>21</v>
      </c>
      <c r="N99" s="0" t="s">
        <v>27</v>
      </c>
    </row>
    <row r="100" customFormat="false" ht="13.8" hidden="false" customHeight="false" outlineLevel="0" collapsed="false">
      <c r="A100" s="0" t="n">
        <v>99</v>
      </c>
      <c r="B100" s="0" t="s">
        <v>331</v>
      </c>
      <c r="C100" s="0" t="s">
        <v>232</v>
      </c>
      <c r="D100" s="0" t="s">
        <v>233</v>
      </c>
      <c r="E100" s="0" t="s">
        <v>234</v>
      </c>
      <c r="F100" s="0" t="s">
        <v>18</v>
      </c>
      <c r="G100" s="0" t="s">
        <v>26</v>
      </c>
      <c r="H100" s="0" t="s">
        <v>27</v>
      </c>
      <c r="I100" s="0" t="n">
        <v>4000</v>
      </c>
      <c r="J100" s="0" t="s">
        <v>21</v>
      </c>
      <c r="N100" s="0" t="s">
        <v>27</v>
      </c>
    </row>
    <row r="101" customFormat="false" ht="13.8" hidden="false" customHeight="false" outlineLevel="0" collapsed="false">
      <c r="A101" s="0" t="n">
        <v>100</v>
      </c>
      <c r="B101" s="0" t="s">
        <v>332</v>
      </c>
      <c r="C101" s="0" t="s">
        <v>232</v>
      </c>
      <c r="D101" s="0" t="s">
        <v>243</v>
      </c>
      <c r="E101" s="0" t="s">
        <v>234</v>
      </c>
      <c r="F101" s="0" t="s">
        <v>18</v>
      </c>
      <c r="G101" s="0" t="s">
        <v>26</v>
      </c>
      <c r="H101" s="0" t="s">
        <v>27</v>
      </c>
      <c r="I101" s="0" t="n">
        <v>8000</v>
      </c>
      <c r="J101" s="0" t="s">
        <v>21</v>
      </c>
      <c r="N101" s="0" t="s">
        <v>27</v>
      </c>
    </row>
    <row r="102" customFormat="false" ht="13.8" hidden="false" customHeight="false" outlineLevel="0" collapsed="false">
      <c r="A102" s="0" t="n">
        <v>101</v>
      </c>
      <c r="B102" s="0" t="s">
        <v>333</v>
      </c>
      <c r="C102" s="0" t="s">
        <v>119</v>
      </c>
      <c r="D102" s="0" t="s">
        <v>120</v>
      </c>
      <c r="E102" s="0" t="s">
        <v>121</v>
      </c>
      <c r="F102" s="0" t="s">
        <v>18</v>
      </c>
      <c r="G102" s="0" t="s">
        <v>26</v>
      </c>
      <c r="H102" s="0" t="s">
        <v>27</v>
      </c>
      <c r="I102" s="0" t="n">
        <v>6400</v>
      </c>
      <c r="J102" s="0" t="s">
        <v>21</v>
      </c>
      <c r="N102" s="0" t="s">
        <v>27</v>
      </c>
    </row>
    <row r="103" customFormat="false" ht="13.8" hidden="false" customHeight="false" outlineLevel="0" collapsed="false">
      <c r="A103" s="0" t="n">
        <v>102</v>
      </c>
      <c r="B103" s="0" t="s">
        <v>334</v>
      </c>
      <c r="C103" s="0" t="s">
        <v>131</v>
      </c>
      <c r="D103" s="0" t="s">
        <v>132</v>
      </c>
      <c r="E103" s="0" t="s">
        <v>133</v>
      </c>
      <c r="F103" s="0" t="s">
        <v>18</v>
      </c>
      <c r="G103" s="0" t="s">
        <v>134</v>
      </c>
      <c r="H103" s="0" t="s">
        <v>27</v>
      </c>
      <c r="I103" s="0" t="n">
        <v>125</v>
      </c>
      <c r="J103" s="0" t="s">
        <v>21</v>
      </c>
      <c r="N103" s="0" t="s">
        <v>27</v>
      </c>
    </row>
    <row r="104" customFormat="false" ht="13.8" hidden="false" customHeight="false" outlineLevel="0" collapsed="false">
      <c r="A104" s="0" t="n">
        <v>103</v>
      </c>
      <c r="B104" s="0" t="s">
        <v>335</v>
      </c>
      <c r="C104" s="0" t="s">
        <v>131</v>
      </c>
      <c r="D104" s="0" t="s">
        <v>136</v>
      </c>
      <c r="E104" s="0" t="s">
        <v>133</v>
      </c>
      <c r="F104" s="0" t="s">
        <v>18</v>
      </c>
      <c r="G104" s="0" t="s">
        <v>137</v>
      </c>
      <c r="H104" s="0" t="s">
        <v>27</v>
      </c>
      <c r="I104" s="0" t="n">
        <v>125</v>
      </c>
      <c r="J104" s="0" t="s">
        <v>21</v>
      </c>
      <c r="N104" s="0" t="s">
        <v>27</v>
      </c>
    </row>
    <row r="105" customFormat="false" ht="13.8" hidden="false" customHeight="false" outlineLevel="0" collapsed="false">
      <c r="A105" s="0" t="n">
        <v>104</v>
      </c>
      <c r="B105" s="0" t="s">
        <v>336</v>
      </c>
      <c r="C105" s="0" t="s">
        <v>152</v>
      </c>
      <c r="D105" s="0" t="s">
        <v>153</v>
      </c>
      <c r="E105" s="0" t="s">
        <v>154</v>
      </c>
      <c r="F105" s="0" t="s">
        <v>18</v>
      </c>
      <c r="G105" s="0" t="s">
        <v>26</v>
      </c>
      <c r="H105" s="0" t="s">
        <v>27</v>
      </c>
      <c r="I105" s="0" t="n">
        <v>2400</v>
      </c>
      <c r="J105" s="0" t="s">
        <v>21</v>
      </c>
      <c r="N105" s="0" t="s">
        <v>27</v>
      </c>
    </row>
    <row r="106" customFormat="false" ht="13.8" hidden="false" customHeight="false" outlineLevel="0" collapsed="false">
      <c r="A106" s="0" t="n">
        <v>105</v>
      </c>
      <c r="B106" s="0" t="s">
        <v>337</v>
      </c>
      <c r="C106" s="0" t="s">
        <v>152</v>
      </c>
      <c r="D106" s="0" t="s">
        <v>161</v>
      </c>
      <c r="E106" s="0" t="s">
        <v>154</v>
      </c>
      <c r="F106" s="0" t="s">
        <v>18</v>
      </c>
      <c r="G106" s="0" t="s">
        <v>26</v>
      </c>
      <c r="H106" s="0" t="s">
        <v>27</v>
      </c>
      <c r="I106" s="0" t="n">
        <v>9600</v>
      </c>
      <c r="J106" s="0" t="s">
        <v>21</v>
      </c>
      <c r="N106" s="0" t="s">
        <v>27</v>
      </c>
    </row>
    <row r="107" customFormat="false" ht="13.8" hidden="false" customHeight="false" outlineLevel="0" collapsed="false">
      <c r="A107" s="0" t="n">
        <v>106</v>
      </c>
      <c r="B107" s="0" t="s">
        <v>338</v>
      </c>
      <c r="C107" s="0" t="s">
        <v>222</v>
      </c>
      <c r="D107" s="0" t="s">
        <v>226</v>
      </c>
      <c r="E107" s="0" t="s">
        <v>224</v>
      </c>
      <c r="F107" s="0" t="s">
        <v>18</v>
      </c>
      <c r="G107" s="0" t="s">
        <v>26</v>
      </c>
      <c r="H107" s="0" t="s">
        <v>27</v>
      </c>
      <c r="I107" s="0" t="n">
        <v>2500</v>
      </c>
      <c r="J107" s="0" t="s">
        <v>21</v>
      </c>
      <c r="N107" s="0" t="s">
        <v>27</v>
      </c>
    </row>
    <row r="108" customFormat="false" ht="13.8" hidden="false" customHeight="false" outlineLevel="0" collapsed="false">
      <c r="A108" s="0" t="n">
        <v>107</v>
      </c>
      <c r="B108" s="0" t="s">
        <v>339</v>
      </c>
      <c r="C108" s="0" t="s">
        <v>222</v>
      </c>
      <c r="D108" s="0" t="s">
        <v>223</v>
      </c>
      <c r="E108" s="0" t="s">
        <v>224</v>
      </c>
      <c r="F108" s="0" t="s">
        <v>18</v>
      </c>
      <c r="G108" s="0" t="s">
        <v>26</v>
      </c>
      <c r="H108" s="0" t="s">
        <v>27</v>
      </c>
      <c r="I108" s="0" t="n">
        <v>5000</v>
      </c>
      <c r="J108" s="0" t="s">
        <v>21</v>
      </c>
      <c r="N108" s="0" t="s">
        <v>27</v>
      </c>
    </row>
    <row r="109" customFormat="false" ht="13.8" hidden="false" customHeight="false" outlineLevel="0" collapsed="false">
      <c r="A109" s="0" t="n">
        <v>108</v>
      </c>
      <c r="B109" s="0" t="s">
        <v>340</v>
      </c>
      <c r="C109" s="0" t="s">
        <v>171</v>
      </c>
      <c r="D109" s="0" t="s">
        <v>175</v>
      </c>
      <c r="E109" s="0" t="s">
        <v>173</v>
      </c>
      <c r="F109" s="0" t="s">
        <v>18</v>
      </c>
      <c r="G109" s="0" t="s">
        <v>26</v>
      </c>
      <c r="H109" s="0" t="s">
        <v>27</v>
      </c>
      <c r="I109" s="0" t="n">
        <v>5000</v>
      </c>
      <c r="J109" s="0" t="s">
        <v>21</v>
      </c>
      <c r="N109" s="0" t="s">
        <v>27</v>
      </c>
    </row>
    <row r="110" customFormat="false" ht="13.8" hidden="false" customHeight="false" outlineLevel="0" collapsed="false">
      <c r="A110" s="0" t="n">
        <v>109</v>
      </c>
      <c r="B110" s="0" t="s">
        <v>341</v>
      </c>
      <c r="C110" s="0" t="s">
        <v>179</v>
      </c>
      <c r="D110" s="1" t="s">
        <v>180</v>
      </c>
      <c r="E110" s="0" t="s">
        <v>181</v>
      </c>
      <c r="F110" s="0" t="s">
        <v>18</v>
      </c>
      <c r="G110" s="0" t="s">
        <v>26</v>
      </c>
      <c r="H110" s="0" t="s">
        <v>27</v>
      </c>
      <c r="I110" s="0" t="n">
        <v>1875</v>
      </c>
      <c r="J110" s="0" t="s">
        <v>21</v>
      </c>
      <c r="N110" s="0" t="s">
        <v>27</v>
      </c>
    </row>
    <row r="111" customFormat="false" ht="13.8" hidden="false" customHeight="false" outlineLevel="0" collapsed="false">
      <c r="A111" s="0" t="n">
        <v>110</v>
      </c>
      <c r="B111" s="0" t="s">
        <v>342</v>
      </c>
      <c r="C111" s="0" t="s">
        <v>179</v>
      </c>
      <c r="D111" s="1" t="s">
        <v>343</v>
      </c>
      <c r="E111" s="0" t="s">
        <v>181</v>
      </c>
      <c r="F111" s="0" t="s">
        <v>18</v>
      </c>
      <c r="G111" s="0" t="s">
        <v>26</v>
      </c>
      <c r="H111" s="0" t="s">
        <v>27</v>
      </c>
      <c r="I111" s="0" t="n">
        <v>4800</v>
      </c>
      <c r="J111" s="0" t="s">
        <v>21</v>
      </c>
      <c r="N111" s="0" t="s">
        <v>27</v>
      </c>
    </row>
    <row r="112" customFormat="false" ht="13.8" hidden="false" customHeight="false" outlineLevel="0" collapsed="false">
      <c r="A112" s="0" t="n">
        <v>111</v>
      </c>
      <c r="B112" s="0" t="s">
        <v>344</v>
      </c>
      <c r="C112" s="0" t="s">
        <v>222</v>
      </c>
      <c r="D112" s="0" t="s">
        <v>345</v>
      </c>
      <c r="E112" s="0" t="s">
        <v>224</v>
      </c>
      <c r="F112" s="0" t="s">
        <v>18</v>
      </c>
      <c r="G112" s="0" t="s">
        <v>26</v>
      </c>
      <c r="H112" s="0" t="s">
        <v>27</v>
      </c>
      <c r="I112" s="0" t="n">
        <v>3000</v>
      </c>
      <c r="J112" s="0" t="s">
        <v>21</v>
      </c>
      <c r="N112" s="0" t="s">
        <v>27</v>
      </c>
    </row>
    <row r="113" customFormat="false" ht="13.8" hidden="false" customHeight="false" outlineLevel="0" collapsed="false">
      <c r="A113" s="0" t="n">
        <v>112</v>
      </c>
      <c r="B113" s="0" t="s">
        <v>346</v>
      </c>
      <c r="C113" s="0" t="s">
        <v>222</v>
      </c>
      <c r="D113" s="0" t="s">
        <v>347</v>
      </c>
      <c r="E113" s="0" t="s">
        <v>348</v>
      </c>
      <c r="F113" s="0" t="s">
        <v>18</v>
      </c>
      <c r="G113" s="0" t="s">
        <v>26</v>
      </c>
      <c r="H113" s="0" t="s">
        <v>27</v>
      </c>
      <c r="I113" s="0" t="n">
        <v>2500</v>
      </c>
      <c r="J113" s="0" t="s">
        <v>21</v>
      </c>
      <c r="N113" s="0" t="s">
        <v>27</v>
      </c>
    </row>
    <row r="114" customFormat="false" ht="13.8" hidden="false" customHeight="false" outlineLevel="0" collapsed="false">
      <c r="A114" s="0" t="n">
        <v>113</v>
      </c>
      <c r="B114" s="0" t="s">
        <v>349</v>
      </c>
      <c r="C114" s="0" t="s">
        <v>222</v>
      </c>
      <c r="D114" s="0" t="s">
        <v>350</v>
      </c>
      <c r="E114" s="0" t="s">
        <v>348</v>
      </c>
      <c r="F114" s="0" t="s">
        <v>18</v>
      </c>
      <c r="G114" s="0" t="s">
        <v>26</v>
      </c>
      <c r="H114" s="0" t="s">
        <v>27</v>
      </c>
      <c r="I114" s="0" t="n">
        <v>5000</v>
      </c>
      <c r="J114" s="0" t="s">
        <v>21</v>
      </c>
      <c r="N114" s="0" t="s">
        <v>27</v>
      </c>
    </row>
    <row r="115" customFormat="false" ht="13.8" hidden="false" customHeight="false" outlineLevel="0" collapsed="false">
      <c r="A115" s="0" t="n">
        <v>114</v>
      </c>
      <c r="B115" s="0" t="s">
        <v>351</v>
      </c>
      <c r="C115" s="0" t="s">
        <v>29</v>
      </c>
      <c r="D115" s="0" t="s">
        <v>30</v>
      </c>
      <c r="E115" s="0" t="s">
        <v>31</v>
      </c>
      <c r="F115" s="0" t="s">
        <v>18</v>
      </c>
      <c r="G115" s="0" t="s">
        <v>32</v>
      </c>
      <c r="H115" s="0" t="s">
        <v>27</v>
      </c>
      <c r="I115" s="0" t="n">
        <v>750</v>
      </c>
      <c r="J115" s="0" t="s">
        <v>21</v>
      </c>
      <c r="N115" s="0" t="s">
        <v>27</v>
      </c>
    </row>
    <row r="116" customFormat="false" ht="13.8" hidden="false" customHeight="false" outlineLevel="0" collapsed="false">
      <c r="A116" s="0" t="n">
        <v>115</v>
      </c>
      <c r="B116" s="0" t="s">
        <v>352</v>
      </c>
      <c r="C116" s="0" t="s">
        <v>353</v>
      </c>
      <c r="D116" s="0" t="s">
        <v>354</v>
      </c>
      <c r="E116" s="0" t="s">
        <v>31</v>
      </c>
      <c r="F116" s="0" t="s">
        <v>18</v>
      </c>
      <c r="G116" s="0" t="s">
        <v>32</v>
      </c>
      <c r="H116" s="0" t="s">
        <v>27</v>
      </c>
      <c r="I116" s="0" t="n">
        <v>750</v>
      </c>
      <c r="J116" s="0" t="s">
        <v>21</v>
      </c>
      <c r="N116" s="0" t="s">
        <v>27</v>
      </c>
    </row>
    <row r="117" customFormat="false" ht="13.8" hidden="false" customHeight="false" outlineLevel="0" collapsed="false">
      <c r="A117" s="0" t="n">
        <v>116</v>
      </c>
      <c r="B117" s="0" t="s">
        <v>355</v>
      </c>
      <c r="C117" s="0" t="s">
        <v>239</v>
      </c>
      <c r="D117" s="0" t="s">
        <v>240</v>
      </c>
      <c r="E117" s="0" t="s">
        <v>241</v>
      </c>
      <c r="F117" s="0" t="s">
        <v>18</v>
      </c>
      <c r="G117" s="0" t="s">
        <v>26</v>
      </c>
      <c r="H117" s="0" t="s">
        <v>27</v>
      </c>
      <c r="I117" s="0" t="n">
        <v>6000</v>
      </c>
      <c r="J117" s="0" t="s">
        <v>21</v>
      </c>
      <c r="N117" s="0" t="s">
        <v>27</v>
      </c>
    </row>
    <row r="118" customFormat="false" ht="13.8" hidden="false" customHeight="false" outlineLevel="0" collapsed="false">
      <c r="A118" s="0" t="n">
        <v>117</v>
      </c>
      <c r="B118" s="0" t="s">
        <v>356</v>
      </c>
      <c r="C118" s="0" t="s">
        <v>245</v>
      </c>
      <c r="D118" s="0" t="s">
        <v>246</v>
      </c>
      <c r="E118" s="0" t="s">
        <v>247</v>
      </c>
      <c r="F118" s="0" t="s">
        <v>18</v>
      </c>
      <c r="G118" s="0" t="s">
        <v>26</v>
      </c>
      <c r="H118" s="0" t="s">
        <v>27</v>
      </c>
      <c r="I118" s="0" t="n">
        <v>2500</v>
      </c>
      <c r="J118" s="0" t="s">
        <v>21</v>
      </c>
      <c r="N118" s="0" t="s">
        <v>27</v>
      </c>
    </row>
    <row r="119" customFormat="false" ht="13.8" hidden="false" customHeight="false" outlineLevel="0" collapsed="false">
      <c r="A119" s="0" t="n">
        <v>118</v>
      </c>
      <c r="B119" s="0" t="s">
        <v>357</v>
      </c>
      <c r="C119" s="0" t="s">
        <v>245</v>
      </c>
      <c r="D119" s="0" t="s">
        <v>249</v>
      </c>
      <c r="E119" s="0" t="s">
        <v>247</v>
      </c>
      <c r="F119" s="0" t="s">
        <v>18</v>
      </c>
      <c r="G119" s="0" t="s">
        <v>26</v>
      </c>
      <c r="H119" s="0" t="s">
        <v>27</v>
      </c>
      <c r="I119" s="0" t="n">
        <v>3750</v>
      </c>
      <c r="J119" s="0" t="s">
        <v>21</v>
      </c>
      <c r="N119" s="0" t="s">
        <v>27</v>
      </c>
    </row>
    <row r="120" customFormat="false" ht="13.8" hidden="false" customHeight="false" outlineLevel="0" collapsed="false">
      <c r="A120" s="0" t="n">
        <v>119</v>
      </c>
      <c r="B120" s="0" t="s">
        <v>358</v>
      </c>
      <c r="C120" s="0" t="s">
        <v>359</v>
      </c>
      <c r="D120" s="0" t="s">
        <v>360</v>
      </c>
      <c r="E120" s="0" t="s">
        <v>361</v>
      </c>
      <c r="F120" s="0" t="s">
        <v>18</v>
      </c>
      <c r="G120" s="0" t="s">
        <v>26</v>
      </c>
      <c r="H120" s="0" t="s">
        <v>27</v>
      </c>
      <c r="I120" s="0" t="n">
        <v>250</v>
      </c>
      <c r="J120" s="0" t="s">
        <v>21</v>
      </c>
      <c r="N120" s="0" t="s">
        <v>27</v>
      </c>
    </row>
    <row r="121" customFormat="false" ht="13.8" hidden="false" customHeight="false" outlineLevel="0" collapsed="false">
      <c r="A121" s="0" t="n">
        <v>120</v>
      </c>
      <c r="B121" s="0" t="s">
        <v>362</v>
      </c>
      <c r="C121" s="0" t="s">
        <v>171</v>
      </c>
      <c r="D121" s="0" t="s">
        <v>363</v>
      </c>
      <c r="E121" s="0" t="s">
        <v>173</v>
      </c>
      <c r="F121" s="0" t="s">
        <v>18</v>
      </c>
      <c r="G121" s="0" t="s">
        <v>26</v>
      </c>
      <c r="H121" s="0" t="s">
        <v>27</v>
      </c>
      <c r="I121" s="0" t="n">
        <v>10000</v>
      </c>
      <c r="J121" s="0" t="s">
        <v>21</v>
      </c>
      <c r="N121" s="0" t="s">
        <v>27</v>
      </c>
    </row>
    <row r="122" customFormat="false" ht="13.8" hidden="false" customHeight="false" outlineLevel="0" collapsed="false">
      <c r="A122" s="0" t="n">
        <v>121</v>
      </c>
      <c r="B122" s="0" t="s">
        <v>364</v>
      </c>
      <c r="C122" s="0" t="s">
        <v>192</v>
      </c>
      <c r="D122" s="0" t="s">
        <v>193</v>
      </c>
      <c r="E122" s="0" t="s">
        <v>194</v>
      </c>
      <c r="F122" s="0" t="s">
        <v>18</v>
      </c>
      <c r="G122" s="0" t="s">
        <v>26</v>
      </c>
      <c r="H122" s="0" t="s">
        <v>27</v>
      </c>
      <c r="I122" s="0" t="n">
        <v>400</v>
      </c>
      <c r="J122" s="0" t="s">
        <v>21</v>
      </c>
      <c r="N122" s="0" t="s">
        <v>27</v>
      </c>
    </row>
    <row r="123" customFormat="false" ht="13.8" hidden="false" customHeight="false" outlineLevel="0" collapsed="false">
      <c r="A123" s="0" t="n">
        <v>122</v>
      </c>
      <c r="B123" s="0" t="s">
        <v>365</v>
      </c>
      <c r="C123" s="0" t="s">
        <v>192</v>
      </c>
      <c r="D123" s="0" t="s">
        <v>196</v>
      </c>
      <c r="E123" s="0" t="s">
        <v>194</v>
      </c>
      <c r="F123" s="0" t="s">
        <v>18</v>
      </c>
      <c r="G123" s="0" t="s">
        <v>26</v>
      </c>
      <c r="H123" s="0" t="s">
        <v>27</v>
      </c>
      <c r="I123" s="0" t="n">
        <v>1000</v>
      </c>
      <c r="J123" s="0" t="s">
        <v>21</v>
      </c>
      <c r="N123" s="0" t="s">
        <v>27</v>
      </c>
    </row>
    <row r="124" customFormat="false" ht="13.8" hidden="false" customHeight="false" outlineLevel="0" collapsed="false">
      <c r="A124" s="0" t="n">
        <v>123</v>
      </c>
      <c r="B124" s="0" t="s">
        <v>366</v>
      </c>
      <c r="C124" s="0" t="s">
        <v>91</v>
      </c>
      <c r="D124" s="0" t="s">
        <v>367</v>
      </c>
      <c r="E124" s="0" t="s">
        <v>93</v>
      </c>
      <c r="F124" s="0" t="s">
        <v>18</v>
      </c>
      <c r="G124" s="0" t="s">
        <v>26</v>
      </c>
      <c r="H124" s="0" t="s">
        <v>27</v>
      </c>
      <c r="I124" s="0" t="n">
        <v>2500</v>
      </c>
      <c r="J124" s="0" t="s">
        <v>21</v>
      </c>
      <c r="N124" s="0" t="s">
        <v>27</v>
      </c>
    </row>
    <row r="125" customFormat="false" ht="13.8" hidden="false" customHeight="false" outlineLevel="0" collapsed="false">
      <c r="A125" s="0" t="n">
        <v>124</v>
      </c>
      <c r="B125" s="0" t="s">
        <v>368</v>
      </c>
      <c r="C125" s="0" t="s">
        <v>91</v>
      </c>
      <c r="D125" s="0" t="s">
        <v>369</v>
      </c>
      <c r="E125" s="0" t="s">
        <v>93</v>
      </c>
      <c r="F125" s="0" t="s">
        <v>18</v>
      </c>
      <c r="G125" s="0" t="s">
        <v>26</v>
      </c>
      <c r="H125" s="0" t="s">
        <v>27</v>
      </c>
      <c r="I125" s="0" t="n">
        <v>5000</v>
      </c>
      <c r="J125" s="0" t="s">
        <v>21</v>
      </c>
      <c r="N125" s="0" t="s">
        <v>27</v>
      </c>
    </row>
    <row r="126" customFormat="false" ht="13.8" hidden="false" customHeight="false" outlineLevel="0" collapsed="false">
      <c r="A126" s="0" t="n">
        <v>125</v>
      </c>
      <c r="B126" s="0" t="s">
        <v>370</v>
      </c>
      <c r="C126" s="0" t="s">
        <v>163</v>
      </c>
      <c r="D126" s="0" t="s">
        <v>164</v>
      </c>
      <c r="E126" s="0" t="s">
        <v>165</v>
      </c>
      <c r="F126" s="0" t="s">
        <v>18</v>
      </c>
      <c r="G126" s="0" t="s">
        <v>26</v>
      </c>
      <c r="H126" s="0" t="s">
        <v>27</v>
      </c>
      <c r="I126" s="0" t="n">
        <v>25</v>
      </c>
      <c r="J126" s="0" t="s">
        <v>21</v>
      </c>
      <c r="N126" s="0" t="s">
        <v>27</v>
      </c>
    </row>
    <row r="127" customFormat="false" ht="13.8" hidden="false" customHeight="false" outlineLevel="0" collapsed="false">
      <c r="A127" s="0" t="n">
        <v>126</v>
      </c>
      <c r="B127" s="0" t="s">
        <v>371</v>
      </c>
      <c r="C127" s="0" t="s">
        <v>163</v>
      </c>
      <c r="D127" s="0" t="s">
        <v>164</v>
      </c>
      <c r="E127" s="0" t="s">
        <v>165</v>
      </c>
      <c r="F127" s="0" t="s">
        <v>18</v>
      </c>
      <c r="G127" s="0" t="s">
        <v>26</v>
      </c>
      <c r="H127" s="0" t="s">
        <v>27</v>
      </c>
      <c r="I127" s="0" t="n">
        <v>25</v>
      </c>
      <c r="J127" s="0" t="s">
        <v>21</v>
      </c>
      <c r="N127" s="0" t="s">
        <v>27</v>
      </c>
    </row>
    <row r="128" customFormat="false" ht="13.8" hidden="false" customHeight="false" outlineLevel="0" collapsed="false">
      <c r="A128" s="0" t="n">
        <v>127</v>
      </c>
      <c r="B128" s="0" t="s">
        <v>372</v>
      </c>
      <c r="C128" s="0" t="s">
        <v>29</v>
      </c>
      <c r="D128" s="0" t="s">
        <v>30</v>
      </c>
      <c r="E128" s="0" t="s">
        <v>31</v>
      </c>
      <c r="F128" s="0" t="s">
        <v>18</v>
      </c>
      <c r="G128" s="0" t="s">
        <v>32</v>
      </c>
      <c r="H128" s="0" t="s">
        <v>27</v>
      </c>
      <c r="I128" s="0" t="n">
        <v>750</v>
      </c>
      <c r="J128" s="0" t="s">
        <v>21</v>
      </c>
      <c r="N128" s="0" t="s">
        <v>27</v>
      </c>
    </row>
    <row r="129" customFormat="false" ht="13.8" hidden="false" customHeight="false" outlineLevel="0" collapsed="false">
      <c r="A129" s="0" t="n">
        <v>128</v>
      </c>
      <c r="B129" s="0" t="s">
        <v>373</v>
      </c>
      <c r="C129" s="0" t="s">
        <v>29</v>
      </c>
      <c r="D129" s="0" t="s">
        <v>30</v>
      </c>
      <c r="E129" s="0" t="s">
        <v>31</v>
      </c>
      <c r="F129" s="0" t="s">
        <v>18</v>
      </c>
      <c r="G129" s="0" t="s">
        <v>32</v>
      </c>
      <c r="H129" s="0" t="s">
        <v>27</v>
      </c>
      <c r="I129" s="0" t="n">
        <v>750</v>
      </c>
      <c r="J129" s="0" t="s">
        <v>21</v>
      </c>
      <c r="N129" s="0" t="s">
        <v>27</v>
      </c>
    </row>
    <row r="130" customFormat="false" ht="13.8" hidden="false" customHeight="false" outlineLevel="0" collapsed="false">
      <c r="A130" s="0" t="n">
        <v>129</v>
      </c>
      <c r="B130" s="0" t="s">
        <v>374</v>
      </c>
      <c r="C130" s="0" t="s">
        <v>312</v>
      </c>
      <c r="D130" s="0" t="s">
        <v>313</v>
      </c>
      <c r="E130" s="0" t="s">
        <v>314</v>
      </c>
      <c r="F130" s="0" t="s">
        <v>18</v>
      </c>
      <c r="G130" s="0" t="s">
        <v>66</v>
      </c>
      <c r="H130" s="0" t="s">
        <v>27</v>
      </c>
      <c r="I130" s="0" t="n">
        <v>334</v>
      </c>
      <c r="J130" s="0" t="s">
        <v>21</v>
      </c>
      <c r="N130" s="0" t="s">
        <v>66</v>
      </c>
    </row>
    <row r="131" customFormat="false" ht="13.8" hidden="false" customHeight="false" outlineLevel="0" collapsed="false">
      <c r="A131" s="0" t="n">
        <v>130</v>
      </c>
      <c r="B131" s="0" t="s">
        <v>375</v>
      </c>
      <c r="C131" s="0" t="s">
        <v>312</v>
      </c>
      <c r="D131" s="0" t="s">
        <v>313</v>
      </c>
      <c r="E131" s="0" t="s">
        <v>314</v>
      </c>
      <c r="F131" s="0" t="s">
        <v>18</v>
      </c>
      <c r="G131" s="0" t="s">
        <v>66</v>
      </c>
      <c r="H131" s="0" t="s">
        <v>27</v>
      </c>
      <c r="I131" s="0" t="n">
        <v>334</v>
      </c>
      <c r="J131" s="0" t="s">
        <v>21</v>
      </c>
      <c r="N131" s="0" t="s">
        <v>66</v>
      </c>
    </row>
    <row r="132" customFormat="false" ht="13.8" hidden="false" customHeight="false" outlineLevel="0" collapsed="false">
      <c r="A132" s="0" t="n">
        <v>131</v>
      </c>
      <c r="B132" s="0" t="s">
        <v>376</v>
      </c>
      <c r="C132" s="0" t="s">
        <v>123</v>
      </c>
      <c r="D132" s="0" t="s">
        <v>124</v>
      </c>
      <c r="E132" s="0" t="s">
        <v>125</v>
      </c>
      <c r="F132" s="0" t="s">
        <v>18</v>
      </c>
      <c r="G132" s="0" t="s">
        <v>26</v>
      </c>
      <c r="H132" s="0" t="s">
        <v>27</v>
      </c>
      <c r="I132" s="0" t="n">
        <v>11850</v>
      </c>
      <c r="J132" s="0" t="s">
        <v>21</v>
      </c>
      <c r="N132" s="0" t="s">
        <v>27</v>
      </c>
    </row>
    <row r="133" customFormat="false" ht="13.8" hidden="false" customHeight="false" outlineLevel="0" collapsed="false">
      <c r="A133" s="0" t="n">
        <v>132</v>
      </c>
      <c r="B133" s="0" t="s">
        <v>377</v>
      </c>
      <c r="C133" s="0" t="s">
        <v>123</v>
      </c>
      <c r="D133" s="0" t="s">
        <v>124</v>
      </c>
      <c r="E133" s="0" t="s">
        <v>125</v>
      </c>
      <c r="F133" s="0" t="s">
        <v>18</v>
      </c>
      <c r="G133" s="0" t="s">
        <v>26</v>
      </c>
      <c r="H133" s="0" t="s">
        <v>27</v>
      </c>
      <c r="I133" s="0" t="n">
        <v>11850</v>
      </c>
      <c r="J133" s="0" t="s">
        <v>21</v>
      </c>
      <c r="N133" s="0" t="s">
        <v>27</v>
      </c>
    </row>
    <row r="134" customFormat="false" ht="13.8" hidden="false" customHeight="false" outlineLevel="0" collapsed="false">
      <c r="A134" s="0" t="n">
        <v>133</v>
      </c>
      <c r="B134" s="0" t="s">
        <v>378</v>
      </c>
      <c r="C134" s="0" t="s">
        <v>379</v>
      </c>
      <c r="D134" s="0" t="s">
        <v>380</v>
      </c>
      <c r="E134" s="0" t="s">
        <v>381</v>
      </c>
      <c r="F134" s="0" t="s">
        <v>18</v>
      </c>
      <c r="G134" s="0" t="s">
        <v>26</v>
      </c>
      <c r="H134" s="0" t="s">
        <v>27</v>
      </c>
      <c r="I134" s="0" t="n">
        <v>1000</v>
      </c>
      <c r="J134" s="0" t="s">
        <v>21</v>
      </c>
      <c r="N134" s="0" t="s">
        <v>27</v>
      </c>
    </row>
    <row r="135" customFormat="false" ht="13.8" hidden="false" customHeight="false" outlineLevel="0" collapsed="false">
      <c r="A135" s="0" t="n">
        <v>134</v>
      </c>
      <c r="B135" s="0" t="s">
        <v>382</v>
      </c>
      <c r="C135" s="0" t="s">
        <v>379</v>
      </c>
      <c r="D135" s="0" t="s">
        <v>380</v>
      </c>
      <c r="E135" s="0" t="s">
        <v>381</v>
      </c>
      <c r="F135" s="0" t="s">
        <v>18</v>
      </c>
      <c r="G135" s="0" t="s">
        <v>26</v>
      </c>
      <c r="H135" s="0" t="s">
        <v>27</v>
      </c>
      <c r="I135" s="0" t="n">
        <v>1000</v>
      </c>
      <c r="J135" s="0" t="s">
        <v>21</v>
      </c>
      <c r="N135" s="0" t="s">
        <v>27</v>
      </c>
    </row>
    <row r="136" customFormat="false" ht="13.8" hidden="false" customHeight="false" outlineLevel="0" collapsed="false">
      <c r="A136" s="0" t="n">
        <v>135</v>
      </c>
      <c r="B136" s="0" t="s">
        <v>383</v>
      </c>
      <c r="C136" s="0" t="s">
        <v>56</v>
      </c>
      <c r="D136" s="0" t="s">
        <v>69</v>
      </c>
      <c r="E136" s="0" t="s">
        <v>58</v>
      </c>
      <c r="F136" s="0" t="s">
        <v>18</v>
      </c>
      <c r="G136" s="0" t="s">
        <v>19</v>
      </c>
      <c r="H136" s="0" t="s">
        <v>20</v>
      </c>
      <c r="I136" s="0" t="n">
        <f aca="false">12500*0.00025</f>
        <v>3.125</v>
      </c>
      <c r="J136" s="0" t="s">
        <v>21</v>
      </c>
      <c r="N136" s="0" t="s">
        <v>20</v>
      </c>
    </row>
    <row r="137" customFormat="false" ht="13.8" hidden="false" customHeight="false" outlineLevel="0" collapsed="false">
      <c r="A137" s="0" t="n">
        <v>136</v>
      </c>
      <c r="B137" s="0" t="s">
        <v>384</v>
      </c>
      <c r="C137" s="0" t="s">
        <v>385</v>
      </c>
      <c r="D137" s="0" t="s">
        <v>386</v>
      </c>
      <c r="E137" s="0" t="s">
        <v>387</v>
      </c>
      <c r="F137" s="0" t="s">
        <v>18</v>
      </c>
      <c r="G137" s="0" t="s">
        <v>26</v>
      </c>
      <c r="H137" s="0" t="s">
        <v>27</v>
      </c>
      <c r="I137" s="0" t="n">
        <v>1750</v>
      </c>
      <c r="J137" s="0" t="s">
        <v>21</v>
      </c>
      <c r="N137" s="0" t="s">
        <v>27</v>
      </c>
    </row>
    <row r="138" customFormat="false" ht="13.8" hidden="false" customHeight="false" outlineLevel="0" collapsed="false">
      <c r="A138" s="0" t="n">
        <v>137</v>
      </c>
      <c r="B138" s="0" t="s">
        <v>388</v>
      </c>
      <c r="C138" s="0" t="s">
        <v>262</v>
      </c>
      <c r="D138" s="0" t="s">
        <v>263</v>
      </c>
      <c r="E138" s="0" t="s">
        <v>264</v>
      </c>
      <c r="F138" s="0" t="s">
        <v>18</v>
      </c>
      <c r="G138" s="0" t="s">
        <v>258</v>
      </c>
      <c r="H138" s="0" t="s">
        <v>20</v>
      </c>
      <c r="I138" s="0" t="n">
        <v>150</v>
      </c>
      <c r="J138" s="0" t="s">
        <v>21</v>
      </c>
      <c r="N138" s="0" t="s">
        <v>20</v>
      </c>
    </row>
    <row r="139" customFormat="false" ht="13.8" hidden="false" customHeight="false" outlineLevel="0" collapsed="false">
      <c r="A139" s="0" t="n">
        <v>138</v>
      </c>
      <c r="B139" s="0" t="s">
        <v>389</v>
      </c>
      <c r="C139" s="0" t="s">
        <v>262</v>
      </c>
      <c r="D139" s="0" t="s">
        <v>266</v>
      </c>
      <c r="E139" s="0" t="s">
        <v>264</v>
      </c>
      <c r="F139" s="0" t="s">
        <v>18</v>
      </c>
      <c r="G139" s="0" t="s">
        <v>258</v>
      </c>
      <c r="H139" s="0" t="s">
        <v>20</v>
      </c>
      <c r="I139" s="0" t="n">
        <v>300</v>
      </c>
      <c r="J139" s="0" t="s">
        <v>21</v>
      </c>
      <c r="N139" s="0" t="s">
        <v>20</v>
      </c>
    </row>
    <row r="140" customFormat="false" ht="13.8" hidden="false" customHeight="false" outlineLevel="0" collapsed="false">
      <c r="A140" s="0" t="n">
        <v>139</v>
      </c>
      <c r="B140" s="0" t="s">
        <v>390</v>
      </c>
      <c r="C140" s="0" t="s">
        <v>391</v>
      </c>
      <c r="D140" s="0" t="s">
        <v>392</v>
      </c>
      <c r="E140" s="0" t="s">
        <v>393</v>
      </c>
      <c r="F140" s="0" t="s">
        <v>18</v>
      </c>
      <c r="G140" s="0" t="s">
        <v>258</v>
      </c>
      <c r="H140" s="0" t="s">
        <v>20</v>
      </c>
      <c r="I140" s="0" t="n">
        <v>50</v>
      </c>
      <c r="J140" s="0" t="s">
        <v>21</v>
      </c>
      <c r="N140" s="0" t="s">
        <v>20</v>
      </c>
    </row>
    <row r="141" customFormat="false" ht="13.8" hidden="false" customHeight="false" outlineLevel="0" collapsed="false">
      <c r="A141" s="0" t="n">
        <v>140</v>
      </c>
      <c r="B141" s="0" t="s">
        <v>394</v>
      </c>
      <c r="C141" s="0" t="s">
        <v>395</v>
      </c>
      <c r="D141" s="0" t="s">
        <v>396</v>
      </c>
      <c r="E141" s="0" t="s">
        <v>397</v>
      </c>
      <c r="F141" s="0" t="s">
        <v>18</v>
      </c>
      <c r="G141" s="0" t="s">
        <v>258</v>
      </c>
      <c r="H141" s="0" t="s">
        <v>20</v>
      </c>
      <c r="I141" s="0" t="n">
        <v>100</v>
      </c>
      <c r="J141" s="0" t="s">
        <v>21</v>
      </c>
      <c r="N141" s="0" t="s">
        <v>20</v>
      </c>
    </row>
    <row r="142" customFormat="false" ht="13.8" hidden="false" customHeight="false" outlineLevel="0" collapsed="false">
      <c r="A142" s="0" t="n">
        <v>141</v>
      </c>
      <c r="B142" s="0" t="s">
        <v>398</v>
      </c>
      <c r="C142" s="0" t="s">
        <v>399</v>
      </c>
      <c r="D142" s="0" t="s">
        <v>400</v>
      </c>
      <c r="E142" s="0" t="s">
        <v>401</v>
      </c>
      <c r="F142" s="0" t="s">
        <v>18</v>
      </c>
      <c r="G142" s="0" t="s">
        <v>26</v>
      </c>
      <c r="H142" s="0" t="s">
        <v>27</v>
      </c>
      <c r="I142" s="0" t="n">
        <v>4800</v>
      </c>
      <c r="J142" s="0" t="s">
        <v>21</v>
      </c>
      <c r="N142" s="0" t="s">
        <v>27</v>
      </c>
    </row>
    <row r="143" customFormat="false" ht="13.8" hidden="false" customHeight="false" outlineLevel="0" collapsed="false">
      <c r="A143" s="0" t="n">
        <v>142</v>
      </c>
      <c r="B143" s="0" t="s">
        <v>402</v>
      </c>
      <c r="C143" s="0" t="s">
        <v>403</v>
      </c>
      <c r="D143" s="0" t="s">
        <v>404</v>
      </c>
      <c r="E143" s="0" t="s">
        <v>405</v>
      </c>
      <c r="F143" s="0" t="s">
        <v>18</v>
      </c>
      <c r="G143" s="0" t="s">
        <v>26</v>
      </c>
      <c r="H143" s="0" t="s">
        <v>27</v>
      </c>
      <c r="I143" s="0" t="n">
        <v>5000</v>
      </c>
      <c r="J143" s="0" t="s">
        <v>21</v>
      </c>
      <c r="N143" s="0" t="s">
        <v>27</v>
      </c>
    </row>
    <row r="144" customFormat="false" ht="13.8" hidden="false" customHeight="false" outlineLevel="0" collapsed="false">
      <c r="A144" s="0" t="n">
        <v>143</v>
      </c>
      <c r="B144" s="0" t="s">
        <v>406</v>
      </c>
      <c r="C144" s="0" t="s">
        <v>407</v>
      </c>
      <c r="D144" s="0" t="s">
        <v>408</v>
      </c>
      <c r="E144" s="0" t="s">
        <v>409</v>
      </c>
      <c r="F144" s="0" t="s">
        <v>18</v>
      </c>
      <c r="G144" s="0" t="s">
        <v>26</v>
      </c>
      <c r="H144" s="0" t="s">
        <v>27</v>
      </c>
      <c r="I144" s="0" t="n">
        <v>5000</v>
      </c>
      <c r="J144" s="0" t="s">
        <v>21</v>
      </c>
      <c r="N144" s="0" t="s">
        <v>27</v>
      </c>
    </row>
    <row r="145" customFormat="false" ht="13.8" hidden="false" customHeight="false" outlineLevel="0" collapsed="false">
      <c r="A145" s="0" t="n">
        <v>144</v>
      </c>
      <c r="B145" s="0" t="s">
        <v>410</v>
      </c>
      <c r="C145" s="0" t="s">
        <v>411</v>
      </c>
      <c r="D145" s="0" t="s">
        <v>412</v>
      </c>
      <c r="E145" s="0" t="s">
        <v>413</v>
      </c>
      <c r="F145" s="0" t="s">
        <v>18</v>
      </c>
      <c r="G145" s="0" t="s">
        <v>26</v>
      </c>
      <c r="H145" s="0" t="s">
        <v>27</v>
      </c>
      <c r="I145" s="0" t="n">
        <v>5400</v>
      </c>
      <c r="J145" s="0" t="s">
        <v>21</v>
      </c>
      <c r="N145" s="0" t="s">
        <v>27</v>
      </c>
    </row>
    <row r="146" customFormat="false" ht="13.8" hidden="false" customHeight="false" outlineLevel="0" collapsed="false">
      <c r="A146" s="0" t="n">
        <v>145</v>
      </c>
      <c r="B146" s="0" t="s">
        <v>414</v>
      </c>
      <c r="C146" s="0" t="s">
        <v>415</v>
      </c>
      <c r="D146" s="0" t="s">
        <v>416</v>
      </c>
      <c r="E146" s="0" t="s">
        <v>417</v>
      </c>
      <c r="F146" s="0" t="s">
        <v>18</v>
      </c>
      <c r="G146" s="0" t="s">
        <v>19</v>
      </c>
      <c r="H146" s="0" t="s">
        <v>20</v>
      </c>
      <c r="I146" s="0" t="n">
        <v>5</v>
      </c>
      <c r="J146" s="0" t="s">
        <v>21</v>
      </c>
      <c r="N146" s="0" t="s">
        <v>20</v>
      </c>
    </row>
    <row r="147" customFormat="false" ht="13.8" hidden="false" customHeight="false" outlineLevel="0" collapsed="false">
      <c r="A147" s="0" t="n">
        <v>146</v>
      </c>
      <c r="B147" s="0" t="s">
        <v>418</v>
      </c>
      <c r="C147" s="0" t="s">
        <v>415</v>
      </c>
      <c r="D147" s="0" t="s">
        <v>419</v>
      </c>
      <c r="E147" s="0" t="s">
        <v>417</v>
      </c>
      <c r="F147" s="0" t="s">
        <v>18</v>
      </c>
      <c r="G147" s="0" t="s">
        <v>19</v>
      </c>
      <c r="H147" s="0" t="s">
        <v>20</v>
      </c>
      <c r="I147" s="0" t="n">
        <f aca="false">1000*0.00025</f>
        <v>0.25</v>
      </c>
      <c r="J147" s="0" t="s">
        <v>21</v>
      </c>
      <c r="N147" s="0" t="s">
        <v>20</v>
      </c>
    </row>
    <row r="148" customFormat="false" ht="13.8" hidden="false" customHeight="false" outlineLevel="0" collapsed="false">
      <c r="A148" s="0" t="n">
        <v>147</v>
      </c>
      <c r="B148" s="0" t="s">
        <v>420</v>
      </c>
      <c r="C148" s="0" t="s">
        <v>415</v>
      </c>
      <c r="D148" s="0" t="s">
        <v>421</v>
      </c>
      <c r="E148" s="0" t="s">
        <v>417</v>
      </c>
      <c r="F148" s="0" t="s">
        <v>18</v>
      </c>
      <c r="G148" s="0" t="s">
        <v>19</v>
      </c>
      <c r="H148" s="0" t="s">
        <v>20</v>
      </c>
      <c r="I148" s="0" t="n">
        <f aca="false">5000*0.00025</f>
        <v>1.25</v>
      </c>
      <c r="J148" s="0" t="s">
        <v>21</v>
      </c>
      <c r="N148" s="0" t="s">
        <v>20</v>
      </c>
    </row>
    <row r="149" customFormat="false" ht="13.8" hidden="false" customHeight="false" outlineLevel="0" collapsed="false">
      <c r="A149" s="0" t="n">
        <v>148</v>
      </c>
      <c r="B149" s="0" t="s">
        <v>422</v>
      </c>
      <c r="C149" s="0" t="s">
        <v>415</v>
      </c>
      <c r="D149" s="0" t="s">
        <v>423</v>
      </c>
      <c r="E149" s="0" t="s">
        <v>417</v>
      </c>
      <c r="F149" s="0" t="s">
        <v>18</v>
      </c>
      <c r="G149" s="0" t="s">
        <v>19</v>
      </c>
      <c r="H149" s="0" t="s">
        <v>20</v>
      </c>
      <c r="I149" s="0" t="n">
        <f aca="false">6000*0.00025</f>
        <v>1.5</v>
      </c>
      <c r="J149" s="0" t="s">
        <v>21</v>
      </c>
      <c r="N149" s="0" t="s">
        <v>20</v>
      </c>
    </row>
    <row r="150" customFormat="false" ht="13.8" hidden="false" customHeight="false" outlineLevel="0" collapsed="false">
      <c r="A150" s="0" t="n">
        <v>149</v>
      </c>
      <c r="B150" s="0" t="s">
        <v>424</v>
      </c>
      <c r="C150" s="0" t="s">
        <v>415</v>
      </c>
      <c r="D150" s="0" t="s">
        <v>425</v>
      </c>
      <c r="E150" s="0" t="s">
        <v>417</v>
      </c>
      <c r="F150" s="0" t="s">
        <v>18</v>
      </c>
      <c r="G150" s="0" t="s">
        <v>19</v>
      </c>
      <c r="H150" s="0" t="s">
        <v>20</v>
      </c>
      <c r="I150" s="0" t="n">
        <f aca="false">8000*0.00025</f>
        <v>2</v>
      </c>
      <c r="J150" s="0" t="s">
        <v>21</v>
      </c>
      <c r="N150" s="0" t="s">
        <v>20</v>
      </c>
    </row>
    <row r="151" customFormat="false" ht="13.8" hidden="false" customHeight="false" outlineLevel="0" collapsed="false">
      <c r="A151" s="0" t="n">
        <v>150</v>
      </c>
      <c r="B151" s="0" t="s">
        <v>426</v>
      </c>
      <c r="C151" s="0" t="s">
        <v>415</v>
      </c>
      <c r="D151" s="0" t="s">
        <v>427</v>
      </c>
      <c r="E151" s="0" t="s">
        <v>417</v>
      </c>
      <c r="F151" s="0" t="s">
        <v>18</v>
      </c>
      <c r="G151" s="0" t="s">
        <v>19</v>
      </c>
      <c r="H151" s="0" t="s">
        <v>20</v>
      </c>
      <c r="I151" s="0" t="n">
        <f aca="false">40000*0.00025</f>
        <v>10</v>
      </c>
      <c r="J151" s="0" t="s">
        <v>21</v>
      </c>
      <c r="N151" s="0" t="s">
        <v>20</v>
      </c>
    </row>
    <row r="152" customFormat="false" ht="13.8" hidden="false" customHeight="false" outlineLevel="0" collapsed="false">
      <c r="A152" s="0" t="n">
        <v>151</v>
      </c>
      <c r="B152" s="0" t="s">
        <v>428</v>
      </c>
      <c r="C152" s="0" t="s">
        <v>415</v>
      </c>
      <c r="D152" s="0" t="s">
        <v>429</v>
      </c>
      <c r="E152" s="0" t="s">
        <v>417</v>
      </c>
      <c r="F152" s="0" t="s">
        <v>18</v>
      </c>
      <c r="G152" s="0" t="s">
        <v>19</v>
      </c>
      <c r="H152" s="0" t="s">
        <v>20</v>
      </c>
      <c r="I152" s="0" t="n">
        <f aca="false">2000*0.00025</f>
        <v>0.5</v>
      </c>
      <c r="J152" s="0" t="s">
        <v>21</v>
      </c>
      <c r="N152" s="0" t="s">
        <v>20</v>
      </c>
    </row>
    <row r="153" customFormat="false" ht="13.8" hidden="false" customHeight="false" outlineLevel="0" collapsed="false">
      <c r="A153" s="0" t="n">
        <v>152</v>
      </c>
      <c r="B153" s="0" t="s">
        <v>430</v>
      </c>
      <c r="C153" s="0" t="s">
        <v>415</v>
      </c>
      <c r="D153" s="0" t="s">
        <v>431</v>
      </c>
      <c r="E153" s="0" t="s">
        <v>417</v>
      </c>
      <c r="F153" s="0" t="s">
        <v>18</v>
      </c>
      <c r="G153" s="0" t="s">
        <v>19</v>
      </c>
      <c r="H153" s="0" t="s">
        <v>20</v>
      </c>
      <c r="I153" s="0" t="n">
        <f aca="false">3000*0.00025</f>
        <v>0.75</v>
      </c>
      <c r="J153" s="0" t="s">
        <v>21</v>
      </c>
      <c r="N153" s="0" t="s">
        <v>20</v>
      </c>
    </row>
    <row r="154" customFormat="false" ht="13.8" hidden="false" customHeight="false" outlineLevel="0" collapsed="false">
      <c r="A154" s="0" t="n">
        <v>153</v>
      </c>
      <c r="B154" s="0" t="s">
        <v>432</v>
      </c>
      <c r="C154" s="0" t="s">
        <v>415</v>
      </c>
      <c r="D154" s="0" t="s">
        <v>433</v>
      </c>
      <c r="E154" s="0" t="s">
        <v>417</v>
      </c>
      <c r="F154" s="0" t="s">
        <v>18</v>
      </c>
      <c r="G154" s="0" t="s">
        <v>19</v>
      </c>
      <c r="H154" s="0" t="s">
        <v>20</v>
      </c>
      <c r="I154" s="0" t="n">
        <f aca="false">4000*0.00025</f>
        <v>1</v>
      </c>
      <c r="J154" s="0" t="s">
        <v>21</v>
      </c>
      <c r="N154" s="0" t="s">
        <v>20</v>
      </c>
    </row>
    <row r="155" customFormat="false" ht="13.8" hidden="false" customHeight="false" outlineLevel="0" collapsed="false">
      <c r="A155" s="0" t="n">
        <v>154</v>
      </c>
      <c r="B155" s="0" t="s">
        <v>434</v>
      </c>
      <c r="C155" s="0" t="s">
        <v>415</v>
      </c>
      <c r="D155" s="0" t="s">
        <v>435</v>
      </c>
      <c r="E155" s="0" t="s">
        <v>417</v>
      </c>
      <c r="F155" s="0" t="s">
        <v>18</v>
      </c>
      <c r="G155" s="0" t="s">
        <v>19</v>
      </c>
      <c r="H155" s="0" t="s">
        <v>20</v>
      </c>
      <c r="I155" s="0" t="n">
        <f aca="false">10000*0.00025</f>
        <v>2.5</v>
      </c>
      <c r="J155" s="0" t="s">
        <v>21</v>
      </c>
      <c r="N155" s="0" t="s">
        <v>20</v>
      </c>
    </row>
    <row r="156" customFormat="false" ht="13.8" hidden="false" customHeight="false" outlineLevel="0" collapsed="false">
      <c r="A156" s="0" t="n">
        <v>155</v>
      </c>
      <c r="B156" s="0" t="s">
        <v>436</v>
      </c>
      <c r="C156" s="0" t="s">
        <v>437</v>
      </c>
      <c r="D156" s="0" t="s">
        <v>438</v>
      </c>
      <c r="E156" s="0" t="s">
        <v>417</v>
      </c>
      <c r="F156" s="0" t="s">
        <v>18</v>
      </c>
      <c r="G156" s="0" t="s">
        <v>19</v>
      </c>
      <c r="H156" s="0" t="s">
        <v>20</v>
      </c>
      <c r="I156" s="0" t="n">
        <f aca="false">2000*0.00025</f>
        <v>0.5</v>
      </c>
      <c r="J156" s="0" t="s">
        <v>21</v>
      </c>
      <c r="N156" s="0" t="s">
        <v>20</v>
      </c>
    </row>
    <row r="157" customFormat="false" ht="13.8" hidden="false" customHeight="false" outlineLevel="0" collapsed="false">
      <c r="A157" s="0" t="n">
        <v>156</v>
      </c>
      <c r="B157" s="0" t="s">
        <v>439</v>
      </c>
      <c r="C157" s="0" t="s">
        <v>437</v>
      </c>
      <c r="D157" s="0" t="s">
        <v>431</v>
      </c>
      <c r="E157" s="0" t="s">
        <v>417</v>
      </c>
      <c r="F157" s="0" t="s">
        <v>18</v>
      </c>
      <c r="G157" s="0" t="s">
        <v>19</v>
      </c>
      <c r="H157" s="0" t="s">
        <v>20</v>
      </c>
      <c r="I157" s="0" t="n">
        <f aca="false">3000*0.00025</f>
        <v>0.75</v>
      </c>
      <c r="J157" s="0" t="s">
        <v>21</v>
      </c>
      <c r="N157" s="0" t="s">
        <v>20</v>
      </c>
    </row>
    <row r="158" customFormat="false" ht="13.8" hidden="false" customHeight="false" outlineLevel="0" collapsed="false">
      <c r="A158" s="0" t="n">
        <v>157</v>
      </c>
      <c r="B158" s="0" t="s">
        <v>440</v>
      </c>
      <c r="C158" s="0" t="s">
        <v>437</v>
      </c>
      <c r="D158" s="0" t="s">
        <v>441</v>
      </c>
      <c r="E158" s="0" t="s">
        <v>417</v>
      </c>
      <c r="F158" s="0" t="s">
        <v>18</v>
      </c>
      <c r="G158" s="0" t="s">
        <v>19</v>
      </c>
      <c r="H158" s="0" t="s">
        <v>20</v>
      </c>
      <c r="I158" s="0" t="n">
        <v>1</v>
      </c>
      <c r="J158" s="0" t="s">
        <v>21</v>
      </c>
      <c r="N158" s="0" t="s">
        <v>20</v>
      </c>
    </row>
    <row r="159" customFormat="false" ht="13.8" hidden="false" customHeight="false" outlineLevel="0" collapsed="false">
      <c r="A159" s="0" t="n">
        <v>158</v>
      </c>
      <c r="B159" s="0" t="s">
        <v>442</v>
      </c>
      <c r="C159" s="0" t="s">
        <v>437</v>
      </c>
      <c r="D159" s="0" t="s">
        <v>443</v>
      </c>
      <c r="E159" s="0" t="s">
        <v>417</v>
      </c>
      <c r="F159" s="0" t="s">
        <v>18</v>
      </c>
      <c r="G159" s="0" t="s">
        <v>19</v>
      </c>
      <c r="H159" s="0" t="s">
        <v>20</v>
      </c>
      <c r="I159" s="0" t="n">
        <v>1.25</v>
      </c>
      <c r="J159" s="0" t="s">
        <v>21</v>
      </c>
      <c r="N159" s="0" t="s">
        <v>20</v>
      </c>
    </row>
    <row r="160" customFormat="false" ht="13.8" hidden="false" customHeight="false" outlineLevel="0" collapsed="false">
      <c r="A160" s="0" t="n">
        <v>159</v>
      </c>
      <c r="B160" s="0" t="s">
        <v>444</v>
      </c>
      <c r="C160" s="0" t="s">
        <v>437</v>
      </c>
      <c r="D160" s="0" t="s">
        <v>445</v>
      </c>
      <c r="E160" s="0" t="s">
        <v>417</v>
      </c>
      <c r="F160" s="0" t="s">
        <v>18</v>
      </c>
      <c r="G160" s="0" t="s">
        <v>19</v>
      </c>
      <c r="H160" s="0" t="s">
        <v>20</v>
      </c>
      <c r="I160" s="0" t="n">
        <v>1.5</v>
      </c>
      <c r="J160" s="0" t="s">
        <v>21</v>
      </c>
      <c r="N160" s="0" t="s">
        <v>20</v>
      </c>
    </row>
    <row r="161" customFormat="false" ht="13.8" hidden="false" customHeight="false" outlineLevel="0" collapsed="false">
      <c r="A161" s="0" t="n">
        <v>160</v>
      </c>
      <c r="B161" s="0" t="s">
        <v>446</v>
      </c>
      <c r="C161" s="0" t="s">
        <v>437</v>
      </c>
      <c r="D161" s="0" t="s">
        <v>447</v>
      </c>
      <c r="E161" s="0" t="s">
        <v>417</v>
      </c>
      <c r="F161" s="0" t="s">
        <v>18</v>
      </c>
      <c r="G161" s="0" t="s">
        <v>19</v>
      </c>
      <c r="H161" s="0" t="s">
        <v>20</v>
      </c>
      <c r="I161" s="0" t="n">
        <v>2.5</v>
      </c>
      <c r="J161" s="0" t="s">
        <v>21</v>
      </c>
      <c r="N161" s="0" t="s">
        <v>20</v>
      </c>
    </row>
    <row r="162" customFormat="false" ht="13.8" hidden="false" customHeight="false" outlineLevel="0" collapsed="false">
      <c r="A162" s="0" t="n">
        <v>161</v>
      </c>
      <c r="B162" s="0" t="s">
        <v>448</v>
      </c>
      <c r="C162" s="0" t="s">
        <v>437</v>
      </c>
      <c r="D162" s="0" t="s">
        <v>449</v>
      </c>
      <c r="E162" s="0" t="s">
        <v>417</v>
      </c>
      <c r="F162" s="0" t="s">
        <v>18</v>
      </c>
      <c r="G162" s="0" t="s">
        <v>19</v>
      </c>
      <c r="H162" s="0" t="s">
        <v>20</v>
      </c>
      <c r="I162" s="0" t="n">
        <v>5</v>
      </c>
      <c r="J162" s="0" t="s">
        <v>21</v>
      </c>
      <c r="N162" s="0" t="s">
        <v>20</v>
      </c>
    </row>
    <row r="163" customFormat="false" ht="13.8" hidden="false" customHeight="false" outlineLevel="0" collapsed="false">
      <c r="A163" s="0" t="n">
        <v>162</v>
      </c>
      <c r="B163" s="0" t="s">
        <v>450</v>
      </c>
      <c r="C163" s="0" t="s">
        <v>451</v>
      </c>
      <c r="D163" s="0" t="s">
        <v>452</v>
      </c>
      <c r="E163" s="0" t="s">
        <v>453</v>
      </c>
      <c r="F163" s="0" t="s">
        <v>18</v>
      </c>
      <c r="G163" s="0" t="s">
        <v>19</v>
      </c>
      <c r="H163" s="0" t="s">
        <v>20</v>
      </c>
      <c r="I163" s="0" t="n">
        <f aca="false">3000000*0.00025</f>
        <v>750</v>
      </c>
      <c r="J163" s="0" t="s">
        <v>21</v>
      </c>
      <c r="N163" s="0" t="s">
        <v>20</v>
      </c>
    </row>
    <row r="164" customFormat="false" ht="13.8" hidden="false" customHeight="false" outlineLevel="0" collapsed="false">
      <c r="A164" s="0" t="n">
        <v>163</v>
      </c>
      <c r="B164" s="0" t="s">
        <v>454</v>
      </c>
      <c r="C164" s="0" t="s">
        <v>455</v>
      </c>
      <c r="D164" s="0" t="s">
        <v>456</v>
      </c>
      <c r="E164" s="0" t="s">
        <v>457</v>
      </c>
      <c r="F164" s="0" t="s">
        <v>18</v>
      </c>
      <c r="G164" s="0" t="s">
        <v>19</v>
      </c>
      <c r="H164" s="0" t="s">
        <v>20</v>
      </c>
      <c r="I164" s="0" t="n">
        <f aca="false">18000000*0.00025</f>
        <v>4500</v>
      </c>
      <c r="J164" s="0" t="s">
        <v>21</v>
      </c>
      <c r="N164" s="0" t="s">
        <v>20</v>
      </c>
    </row>
    <row r="165" customFormat="false" ht="13.8" hidden="false" customHeight="false" outlineLevel="0" collapsed="false">
      <c r="A165" s="0" t="n">
        <v>164</v>
      </c>
      <c r="B165" s="0" t="s">
        <v>458</v>
      </c>
      <c r="C165" s="0" t="s">
        <v>455</v>
      </c>
      <c r="D165" s="0" t="s">
        <v>459</v>
      </c>
      <c r="E165" s="0" t="s">
        <v>457</v>
      </c>
      <c r="F165" s="0" t="s">
        <v>18</v>
      </c>
      <c r="G165" s="0" t="s">
        <v>19</v>
      </c>
      <c r="H165" s="0" t="s">
        <v>20</v>
      </c>
      <c r="I165" s="0" t="n">
        <f aca="false">30000000*0.00025</f>
        <v>7500</v>
      </c>
      <c r="J165" s="0" t="s">
        <v>21</v>
      </c>
      <c r="N165" s="0" t="s">
        <v>20</v>
      </c>
    </row>
    <row r="166" customFormat="false" ht="13.8" hidden="false" customHeight="false" outlineLevel="0" collapsed="false">
      <c r="A166" s="0" t="n">
        <v>165</v>
      </c>
      <c r="B166" s="0" t="s">
        <v>460</v>
      </c>
      <c r="C166" s="0" t="s">
        <v>455</v>
      </c>
      <c r="D166" s="0" t="s">
        <v>461</v>
      </c>
      <c r="E166" s="0" t="s">
        <v>457</v>
      </c>
      <c r="F166" s="0" t="s">
        <v>18</v>
      </c>
      <c r="G166" s="0" t="s">
        <v>19</v>
      </c>
      <c r="H166" s="0" t="s">
        <v>20</v>
      </c>
      <c r="I166" s="0" t="n">
        <f aca="false">60000000*0.00025</f>
        <v>15000</v>
      </c>
      <c r="J166" s="0" t="s">
        <v>21</v>
      </c>
      <c r="N166" s="0" t="s">
        <v>20</v>
      </c>
    </row>
    <row r="167" customFormat="false" ht="13.8" hidden="false" customHeight="false" outlineLevel="0" collapsed="false">
      <c r="A167" s="0" t="n">
        <v>166</v>
      </c>
      <c r="B167" s="0" t="s">
        <v>462</v>
      </c>
      <c r="C167" s="0" t="s">
        <v>455</v>
      </c>
      <c r="D167" s="0" t="s">
        <v>463</v>
      </c>
      <c r="E167" s="0" t="s">
        <v>457</v>
      </c>
      <c r="F167" s="0" t="s">
        <v>18</v>
      </c>
      <c r="G167" s="0" t="s">
        <v>19</v>
      </c>
      <c r="H167" s="0" t="s">
        <v>20</v>
      </c>
      <c r="I167" s="0" t="n">
        <v>4500</v>
      </c>
      <c r="J167" s="0" t="s">
        <v>21</v>
      </c>
      <c r="N167" s="0" t="s">
        <v>20</v>
      </c>
    </row>
    <row r="168" customFormat="false" ht="13.8" hidden="false" customHeight="false" outlineLevel="0" collapsed="false">
      <c r="A168" s="0" t="n">
        <v>167</v>
      </c>
      <c r="B168" s="0" t="s">
        <v>464</v>
      </c>
      <c r="C168" s="0" t="s">
        <v>455</v>
      </c>
      <c r="D168" s="0" t="s">
        <v>465</v>
      </c>
      <c r="E168" s="0" t="s">
        <v>457</v>
      </c>
      <c r="F168" s="0" t="s">
        <v>18</v>
      </c>
      <c r="G168" s="0" t="s">
        <v>19</v>
      </c>
      <c r="H168" s="0" t="s">
        <v>20</v>
      </c>
      <c r="I168" s="0" t="n">
        <f aca="false">25000000*0.00025</f>
        <v>6250</v>
      </c>
      <c r="J168" s="0" t="s">
        <v>21</v>
      </c>
      <c r="N168" s="0" t="s">
        <v>20</v>
      </c>
    </row>
    <row r="169" customFormat="false" ht="13.8" hidden="false" customHeight="false" outlineLevel="0" collapsed="false">
      <c r="A169" s="0" t="n">
        <v>168</v>
      </c>
      <c r="B169" s="0" t="s">
        <v>466</v>
      </c>
      <c r="C169" s="0" t="s">
        <v>455</v>
      </c>
      <c r="D169" s="0" t="s">
        <v>467</v>
      </c>
      <c r="E169" s="0" t="s">
        <v>457</v>
      </c>
      <c r="F169" s="0" t="s">
        <v>18</v>
      </c>
      <c r="G169" s="0" t="s">
        <v>19</v>
      </c>
      <c r="H169" s="0" t="s">
        <v>20</v>
      </c>
      <c r="I169" s="0" t="n">
        <f aca="false">10000000*0.00025</f>
        <v>2500</v>
      </c>
      <c r="J169" s="0" t="s">
        <v>21</v>
      </c>
      <c r="N169" s="0" t="s">
        <v>20</v>
      </c>
    </row>
    <row r="170" customFormat="false" ht="13.8" hidden="false" customHeight="false" outlineLevel="0" collapsed="false">
      <c r="A170" s="0" t="n">
        <v>169</v>
      </c>
      <c r="B170" s="0" t="s">
        <v>468</v>
      </c>
      <c r="C170" s="0" t="s">
        <v>469</v>
      </c>
      <c r="D170" s="0" t="s">
        <v>470</v>
      </c>
      <c r="E170" s="0" t="s">
        <v>471</v>
      </c>
      <c r="F170" s="0" t="s">
        <v>18</v>
      </c>
      <c r="G170" s="0" t="s">
        <v>19</v>
      </c>
      <c r="H170" s="0" t="s">
        <v>20</v>
      </c>
      <c r="I170" s="0" t="n">
        <f aca="false">2000000*0.00025</f>
        <v>500</v>
      </c>
      <c r="J170" s="0" t="s">
        <v>21</v>
      </c>
      <c r="N170" s="0" t="s">
        <v>20</v>
      </c>
    </row>
    <row r="171" customFormat="false" ht="13.8" hidden="false" customHeight="false" outlineLevel="0" collapsed="false">
      <c r="A171" s="0" t="n">
        <v>170</v>
      </c>
      <c r="B171" s="0" t="s">
        <v>472</v>
      </c>
      <c r="C171" s="0" t="s">
        <v>473</v>
      </c>
      <c r="D171" s="0" t="s">
        <v>474</v>
      </c>
      <c r="E171" s="0" t="s">
        <v>475</v>
      </c>
      <c r="F171" s="0" t="s">
        <v>18</v>
      </c>
      <c r="G171" s="0" t="s">
        <v>26</v>
      </c>
      <c r="H171" s="0" t="s">
        <v>27</v>
      </c>
      <c r="I171" s="0" t="n">
        <f aca="false">5*240</f>
        <v>1200</v>
      </c>
      <c r="J171" s="0" t="s">
        <v>21</v>
      </c>
      <c r="N171" s="0" t="s">
        <v>27</v>
      </c>
    </row>
    <row r="172" customFormat="false" ht="13.8" hidden="false" customHeight="false" outlineLevel="0" collapsed="false">
      <c r="A172" s="0" t="n">
        <v>171</v>
      </c>
      <c r="B172" s="0" t="s">
        <v>476</v>
      </c>
      <c r="C172" s="0" t="s">
        <v>473</v>
      </c>
      <c r="D172" s="0" t="s">
        <v>477</v>
      </c>
      <c r="E172" s="0" t="s">
        <v>475</v>
      </c>
      <c r="F172" s="0" t="s">
        <v>18</v>
      </c>
      <c r="G172" s="0" t="s">
        <v>26</v>
      </c>
      <c r="H172" s="0" t="s">
        <v>27</v>
      </c>
      <c r="I172" s="0" t="n">
        <f aca="false">10*240</f>
        <v>2400</v>
      </c>
      <c r="J172" s="0" t="s">
        <v>21</v>
      </c>
      <c r="N172" s="0" t="s">
        <v>27</v>
      </c>
    </row>
    <row r="173" customFormat="false" ht="13.8" hidden="false" customHeight="false" outlineLevel="0" collapsed="false">
      <c r="A173" s="0" t="n">
        <v>172</v>
      </c>
      <c r="B173" s="0" t="s">
        <v>478</v>
      </c>
      <c r="C173" s="0" t="s">
        <v>479</v>
      </c>
      <c r="D173" s="0" t="s">
        <v>480</v>
      </c>
      <c r="E173" s="0" t="s">
        <v>481</v>
      </c>
      <c r="F173" s="0" t="s">
        <v>18</v>
      </c>
      <c r="G173" s="0" t="s">
        <v>26</v>
      </c>
      <c r="H173" s="0" t="s">
        <v>27</v>
      </c>
      <c r="I173" s="0" t="n">
        <v>4800</v>
      </c>
      <c r="J173" s="0" t="s">
        <v>21</v>
      </c>
      <c r="N173" s="0" t="s">
        <v>27</v>
      </c>
    </row>
    <row r="174" customFormat="false" ht="13.8" hidden="false" customHeight="false" outlineLevel="0" collapsed="false">
      <c r="A174" s="0" t="n">
        <v>173</v>
      </c>
      <c r="B174" s="0" t="s">
        <v>482</v>
      </c>
      <c r="C174" s="0" t="s">
        <v>483</v>
      </c>
      <c r="D174" s="0" t="s">
        <v>484</v>
      </c>
      <c r="E174" s="0" t="s">
        <v>485</v>
      </c>
      <c r="F174" s="0" t="s">
        <v>18</v>
      </c>
      <c r="G174" s="0" t="s">
        <v>486</v>
      </c>
      <c r="H174" s="0" t="s">
        <v>27</v>
      </c>
      <c r="I174" s="0" t="n">
        <v>40</v>
      </c>
      <c r="J174" s="0" t="s">
        <v>21</v>
      </c>
      <c r="N174" s="0" t="s">
        <v>27</v>
      </c>
    </row>
    <row r="175" customFormat="false" ht="13.8" hidden="false" customHeight="false" outlineLevel="0" collapsed="false">
      <c r="A175" s="0" t="n">
        <v>174</v>
      </c>
      <c r="B175" s="0" t="s">
        <v>487</v>
      </c>
      <c r="C175" s="0" t="s">
        <v>455</v>
      </c>
      <c r="D175" s="0" t="s">
        <v>456</v>
      </c>
      <c r="E175" s="0" t="s">
        <v>457</v>
      </c>
      <c r="F175" s="0" t="s">
        <v>18</v>
      </c>
      <c r="G175" s="0" t="s">
        <v>19</v>
      </c>
      <c r="H175" s="0" t="s">
        <v>20</v>
      </c>
      <c r="I175" s="0" t="n">
        <f aca="false">18000000*0.00025</f>
        <v>4500</v>
      </c>
      <c r="J175" s="0" t="s">
        <v>21</v>
      </c>
      <c r="N175" s="0" t="s">
        <v>20</v>
      </c>
    </row>
    <row r="176" customFormat="false" ht="13.8" hidden="false" customHeight="false" outlineLevel="0" collapsed="false">
      <c r="A176" s="0" t="n">
        <v>175</v>
      </c>
      <c r="B176" s="0" t="s">
        <v>488</v>
      </c>
      <c r="C176" s="0" t="s">
        <v>41</v>
      </c>
      <c r="D176" s="1" t="s">
        <v>42</v>
      </c>
      <c r="E176" s="0" t="s">
        <v>36</v>
      </c>
      <c r="F176" s="0" t="s">
        <v>18</v>
      </c>
      <c r="G176" s="0" t="s">
        <v>37</v>
      </c>
      <c r="H176" s="0" t="s">
        <v>38</v>
      </c>
      <c r="I176" s="0" t="n">
        <f aca="false">19.2*100000000</f>
        <v>1920000000</v>
      </c>
      <c r="J176" s="0" t="s">
        <v>39</v>
      </c>
      <c r="N176" s="0" t="s">
        <v>38</v>
      </c>
    </row>
    <row r="177" customFormat="false" ht="13.8" hidden="false" customHeight="false" outlineLevel="0" collapsed="false">
      <c r="A177" s="0" t="n">
        <v>176</v>
      </c>
      <c r="B177" s="0" t="s">
        <v>489</v>
      </c>
      <c r="C177" s="0" t="s">
        <v>34</v>
      </c>
      <c r="D177" s="1" t="s">
        <v>490</v>
      </c>
      <c r="E177" s="0" t="s">
        <v>36</v>
      </c>
      <c r="F177" s="0" t="s">
        <v>18</v>
      </c>
      <c r="G177" s="0" t="s">
        <v>37</v>
      </c>
      <c r="H177" s="0" t="s">
        <v>38</v>
      </c>
      <c r="I177" s="0" t="n">
        <f aca="false">5*100000000</f>
        <v>500000000</v>
      </c>
      <c r="J177" s="0" t="s">
        <v>39</v>
      </c>
      <c r="N177" s="0" t="s">
        <v>38</v>
      </c>
    </row>
    <row r="178" customFormat="false" ht="13.8" hidden="false" customHeight="false" outlineLevel="0" collapsed="false">
      <c r="A178" s="0" t="n">
        <v>177</v>
      </c>
      <c r="B178" s="0" t="s">
        <v>491</v>
      </c>
      <c r="C178" s="0" t="s">
        <v>451</v>
      </c>
      <c r="D178" s="0" t="s">
        <v>452</v>
      </c>
      <c r="E178" s="0" t="s">
        <v>453</v>
      </c>
      <c r="F178" s="0" t="s">
        <v>18</v>
      </c>
      <c r="G178" s="0" t="s">
        <v>19</v>
      </c>
      <c r="H178" s="0" t="s">
        <v>20</v>
      </c>
      <c r="I178" s="0" t="n">
        <f aca="false">3000000*0.00025</f>
        <v>750</v>
      </c>
      <c r="J178" s="0" t="s">
        <v>21</v>
      </c>
      <c r="N178" s="0" t="s">
        <v>20</v>
      </c>
    </row>
    <row r="179" customFormat="false" ht="13.8" hidden="false" customHeight="false" outlineLevel="0" collapsed="false">
      <c r="A179" s="0" t="n">
        <v>178</v>
      </c>
      <c r="B179" s="0" t="s">
        <v>492</v>
      </c>
      <c r="C179" s="0" t="s">
        <v>451</v>
      </c>
      <c r="D179" s="0" t="s">
        <v>452</v>
      </c>
      <c r="E179" s="0" t="s">
        <v>453</v>
      </c>
      <c r="F179" s="0" t="s">
        <v>18</v>
      </c>
      <c r="G179" s="0" t="s">
        <v>19</v>
      </c>
      <c r="H179" s="0" t="s">
        <v>20</v>
      </c>
      <c r="I179" s="0" t="n">
        <v>750</v>
      </c>
      <c r="J179" s="0" t="s">
        <v>21</v>
      </c>
      <c r="N179" s="0" t="s">
        <v>20</v>
      </c>
    </row>
    <row r="180" customFormat="false" ht="13.8" hidden="false" customHeight="false" outlineLevel="0" collapsed="false">
      <c r="A180" s="0" t="n">
        <v>179</v>
      </c>
      <c r="B180" s="0" t="s">
        <v>493</v>
      </c>
      <c r="C180" s="0" t="s">
        <v>455</v>
      </c>
      <c r="D180" s="0" t="s">
        <v>456</v>
      </c>
      <c r="E180" s="0" t="s">
        <v>457</v>
      </c>
      <c r="F180" s="0" t="s">
        <v>18</v>
      </c>
      <c r="G180" s="0" t="s">
        <v>19</v>
      </c>
      <c r="H180" s="0" t="s">
        <v>20</v>
      </c>
      <c r="I180" s="0" t="n">
        <f aca="false">18000000*0.00025</f>
        <v>4500</v>
      </c>
      <c r="J180" s="0" t="s">
        <v>21</v>
      </c>
      <c r="N180" s="0" t="s">
        <v>20</v>
      </c>
    </row>
    <row r="181" customFormat="false" ht="13.8" hidden="false" customHeight="false" outlineLevel="0" collapsed="false">
      <c r="A181" s="0" t="n">
        <v>180</v>
      </c>
      <c r="B181" s="0" t="s">
        <v>494</v>
      </c>
      <c r="C181" s="0" t="s">
        <v>455</v>
      </c>
      <c r="D181" s="0" t="s">
        <v>459</v>
      </c>
      <c r="E181" s="0" t="s">
        <v>457</v>
      </c>
      <c r="F181" s="0" t="s">
        <v>18</v>
      </c>
      <c r="G181" s="0" t="s">
        <v>19</v>
      </c>
      <c r="H181" s="0" t="s">
        <v>20</v>
      </c>
      <c r="I181" s="0" t="n">
        <f aca="false">30000000*0.00025</f>
        <v>7500</v>
      </c>
      <c r="J181" s="0" t="s">
        <v>21</v>
      </c>
      <c r="N181" s="0" t="s">
        <v>20</v>
      </c>
    </row>
    <row r="182" customFormat="false" ht="13.8" hidden="false" customHeight="false" outlineLevel="0" collapsed="false">
      <c r="A182" s="0" t="n">
        <v>181</v>
      </c>
      <c r="B182" s="0" t="s">
        <v>495</v>
      </c>
      <c r="C182" s="0" t="s">
        <v>407</v>
      </c>
      <c r="D182" s="0" t="s">
        <v>408</v>
      </c>
      <c r="E182" s="0" t="s">
        <v>409</v>
      </c>
      <c r="F182" s="0" t="s">
        <v>18</v>
      </c>
      <c r="G182" s="0" t="s">
        <v>26</v>
      </c>
      <c r="H182" s="0" t="s">
        <v>27</v>
      </c>
      <c r="I182" s="0" t="n">
        <f aca="false">100*50</f>
        <v>5000</v>
      </c>
      <c r="J182" s="0" t="s">
        <v>21</v>
      </c>
      <c r="N182" s="0" t="s">
        <v>27</v>
      </c>
    </row>
    <row r="183" customFormat="false" ht="13.8" hidden="false" customHeight="false" outlineLevel="0" collapsed="false">
      <c r="A183" s="0" t="n">
        <v>182</v>
      </c>
      <c r="B183" s="0" t="s">
        <v>496</v>
      </c>
      <c r="C183" s="0" t="s">
        <v>497</v>
      </c>
      <c r="D183" s="0" t="s">
        <v>498</v>
      </c>
      <c r="E183" s="0" t="s">
        <v>499</v>
      </c>
      <c r="F183" s="0" t="s">
        <v>18</v>
      </c>
      <c r="G183" s="0" t="s">
        <v>500</v>
      </c>
      <c r="H183" s="0" t="s">
        <v>20</v>
      </c>
      <c r="I183" s="0" t="n">
        <f aca="false">24*250</f>
        <v>6000</v>
      </c>
      <c r="J183" s="0" t="s">
        <v>21</v>
      </c>
      <c r="N183" s="0" t="s">
        <v>20</v>
      </c>
    </row>
    <row r="184" customFormat="false" ht="13.8" hidden="false" customHeight="false" outlineLevel="0" collapsed="false">
      <c r="A184" s="0" t="n">
        <v>183</v>
      </c>
      <c r="B184" s="0" t="s">
        <v>501</v>
      </c>
      <c r="C184" s="0" t="s">
        <v>469</v>
      </c>
      <c r="D184" s="0" t="s">
        <v>470</v>
      </c>
      <c r="E184" s="0" t="s">
        <v>471</v>
      </c>
      <c r="F184" s="0" t="s">
        <v>18</v>
      </c>
      <c r="G184" s="0" t="s">
        <v>19</v>
      </c>
      <c r="H184" s="0" t="s">
        <v>20</v>
      </c>
      <c r="I184" s="0" t="n">
        <f aca="false">2000000*0.00025</f>
        <v>500</v>
      </c>
      <c r="J184" s="0" t="s">
        <v>21</v>
      </c>
      <c r="N184" s="0" t="s">
        <v>20</v>
      </c>
    </row>
    <row r="185" customFormat="false" ht="13.8" hidden="false" customHeight="false" outlineLevel="0" collapsed="false">
      <c r="A185" s="0" t="n">
        <v>184</v>
      </c>
      <c r="B185" s="0" t="s">
        <v>502</v>
      </c>
      <c r="C185" s="0" t="s">
        <v>415</v>
      </c>
      <c r="D185" s="0" t="s">
        <v>429</v>
      </c>
      <c r="E185" s="0" t="s">
        <v>417</v>
      </c>
      <c r="F185" s="0" t="s">
        <v>18</v>
      </c>
      <c r="G185" s="0" t="s">
        <v>19</v>
      </c>
      <c r="H185" s="0" t="s">
        <v>20</v>
      </c>
      <c r="I185" s="0" t="n">
        <f aca="false">2000*0.00025</f>
        <v>0.5</v>
      </c>
      <c r="J185" s="0" t="s">
        <v>21</v>
      </c>
      <c r="N185" s="0" t="s">
        <v>20</v>
      </c>
    </row>
    <row r="186" customFormat="false" ht="13.8" hidden="false" customHeight="false" outlineLevel="0" collapsed="false">
      <c r="A186" s="0" t="n">
        <v>185</v>
      </c>
      <c r="B186" s="0" t="s">
        <v>503</v>
      </c>
      <c r="C186" s="0" t="s">
        <v>415</v>
      </c>
      <c r="D186" s="0" t="s">
        <v>431</v>
      </c>
      <c r="E186" s="0" t="s">
        <v>417</v>
      </c>
      <c r="F186" s="0" t="s">
        <v>18</v>
      </c>
      <c r="G186" s="0" t="s">
        <v>19</v>
      </c>
      <c r="H186" s="0" t="s">
        <v>20</v>
      </c>
      <c r="I186" s="0" t="n">
        <f aca="false">3000*0.00025</f>
        <v>0.75</v>
      </c>
      <c r="J186" s="0" t="s">
        <v>21</v>
      </c>
      <c r="N186" s="0" t="s">
        <v>20</v>
      </c>
    </row>
    <row r="187" customFormat="false" ht="13.8" hidden="false" customHeight="false" outlineLevel="0" collapsed="false">
      <c r="A187" s="0" t="n">
        <v>186</v>
      </c>
      <c r="B187" s="0" t="s">
        <v>504</v>
      </c>
      <c r="C187" s="0" t="s">
        <v>415</v>
      </c>
      <c r="D187" s="0" t="s">
        <v>433</v>
      </c>
      <c r="E187" s="0" t="s">
        <v>417</v>
      </c>
      <c r="F187" s="0" t="s">
        <v>18</v>
      </c>
      <c r="G187" s="0" t="s">
        <v>19</v>
      </c>
      <c r="H187" s="0" t="s">
        <v>20</v>
      </c>
      <c r="I187" s="0" t="n">
        <f aca="false">4000*0.00025</f>
        <v>1</v>
      </c>
      <c r="J187" s="0" t="s">
        <v>21</v>
      </c>
      <c r="N187" s="0" t="s">
        <v>20</v>
      </c>
    </row>
    <row r="188" customFormat="false" ht="13.8" hidden="false" customHeight="false" outlineLevel="0" collapsed="false">
      <c r="A188" s="0" t="n">
        <v>187</v>
      </c>
      <c r="B188" s="0" t="s">
        <v>505</v>
      </c>
      <c r="C188" s="0" t="s">
        <v>415</v>
      </c>
      <c r="D188" s="0" t="s">
        <v>435</v>
      </c>
      <c r="E188" s="0" t="s">
        <v>417</v>
      </c>
      <c r="F188" s="0" t="s">
        <v>18</v>
      </c>
      <c r="G188" s="0" t="s">
        <v>19</v>
      </c>
      <c r="H188" s="0" t="s">
        <v>20</v>
      </c>
      <c r="I188" s="0" t="n">
        <f aca="false">10000*0.00025</f>
        <v>2.5</v>
      </c>
      <c r="J188" s="0" t="s">
        <v>21</v>
      </c>
      <c r="N188" s="0" t="s">
        <v>20</v>
      </c>
    </row>
    <row r="189" customFormat="false" ht="13.8" hidden="false" customHeight="false" outlineLevel="0" collapsed="false">
      <c r="A189" s="0" t="n">
        <v>188</v>
      </c>
      <c r="B189" s="0" t="s">
        <v>506</v>
      </c>
      <c r="C189" s="0" t="s">
        <v>451</v>
      </c>
      <c r="D189" s="0" t="s">
        <v>452</v>
      </c>
      <c r="E189" s="0" t="s">
        <v>453</v>
      </c>
      <c r="F189" s="0" t="s">
        <v>18</v>
      </c>
      <c r="G189" s="0" t="s">
        <v>19</v>
      </c>
      <c r="H189" s="0" t="s">
        <v>20</v>
      </c>
      <c r="I189" s="0" t="n">
        <f aca="false">3000000*0.00025</f>
        <v>750</v>
      </c>
      <c r="J189" s="0" t="s">
        <v>21</v>
      </c>
      <c r="N189" s="0" t="s">
        <v>20</v>
      </c>
    </row>
    <row r="190" customFormat="false" ht="13.8" hidden="false" customHeight="false" outlineLevel="0" collapsed="false">
      <c r="A190" s="0" t="n">
        <v>189</v>
      </c>
      <c r="B190" s="0" t="s">
        <v>507</v>
      </c>
      <c r="C190" s="0" t="s">
        <v>451</v>
      </c>
      <c r="D190" s="0" t="s">
        <v>508</v>
      </c>
      <c r="E190" s="0" t="s">
        <v>453</v>
      </c>
      <c r="F190" s="0" t="s">
        <v>18</v>
      </c>
      <c r="G190" s="0" t="s">
        <v>19</v>
      </c>
      <c r="H190" s="0" t="s">
        <v>20</v>
      </c>
      <c r="I190" s="0" t="n">
        <f aca="false">4500000*0.00025</f>
        <v>1125</v>
      </c>
      <c r="J190" s="0" t="s">
        <v>21</v>
      </c>
      <c r="N190" s="0" t="s">
        <v>20</v>
      </c>
    </row>
    <row r="191" customFormat="false" ht="13.8" hidden="false" customHeight="false" outlineLevel="0" collapsed="false">
      <c r="A191" s="0" t="n">
        <v>190</v>
      </c>
      <c r="B191" s="0" t="s">
        <v>509</v>
      </c>
      <c r="C191" s="0" t="s">
        <v>451</v>
      </c>
      <c r="D191" s="0" t="s">
        <v>510</v>
      </c>
      <c r="E191" s="0" t="s">
        <v>453</v>
      </c>
      <c r="F191" s="0" t="s">
        <v>18</v>
      </c>
      <c r="G191" s="0" t="s">
        <v>19</v>
      </c>
      <c r="H191" s="0" t="s">
        <v>20</v>
      </c>
      <c r="I191" s="0" t="n">
        <f aca="false">6000000*0.00025</f>
        <v>1500</v>
      </c>
      <c r="J191" s="0" t="s">
        <v>21</v>
      </c>
      <c r="N191" s="0" t="s">
        <v>20</v>
      </c>
    </row>
    <row r="192" customFormat="false" ht="13.8" hidden="false" customHeight="false" outlineLevel="0" collapsed="false">
      <c r="A192" s="0" t="n">
        <v>191</v>
      </c>
      <c r="B192" s="0" t="s">
        <v>511</v>
      </c>
      <c r="C192" s="0" t="s">
        <v>455</v>
      </c>
      <c r="D192" s="0" t="s">
        <v>463</v>
      </c>
      <c r="E192" s="0" t="s">
        <v>457</v>
      </c>
      <c r="F192" s="0" t="s">
        <v>18</v>
      </c>
      <c r="G192" s="0" t="s">
        <v>19</v>
      </c>
      <c r="H192" s="0" t="s">
        <v>20</v>
      </c>
      <c r="I192" s="0" t="n">
        <f aca="false">18000000*0.00025</f>
        <v>4500</v>
      </c>
      <c r="J192" s="0" t="s">
        <v>21</v>
      </c>
      <c r="N192" s="0" t="s">
        <v>20</v>
      </c>
    </row>
    <row r="193" customFormat="false" ht="13.8" hidden="false" customHeight="false" outlineLevel="0" collapsed="false">
      <c r="A193" s="0" t="n">
        <v>192</v>
      </c>
      <c r="B193" s="0" t="s">
        <v>512</v>
      </c>
      <c r="C193" s="0" t="s">
        <v>455</v>
      </c>
      <c r="D193" s="0" t="s">
        <v>465</v>
      </c>
      <c r="E193" s="0" t="s">
        <v>457</v>
      </c>
      <c r="F193" s="0" t="s">
        <v>18</v>
      </c>
      <c r="G193" s="0" t="s">
        <v>19</v>
      </c>
      <c r="H193" s="0" t="s">
        <v>20</v>
      </c>
      <c r="I193" s="0" t="n">
        <f aca="false">25000000*0.00025</f>
        <v>6250</v>
      </c>
      <c r="J193" s="0" t="s">
        <v>21</v>
      </c>
      <c r="N193" s="0" t="s">
        <v>20</v>
      </c>
    </row>
    <row r="194" customFormat="false" ht="13.8" hidden="false" customHeight="false" outlineLevel="0" collapsed="false">
      <c r="A194" s="0" t="n">
        <v>193</v>
      </c>
      <c r="B194" s="0" t="s">
        <v>513</v>
      </c>
      <c r="C194" s="0" t="s">
        <v>455</v>
      </c>
      <c r="D194" s="0" t="s">
        <v>514</v>
      </c>
      <c r="E194" s="0" t="s">
        <v>457</v>
      </c>
      <c r="F194" s="0" t="s">
        <v>18</v>
      </c>
      <c r="G194" s="0" t="s">
        <v>19</v>
      </c>
      <c r="H194" s="0" t="s">
        <v>20</v>
      </c>
      <c r="I194" s="0" t="n">
        <f aca="false">5000000*0.00025</f>
        <v>1250</v>
      </c>
      <c r="J194" s="0" t="s">
        <v>21</v>
      </c>
      <c r="N194" s="0" t="s">
        <v>20</v>
      </c>
    </row>
    <row r="195" customFormat="false" ht="13.8" hidden="false" customHeight="false" outlineLevel="0" collapsed="false">
      <c r="A195" s="0" t="n">
        <v>194</v>
      </c>
      <c r="B195" s="0" t="s">
        <v>515</v>
      </c>
      <c r="C195" s="0" t="s">
        <v>455</v>
      </c>
      <c r="D195" s="0" t="s">
        <v>467</v>
      </c>
      <c r="E195" s="0" t="s">
        <v>457</v>
      </c>
      <c r="F195" s="0" t="s">
        <v>18</v>
      </c>
      <c r="G195" s="0" t="s">
        <v>19</v>
      </c>
      <c r="H195" s="0" t="s">
        <v>20</v>
      </c>
      <c r="I195" s="0" t="n">
        <f aca="false">10000000*0.00025</f>
        <v>2500</v>
      </c>
      <c r="J195" s="0" t="s">
        <v>21</v>
      </c>
      <c r="N195" s="0" t="s">
        <v>20</v>
      </c>
    </row>
    <row r="196" customFormat="false" ht="13.8" hidden="false" customHeight="false" outlineLevel="0" collapsed="false">
      <c r="A196" s="0" t="n">
        <v>195</v>
      </c>
      <c r="B196" s="0" t="s">
        <v>516</v>
      </c>
      <c r="C196" s="0" t="s">
        <v>455</v>
      </c>
      <c r="D196" s="0" t="s">
        <v>456</v>
      </c>
      <c r="E196" s="0" t="s">
        <v>457</v>
      </c>
      <c r="F196" s="0" t="s">
        <v>18</v>
      </c>
      <c r="G196" s="0" t="s">
        <v>19</v>
      </c>
      <c r="H196" s="0" t="s">
        <v>20</v>
      </c>
      <c r="I196" s="0" t="n">
        <f aca="false">18000000*0.00025</f>
        <v>4500</v>
      </c>
      <c r="J196" s="0" t="s">
        <v>21</v>
      </c>
      <c r="N196" s="0" t="s">
        <v>20</v>
      </c>
    </row>
    <row r="197" customFormat="false" ht="13.8" hidden="false" customHeight="false" outlineLevel="0" collapsed="false">
      <c r="A197" s="0" t="n">
        <v>196</v>
      </c>
      <c r="B197" s="0" t="s">
        <v>517</v>
      </c>
      <c r="C197" s="0" t="s">
        <v>455</v>
      </c>
      <c r="D197" s="0" t="s">
        <v>459</v>
      </c>
      <c r="E197" s="0" t="s">
        <v>457</v>
      </c>
      <c r="F197" s="0" t="s">
        <v>18</v>
      </c>
      <c r="G197" s="0" t="s">
        <v>19</v>
      </c>
      <c r="H197" s="0" t="s">
        <v>20</v>
      </c>
      <c r="I197" s="0" t="n">
        <f aca="false">30000000*0.00025</f>
        <v>7500</v>
      </c>
      <c r="J197" s="0" t="s">
        <v>21</v>
      </c>
      <c r="N197" s="0" t="s">
        <v>20</v>
      </c>
    </row>
    <row r="198" customFormat="false" ht="13.8" hidden="false" customHeight="false" outlineLevel="0" collapsed="false">
      <c r="A198" s="0" t="n">
        <v>197</v>
      </c>
      <c r="B198" s="0" t="s">
        <v>518</v>
      </c>
      <c r="C198" s="0" t="s">
        <v>455</v>
      </c>
      <c r="D198" s="0" t="s">
        <v>461</v>
      </c>
      <c r="E198" s="0" t="s">
        <v>457</v>
      </c>
      <c r="F198" s="0" t="s">
        <v>18</v>
      </c>
      <c r="G198" s="0" t="s">
        <v>19</v>
      </c>
      <c r="H198" s="0" t="s">
        <v>20</v>
      </c>
      <c r="I198" s="0" t="n">
        <f aca="false">60000000*0.00025</f>
        <v>15000</v>
      </c>
      <c r="J198" s="0" t="s">
        <v>21</v>
      </c>
      <c r="N198" s="0" t="s">
        <v>20</v>
      </c>
    </row>
    <row r="199" customFormat="false" ht="13.8" hidden="false" customHeight="false" outlineLevel="0" collapsed="false">
      <c r="A199" s="0" t="n">
        <v>198</v>
      </c>
      <c r="B199" s="0" t="s">
        <v>519</v>
      </c>
      <c r="C199" s="0" t="s">
        <v>415</v>
      </c>
      <c r="D199" s="0" t="s">
        <v>421</v>
      </c>
      <c r="E199" s="0" t="s">
        <v>417</v>
      </c>
      <c r="F199" s="0" t="s">
        <v>18</v>
      </c>
      <c r="G199" s="0" t="s">
        <v>19</v>
      </c>
      <c r="H199" s="0" t="s">
        <v>20</v>
      </c>
      <c r="I199" s="0" t="n">
        <f aca="false">5000*0.00025</f>
        <v>1.25</v>
      </c>
      <c r="J199" s="0" t="s">
        <v>21</v>
      </c>
      <c r="N199" s="0" t="s">
        <v>20</v>
      </c>
    </row>
    <row r="200" customFormat="false" ht="13.8" hidden="false" customHeight="false" outlineLevel="0" collapsed="false">
      <c r="A200" s="0" t="n">
        <v>199</v>
      </c>
      <c r="B200" s="0" t="s">
        <v>520</v>
      </c>
      <c r="C200" s="0" t="s">
        <v>415</v>
      </c>
      <c r="D200" s="0" t="s">
        <v>423</v>
      </c>
      <c r="E200" s="0" t="s">
        <v>417</v>
      </c>
      <c r="F200" s="0" t="s">
        <v>18</v>
      </c>
      <c r="G200" s="0" t="s">
        <v>19</v>
      </c>
      <c r="H200" s="0" t="s">
        <v>20</v>
      </c>
      <c r="I200" s="0" t="n">
        <f aca="false">6000*0.00025</f>
        <v>1.5</v>
      </c>
      <c r="J200" s="0" t="s">
        <v>21</v>
      </c>
      <c r="N200" s="0" t="s">
        <v>20</v>
      </c>
    </row>
    <row r="201" customFormat="false" ht="13.8" hidden="false" customHeight="false" outlineLevel="0" collapsed="false">
      <c r="A201" s="0" t="n">
        <v>200</v>
      </c>
      <c r="B201" s="0" t="s">
        <v>521</v>
      </c>
      <c r="C201" s="0" t="s">
        <v>415</v>
      </c>
      <c r="D201" s="0" t="s">
        <v>425</v>
      </c>
      <c r="E201" s="0" t="s">
        <v>417</v>
      </c>
      <c r="F201" s="0" t="s">
        <v>18</v>
      </c>
      <c r="G201" s="0" t="s">
        <v>19</v>
      </c>
      <c r="H201" s="0" t="s">
        <v>20</v>
      </c>
      <c r="I201" s="0" t="n">
        <f aca="false">8000*0.00025</f>
        <v>2</v>
      </c>
      <c r="J201" s="0" t="s">
        <v>21</v>
      </c>
      <c r="N201" s="0" t="s">
        <v>20</v>
      </c>
    </row>
    <row r="202" customFormat="false" ht="13.8" hidden="false" customHeight="false" outlineLevel="0" collapsed="false">
      <c r="A202" s="0" t="n">
        <v>201</v>
      </c>
      <c r="B202" s="0" t="s">
        <v>522</v>
      </c>
      <c r="C202" s="0" t="s">
        <v>415</v>
      </c>
      <c r="D202" s="0" t="s">
        <v>427</v>
      </c>
      <c r="E202" s="0" t="s">
        <v>417</v>
      </c>
      <c r="F202" s="0" t="s">
        <v>18</v>
      </c>
      <c r="G202" s="0" t="s">
        <v>19</v>
      </c>
      <c r="H202" s="0" t="s">
        <v>20</v>
      </c>
      <c r="I202" s="0" t="n">
        <f aca="false">40000*0.00025</f>
        <v>10</v>
      </c>
      <c r="J202" s="0" t="s">
        <v>21</v>
      </c>
      <c r="N202" s="0" t="s">
        <v>20</v>
      </c>
    </row>
    <row r="203" customFormat="false" ht="13.8" hidden="false" customHeight="false" outlineLevel="0" collapsed="false">
      <c r="A203" s="0" t="n">
        <v>202</v>
      </c>
      <c r="B203" s="0" t="s">
        <v>523</v>
      </c>
      <c r="C203" s="0" t="s">
        <v>415</v>
      </c>
      <c r="D203" s="0" t="s">
        <v>416</v>
      </c>
      <c r="E203" s="0" t="s">
        <v>417</v>
      </c>
      <c r="F203" s="0" t="s">
        <v>18</v>
      </c>
      <c r="G203" s="0" t="s">
        <v>19</v>
      </c>
      <c r="H203" s="0" t="s">
        <v>20</v>
      </c>
      <c r="I203" s="0" t="n">
        <f aca="false">20000*0.00025</f>
        <v>5</v>
      </c>
      <c r="J203" s="0" t="s">
        <v>21</v>
      </c>
      <c r="N203" s="0" t="s">
        <v>20</v>
      </c>
    </row>
    <row r="204" customFormat="false" ht="13.8" hidden="false" customHeight="false" outlineLevel="0" collapsed="false">
      <c r="A204" s="0" t="n">
        <v>203</v>
      </c>
      <c r="B204" s="0" t="s">
        <v>524</v>
      </c>
      <c r="C204" s="0" t="s">
        <v>437</v>
      </c>
      <c r="D204" s="0" t="s">
        <v>438</v>
      </c>
      <c r="E204" s="0" t="s">
        <v>417</v>
      </c>
      <c r="F204" s="0" t="s">
        <v>18</v>
      </c>
      <c r="G204" s="0" t="s">
        <v>19</v>
      </c>
      <c r="H204" s="0" t="s">
        <v>20</v>
      </c>
      <c r="I204" s="0" t="n">
        <f aca="false">2000*0.00025</f>
        <v>0.5</v>
      </c>
      <c r="J204" s="0" t="s">
        <v>21</v>
      </c>
      <c r="N204" s="0" t="s">
        <v>20</v>
      </c>
    </row>
    <row r="205" customFormat="false" ht="13.8" hidden="false" customHeight="false" outlineLevel="0" collapsed="false">
      <c r="A205" s="0" t="n">
        <v>204</v>
      </c>
      <c r="B205" s="0" t="s">
        <v>525</v>
      </c>
      <c r="C205" s="0" t="s">
        <v>437</v>
      </c>
      <c r="D205" s="0" t="s">
        <v>431</v>
      </c>
      <c r="E205" s="0" t="s">
        <v>417</v>
      </c>
      <c r="F205" s="0" t="s">
        <v>18</v>
      </c>
      <c r="G205" s="0" t="s">
        <v>19</v>
      </c>
      <c r="H205" s="0" t="s">
        <v>20</v>
      </c>
      <c r="I205" s="0" t="n">
        <f aca="false">3000*0.00025</f>
        <v>0.75</v>
      </c>
      <c r="J205" s="0" t="s">
        <v>21</v>
      </c>
      <c r="N205" s="0" t="s">
        <v>20</v>
      </c>
    </row>
    <row r="206" customFormat="false" ht="13.8" hidden="false" customHeight="false" outlineLevel="0" collapsed="false">
      <c r="A206" s="0" t="n">
        <v>205</v>
      </c>
      <c r="B206" s="0" t="s">
        <v>526</v>
      </c>
      <c r="C206" s="0" t="s">
        <v>437</v>
      </c>
      <c r="D206" s="0" t="s">
        <v>441</v>
      </c>
      <c r="E206" s="0" t="s">
        <v>417</v>
      </c>
      <c r="F206" s="0" t="s">
        <v>18</v>
      </c>
      <c r="G206" s="0" t="s">
        <v>19</v>
      </c>
      <c r="H206" s="0" t="s">
        <v>20</v>
      </c>
      <c r="I206" s="0" t="n">
        <f aca="false">4000*0.00025</f>
        <v>1</v>
      </c>
      <c r="J206" s="0" t="s">
        <v>21</v>
      </c>
      <c r="N206" s="0" t="s">
        <v>20</v>
      </c>
    </row>
    <row r="207" customFormat="false" ht="13.8" hidden="false" customHeight="false" outlineLevel="0" collapsed="false">
      <c r="A207" s="0" t="n">
        <v>206</v>
      </c>
      <c r="B207" s="0" t="s">
        <v>527</v>
      </c>
      <c r="C207" s="0" t="s">
        <v>437</v>
      </c>
      <c r="D207" s="0" t="s">
        <v>443</v>
      </c>
      <c r="E207" s="0" t="s">
        <v>417</v>
      </c>
      <c r="F207" s="0" t="s">
        <v>18</v>
      </c>
      <c r="G207" s="0" t="s">
        <v>19</v>
      </c>
      <c r="H207" s="0" t="s">
        <v>20</v>
      </c>
      <c r="I207" s="0" t="n">
        <f aca="false">5000*0.00025</f>
        <v>1.25</v>
      </c>
      <c r="J207" s="0" t="s">
        <v>21</v>
      </c>
      <c r="N207" s="0" t="s">
        <v>20</v>
      </c>
    </row>
    <row r="208" customFormat="false" ht="13.8" hidden="false" customHeight="false" outlineLevel="0" collapsed="false">
      <c r="A208" s="0" t="n">
        <v>207</v>
      </c>
      <c r="B208" s="0" t="s">
        <v>528</v>
      </c>
      <c r="C208" s="0" t="s">
        <v>437</v>
      </c>
      <c r="D208" s="0" t="s">
        <v>445</v>
      </c>
      <c r="E208" s="0" t="s">
        <v>417</v>
      </c>
      <c r="F208" s="0" t="s">
        <v>18</v>
      </c>
      <c r="G208" s="0" t="s">
        <v>19</v>
      </c>
      <c r="H208" s="0" t="s">
        <v>20</v>
      </c>
      <c r="I208" s="0" t="n">
        <f aca="false">6000*0.00025</f>
        <v>1.5</v>
      </c>
      <c r="J208" s="0" t="s">
        <v>21</v>
      </c>
      <c r="N208" s="0" t="s">
        <v>20</v>
      </c>
    </row>
    <row r="209" customFormat="false" ht="13.8" hidden="false" customHeight="false" outlineLevel="0" collapsed="false">
      <c r="A209" s="0" t="n">
        <v>208</v>
      </c>
      <c r="B209" s="0" t="s">
        <v>529</v>
      </c>
      <c r="C209" s="0" t="s">
        <v>437</v>
      </c>
      <c r="D209" s="0" t="s">
        <v>447</v>
      </c>
      <c r="E209" s="0" t="s">
        <v>417</v>
      </c>
      <c r="F209" s="0" t="s">
        <v>18</v>
      </c>
      <c r="G209" s="0" t="s">
        <v>19</v>
      </c>
      <c r="H209" s="0" t="s">
        <v>20</v>
      </c>
      <c r="I209" s="0" t="n">
        <f aca="false">10000*0.00025</f>
        <v>2.5</v>
      </c>
      <c r="J209" s="0" t="s">
        <v>21</v>
      </c>
      <c r="N209" s="0" t="s">
        <v>20</v>
      </c>
    </row>
    <row r="210" customFormat="false" ht="13.8" hidden="false" customHeight="false" outlineLevel="0" collapsed="false">
      <c r="A210" s="0" t="n">
        <v>209</v>
      </c>
      <c r="B210" s="0" t="s">
        <v>530</v>
      </c>
      <c r="C210" s="0" t="s">
        <v>437</v>
      </c>
      <c r="D210" s="0" t="s">
        <v>449</v>
      </c>
      <c r="E210" s="0" t="s">
        <v>417</v>
      </c>
      <c r="F210" s="0" t="s">
        <v>18</v>
      </c>
      <c r="G210" s="0" t="s">
        <v>19</v>
      </c>
      <c r="H210" s="0" t="s">
        <v>20</v>
      </c>
      <c r="I210" s="0" t="n">
        <f aca="false">20000*0.00025</f>
        <v>5</v>
      </c>
      <c r="J210" s="0" t="s">
        <v>21</v>
      </c>
      <c r="N210" s="0" t="s">
        <v>20</v>
      </c>
    </row>
    <row r="211" customFormat="false" ht="13.8" hidden="false" customHeight="false" outlineLevel="0" collapsed="false">
      <c r="A211" s="0" t="n">
        <v>210</v>
      </c>
      <c r="B211" s="0" t="s">
        <v>531</v>
      </c>
      <c r="C211" s="0" t="s">
        <v>532</v>
      </c>
      <c r="D211" s="2" t="s">
        <v>533</v>
      </c>
      <c r="E211" s="0" t="s">
        <v>534</v>
      </c>
      <c r="F211" s="0" t="s">
        <v>18</v>
      </c>
      <c r="G211" s="0" t="s">
        <v>66</v>
      </c>
      <c r="H211" s="0" t="s">
        <v>27</v>
      </c>
      <c r="J211" s="0" t="s">
        <v>21</v>
      </c>
      <c r="N211" s="0" t="s">
        <v>66</v>
      </c>
    </row>
    <row r="212" customFormat="false" ht="13.8" hidden="false" customHeight="false" outlineLevel="0" collapsed="false">
      <c r="A212" s="0" t="n">
        <v>211</v>
      </c>
      <c r="B212" s="0" t="s">
        <v>535</v>
      </c>
      <c r="C212" s="0" t="s">
        <v>75</v>
      </c>
      <c r="D212" s="0" t="s">
        <v>536</v>
      </c>
      <c r="E212" s="0" t="s">
        <v>77</v>
      </c>
      <c r="F212" s="0" t="s">
        <v>18</v>
      </c>
      <c r="G212" s="0" t="s">
        <v>19</v>
      </c>
      <c r="H212" s="0" t="s">
        <v>20</v>
      </c>
      <c r="I212" s="0" t="n">
        <f aca="false">1200*0.00025</f>
        <v>0.3</v>
      </c>
      <c r="J212" s="0" t="s">
        <v>21</v>
      </c>
      <c r="N212" s="0" t="s">
        <v>20</v>
      </c>
    </row>
    <row r="213" customFormat="false" ht="13.8" hidden="false" customHeight="false" outlineLevel="0" collapsed="false">
      <c r="A213" s="0" t="n">
        <v>212</v>
      </c>
      <c r="B213" s="0" t="s">
        <v>537</v>
      </c>
      <c r="C213" s="0" t="s">
        <v>200</v>
      </c>
      <c r="D213" s="2" t="s">
        <v>538</v>
      </c>
      <c r="E213" s="0" t="s">
        <v>202</v>
      </c>
      <c r="F213" s="0" t="s">
        <v>18</v>
      </c>
      <c r="G213" s="0" t="s">
        <v>203</v>
      </c>
      <c r="H213" s="0" t="s">
        <v>204</v>
      </c>
      <c r="I213" s="0" t="n">
        <v>500</v>
      </c>
      <c r="J213" s="0" t="s">
        <v>21</v>
      </c>
      <c r="N213" s="0" t="s">
        <v>204</v>
      </c>
    </row>
    <row r="214" customFormat="false" ht="13.8" hidden="false" customHeight="false" outlineLevel="0" collapsed="false">
      <c r="A214" s="0" t="n">
        <v>213</v>
      </c>
      <c r="B214" s="0" t="s">
        <v>539</v>
      </c>
      <c r="C214" s="0" t="s">
        <v>200</v>
      </c>
      <c r="D214" s="2" t="s">
        <v>538</v>
      </c>
      <c r="E214" s="0" t="s">
        <v>202</v>
      </c>
      <c r="F214" s="0" t="s">
        <v>18</v>
      </c>
      <c r="G214" s="0" t="s">
        <v>203</v>
      </c>
      <c r="H214" s="0" t="s">
        <v>204</v>
      </c>
      <c r="I214" s="0" t="n">
        <v>500</v>
      </c>
      <c r="J214" s="0" t="s">
        <v>21</v>
      </c>
      <c r="N214" s="0" t="s">
        <v>204</v>
      </c>
    </row>
    <row r="215" customFormat="false" ht="13.8" hidden="false" customHeight="false" outlineLevel="0" collapsed="false">
      <c r="A215" s="0" t="n">
        <v>214</v>
      </c>
      <c r="B215" s="0" t="s">
        <v>540</v>
      </c>
      <c r="C215" s="0" t="s">
        <v>541</v>
      </c>
      <c r="D215" s="0" t="s">
        <v>542</v>
      </c>
      <c r="E215" s="0" t="s">
        <v>543</v>
      </c>
      <c r="F215" s="0" t="s">
        <v>18</v>
      </c>
      <c r="G215" s="0" t="s">
        <v>19</v>
      </c>
      <c r="H215" s="0" t="s">
        <v>20</v>
      </c>
      <c r="I215" s="0" t="n">
        <v>1000</v>
      </c>
      <c r="J215" s="0" t="s">
        <v>21</v>
      </c>
      <c r="N215" s="0" t="s">
        <v>20</v>
      </c>
    </row>
    <row r="216" customFormat="false" ht="13.8" hidden="false" customHeight="false" outlineLevel="0" collapsed="false">
      <c r="A216" s="0" t="n">
        <v>215</v>
      </c>
      <c r="B216" s="0" t="s">
        <v>544</v>
      </c>
      <c r="C216" s="0" t="s">
        <v>541</v>
      </c>
      <c r="D216" s="0" t="s">
        <v>545</v>
      </c>
      <c r="E216" s="0" t="s">
        <v>543</v>
      </c>
      <c r="F216" s="0" t="s">
        <v>18</v>
      </c>
      <c r="G216" s="0" t="s">
        <v>19</v>
      </c>
      <c r="H216" s="0" t="s">
        <v>20</v>
      </c>
      <c r="I216" s="0" t="n">
        <v>750</v>
      </c>
      <c r="J216" s="0" t="s">
        <v>21</v>
      </c>
      <c r="N216" s="0" t="s">
        <v>20</v>
      </c>
    </row>
    <row r="217" customFormat="false" ht="13.8" hidden="false" customHeight="false" outlineLevel="0" collapsed="false">
      <c r="A217" s="0" t="n">
        <v>216</v>
      </c>
      <c r="B217" s="0" t="s">
        <v>546</v>
      </c>
      <c r="C217" s="0" t="s">
        <v>547</v>
      </c>
      <c r="D217" s="0" t="s">
        <v>548</v>
      </c>
      <c r="E217" s="0" t="s">
        <v>549</v>
      </c>
      <c r="F217" s="0" t="s">
        <v>18</v>
      </c>
      <c r="G217" s="0" t="s">
        <v>26</v>
      </c>
      <c r="H217" s="0" t="s">
        <v>27</v>
      </c>
      <c r="I217" s="0" t="n">
        <f aca="false">10*500</f>
        <v>5000</v>
      </c>
      <c r="J217" s="0" t="s">
        <v>21</v>
      </c>
      <c r="N217" s="0" t="s">
        <v>27</v>
      </c>
    </row>
    <row r="218" customFormat="false" ht="13.8" hidden="false" customHeight="false" outlineLevel="0" collapsed="false">
      <c r="A218" s="0" t="n">
        <v>217</v>
      </c>
      <c r="B218" s="0" t="s">
        <v>550</v>
      </c>
      <c r="C218" s="0" t="s">
        <v>551</v>
      </c>
      <c r="D218" s="0" t="s">
        <v>552</v>
      </c>
      <c r="E218" s="0" t="s">
        <v>553</v>
      </c>
      <c r="F218" s="0" t="s">
        <v>18</v>
      </c>
      <c r="G218" s="0" t="s">
        <v>26</v>
      </c>
      <c r="H218" s="0" t="s">
        <v>27</v>
      </c>
      <c r="I218" s="0" t="n">
        <v>100</v>
      </c>
      <c r="J218" s="0" t="s">
        <v>21</v>
      </c>
      <c r="N218" s="0" t="s">
        <v>27</v>
      </c>
    </row>
    <row r="219" customFormat="false" ht="13.8" hidden="false" customHeight="false" outlineLevel="0" collapsed="false">
      <c r="A219" s="0" t="n">
        <v>218</v>
      </c>
      <c r="B219" s="0" t="s">
        <v>554</v>
      </c>
      <c r="C219" s="0" t="s">
        <v>555</v>
      </c>
      <c r="D219" s="0" t="s">
        <v>556</v>
      </c>
      <c r="E219" s="0" t="s">
        <v>557</v>
      </c>
      <c r="F219" s="0" t="s">
        <v>18</v>
      </c>
      <c r="G219" s="0" t="s">
        <v>486</v>
      </c>
      <c r="H219" s="0" t="s">
        <v>27</v>
      </c>
      <c r="I219" s="0" t="n">
        <v>4500</v>
      </c>
      <c r="J219" s="0" t="s">
        <v>21</v>
      </c>
      <c r="N219" s="0" t="s">
        <v>27</v>
      </c>
    </row>
    <row r="220" customFormat="false" ht="13.8" hidden="false" customHeight="false" outlineLevel="0" collapsed="false">
      <c r="A220" s="0" t="n">
        <v>219</v>
      </c>
      <c r="B220" s="0" t="s">
        <v>558</v>
      </c>
      <c r="C220" s="0" t="s">
        <v>555</v>
      </c>
      <c r="D220" s="0" t="s">
        <v>559</v>
      </c>
      <c r="E220" s="0" t="s">
        <v>557</v>
      </c>
      <c r="F220" s="0" t="s">
        <v>18</v>
      </c>
      <c r="G220" s="0" t="s">
        <v>486</v>
      </c>
      <c r="H220" s="0" t="s">
        <v>27</v>
      </c>
      <c r="I220" s="0" t="n">
        <v>4500</v>
      </c>
      <c r="J220" s="0" t="s">
        <v>21</v>
      </c>
      <c r="N220" s="0" t="s">
        <v>27</v>
      </c>
    </row>
    <row r="221" customFormat="false" ht="13.8" hidden="false" customHeight="false" outlineLevel="0" collapsed="false">
      <c r="A221" s="0" t="n">
        <v>220</v>
      </c>
      <c r="B221" s="0" t="s">
        <v>560</v>
      </c>
      <c r="C221" s="0" t="s">
        <v>451</v>
      </c>
      <c r="D221" s="0" t="s">
        <v>452</v>
      </c>
      <c r="E221" s="0" t="s">
        <v>453</v>
      </c>
      <c r="F221" s="0" t="s">
        <v>18</v>
      </c>
      <c r="G221" s="0" t="s">
        <v>19</v>
      </c>
      <c r="H221" s="0" t="s">
        <v>20</v>
      </c>
      <c r="I221" s="0" t="n">
        <f aca="false">3000000*0.00025</f>
        <v>750</v>
      </c>
      <c r="J221" s="0" t="s">
        <v>21</v>
      </c>
      <c r="N221" s="0" t="s">
        <v>20</v>
      </c>
    </row>
    <row r="222" customFormat="false" ht="13.8" hidden="false" customHeight="false" outlineLevel="0" collapsed="false">
      <c r="A222" s="0" t="n">
        <v>221</v>
      </c>
      <c r="B222" s="0" t="s">
        <v>561</v>
      </c>
      <c r="C222" s="0" t="s">
        <v>451</v>
      </c>
      <c r="D222" s="0" t="s">
        <v>452</v>
      </c>
      <c r="E222" s="0" t="s">
        <v>453</v>
      </c>
      <c r="F222" s="0" t="s">
        <v>18</v>
      </c>
      <c r="G222" s="0" t="s">
        <v>19</v>
      </c>
      <c r="H222" s="0" t="s">
        <v>20</v>
      </c>
      <c r="I222" s="0" t="n">
        <v>750</v>
      </c>
      <c r="J222" s="0" t="s">
        <v>21</v>
      </c>
      <c r="N222" s="0" t="s">
        <v>20</v>
      </c>
    </row>
    <row r="223" customFormat="false" ht="13.8" hidden="false" customHeight="false" outlineLevel="0" collapsed="false">
      <c r="A223" s="0" t="n">
        <v>222</v>
      </c>
      <c r="B223" s="0" t="s">
        <v>562</v>
      </c>
      <c r="C223" s="0" t="s">
        <v>451</v>
      </c>
      <c r="D223" s="0" t="s">
        <v>508</v>
      </c>
      <c r="E223" s="0" t="s">
        <v>453</v>
      </c>
      <c r="F223" s="0" t="s">
        <v>18</v>
      </c>
      <c r="G223" s="0" t="s">
        <v>19</v>
      </c>
      <c r="H223" s="0" t="s">
        <v>20</v>
      </c>
      <c r="I223" s="0" t="n">
        <f aca="false">4500000*0.00025</f>
        <v>1125</v>
      </c>
      <c r="J223" s="0" t="s">
        <v>21</v>
      </c>
      <c r="N223" s="0" t="s">
        <v>20</v>
      </c>
    </row>
    <row r="224" customFormat="false" ht="13.8" hidden="false" customHeight="false" outlineLevel="0" collapsed="false">
      <c r="A224" s="0" t="n">
        <v>223</v>
      </c>
      <c r="B224" s="0" t="s">
        <v>563</v>
      </c>
      <c r="C224" s="0" t="s">
        <v>451</v>
      </c>
      <c r="D224" s="0" t="s">
        <v>510</v>
      </c>
      <c r="E224" s="0" t="s">
        <v>453</v>
      </c>
      <c r="F224" s="0" t="s">
        <v>18</v>
      </c>
      <c r="G224" s="0" t="s">
        <v>19</v>
      </c>
      <c r="H224" s="0" t="s">
        <v>20</v>
      </c>
      <c r="I224" s="0" t="n">
        <f aca="false">6000000*0.00025</f>
        <v>1500</v>
      </c>
      <c r="J224" s="0" t="s">
        <v>21</v>
      </c>
      <c r="N224" s="0" t="s">
        <v>20</v>
      </c>
    </row>
    <row r="225" customFormat="false" ht="13.8" hidden="false" customHeight="false" outlineLevel="0" collapsed="false">
      <c r="A225" s="0" t="n">
        <v>224</v>
      </c>
      <c r="B225" s="0" t="s">
        <v>564</v>
      </c>
      <c r="C225" s="0" t="s">
        <v>565</v>
      </c>
      <c r="D225" s="0" t="s">
        <v>566</v>
      </c>
      <c r="E225" s="0" t="s">
        <v>567</v>
      </c>
      <c r="F225" s="0" t="s">
        <v>18</v>
      </c>
      <c r="G225" s="0" t="s">
        <v>26</v>
      </c>
      <c r="H225" s="0" t="s">
        <v>27</v>
      </c>
      <c r="I225" s="0" t="n">
        <v>600</v>
      </c>
      <c r="J225" s="0" t="s">
        <v>21</v>
      </c>
      <c r="N225" s="0" t="s">
        <v>27</v>
      </c>
    </row>
    <row r="226" customFormat="false" ht="13.8" hidden="false" customHeight="false" outlineLevel="0" collapsed="false">
      <c r="A226" s="0" t="n">
        <v>225</v>
      </c>
      <c r="B226" s="0" t="s">
        <v>568</v>
      </c>
      <c r="C226" s="0" t="s">
        <v>541</v>
      </c>
      <c r="D226" s="0" t="s">
        <v>184</v>
      </c>
      <c r="E226" s="0" t="s">
        <v>543</v>
      </c>
      <c r="F226" s="0" t="s">
        <v>18</v>
      </c>
      <c r="G226" s="0" t="s">
        <v>19</v>
      </c>
      <c r="H226" s="0" t="s">
        <v>20</v>
      </c>
      <c r="I226" s="0" t="n">
        <f aca="false">1500*0.00025</f>
        <v>0.375</v>
      </c>
      <c r="J226" s="0" t="s">
        <v>21</v>
      </c>
      <c r="N226" s="0" t="s">
        <v>20</v>
      </c>
    </row>
    <row r="227" customFormat="false" ht="13.8" hidden="false" customHeight="false" outlineLevel="0" collapsed="false">
      <c r="A227" s="0" t="n">
        <v>226</v>
      </c>
      <c r="B227" s="0" t="s">
        <v>569</v>
      </c>
      <c r="C227" s="0" t="s">
        <v>483</v>
      </c>
      <c r="D227" s="0" t="s">
        <v>484</v>
      </c>
      <c r="E227" s="0" t="s">
        <v>485</v>
      </c>
      <c r="F227" s="0" t="s">
        <v>18</v>
      </c>
      <c r="G227" s="0" t="s">
        <v>486</v>
      </c>
      <c r="H227" s="0" t="s">
        <v>27</v>
      </c>
      <c r="I227" s="0" t="n">
        <v>40</v>
      </c>
      <c r="J227" s="0" t="s">
        <v>21</v>
      </c>
      <c r="N227" s="0" t="s">
        <v>27</v>
      </c>
    </row>
    <row r="228" customFormat="false" ht="13.8" hidden="false" customHeight="false" outlineLevel="0" collapsed="false">
      <c r="A228" s="0" t="n">
        <v>227</v>
      </c>
      <c r="B228" s="0" t="s">
        <v>570</v>
      </c>
      <c r="C228" s="0" t="s">
        <v>571</v>
      </c>
      <c r="D228" s="1" t="s">
        <v>572</v>
      </c>
      <c r="E228" s="0" t="s">
        <v>573</v>
      </c>
      <c r="F228" s="0" t="s">
        <v>18</v>
      </c>
      <c r="G228" s="0" t="s">
        <v>19</v>
      </c>
      <c r="H228" s="0" t="s">
        <v>20</v>
      </c>
      <c r="I228" s="0" t="n">
        <f aca="false">10*75*0.00025</f>
        <v>0.1875</v>
      </c>
      <c r="J228" s="0" t="s">
        <v>21</v>
      </c>
      <c r="N228" s="0" t="s">
        <v>20</v>
      </c>
    </row>
    <row r="229" customFormat="false" ht="13.8" hidden="false" customHeight="false" outlineLevel="0" collapsed="false">
      <c r="A229" s="0" t="n">
        <v>228</v>
      </c>
      <c r="B229" s="0" t="s">
        <v>574</v>
      </c>
      <c r="C229" s="0" t="s">
        <v>571</v>
      </c>
      <c r="D229" s="1" t="s">
        <v>575</v>
      </c>
      <c r="E229" s="0" t="s">
        <v>573</v>
      </c>
      <c r="F229" s="0" t="s">
        <v>18</v>
      </c>
      <c r="G229" s="0" t="s">
        <v>19</v>
      </c>
      <c r="H229" s="0" t="s">
        <v>20</v>
      </c>
      <c r="I229" s="0" t="n">
        <f aca="false">150*10*0.00025</f>
        <v>0.375</v>
      </c>
      <c r="J229" s="0" t="s">
        <v>21</v>
      </c>
      <c r="N229" s="0" t="s">
        <v>20</v>
      </c>
    </row>
    <row r="230" customFormat="false" ht="13.8" hidden="false" customHeight="false" outlineLevel="0" collapsed="false">
      <c r="A230" s="0" t="n">
        <v>229</v>
      </c>
      <c r="B230" s="0" t="s">
        <v>576</v>
      </c>
      <c r="C230" s="0" t="s">
        <v>577</v>
      </c>
      <c r="D230" s="1" t="s">
        <v>578</v>
      </c>
      <c r="E230" s="0" t="s">
        <v>579</v>
      </c>
      <c r="F230" s="0" t="s">
        <v>18</v>
      </c>
      <c r="G230" s="0" t="s">
        <v>19</v>
      </c>
      <c r="H230" s="0" t="s">
        <v>20</v>
      </c>
      <c r="I230" s="0" t="n">
        <f aca="false">2*10*0.00025</f>
        <v>0.005</v>
      </c>
      <c r="J230" s="0" t="s">
        <v>21</v>
      </c>
      <c r="N230" s="0" t="s">
        <v>20</v>
      </c>
    </row>
    <row r="231" customFormat="false" ht="13.8" hidden="false" customHeight="false" outlineLevel="0" collapsed="false">
      <c r="A231" s="0" t="n">
        <v>230</v>
      </c>
      <c r="B231" s="0" t="s">
        <v>580</v>
      </c>
      <c r="C231" s="0" t="s">
        <v>56</v>
      </c>
      <c r="D231" s="0" t="s">
        <v>57</v>
      </c>
      <c r="E231" s="0" t="s">
        <v>58</v>
      </c>
      <c r="F231" s="0" t="s">
        <v>18</v>
      </c>
      <c r="G231" s="0" t="s">
        <v>19</v>
      </c>
      <c r="H231" s="0" t="s">
        <v>20</v>
      </c>
      <c r="I231" s="0" t="n">
        <f aca="false">10000*0.00025</f>
        <v>2.5</v>
      </c>
      <c r="J231" s="0" t="s">
        <v>21</v>
      </c>
      <c r="N231" s="0" t="s">
        <v>20</v>
      </c>
    </row>
    <row r="232" customFormat="false" ht="13.8" hidden="false" customHeight="false" outlineLevel="0" collapsed="false">
      <c r="A232" s="0" t="n">
        <v>231</v>
      </c>
      <c r="B232" s="0" t="s">
        <v>581</v>
      </c>
      <c r="C232" s="0" t="s">
        <v>56</v>
      </c>
      <c r="D232" s="0" t="s">
        <v>582</v>
      </c>
      <c r="E232" s="0" t="s">
        <v>58</v>
      </c>
      <c r="F232" s="0" t="s">
        <v>18</v>
      </c>
      <c r="G232" s="0" t="s">
        <v>19</v>
      </c>
      <c r="H232" s="0" t="s">
        <v>20</v>
      </c>
      <c r="I232" s="0" t="n">
        <f aca="false">7500*0.00025</f>
        <v>1.875</v>
      </c>
      <c r="J232" s="0" t="s">
        <v>21</v>
      </c>
      <c r="N232" s="0" t="s">
        <v>20</v>
      </c>
    </row>
    <row r="233" customFormat="false" ht="13.8" hidden="false" customHeight="false" outlineLevel="0" collapsed="false">
      <c r="A233" s="0" t="n">
        <v>232</v>
      </c>
      <c r="B233" s="0" t="s">
        <v>583</v>
      </c>
      <c r="C233" s="0" t="s">
        <v>455</v>
      </c>
      <c r="D233" s="0" t="s">
        <v>584</v>
      </c>
      <c r="E233" s="0" t="s">
        <v>457</v>
      </c>
      <c r="F233" s="0" t="s">
        <v>18</v>
      </c>
      <c r="G233" s="0" t="s">
        <v>19</v>
      </c>
      <c r="H233" s="0" t="s">
        <v>20</v>
      </c>
      <c r="I233" s="0" t="n">
        <f aca="false">3000000*0.00025</f>
        <v>750</v>
      </c>
      <c r="J233" s="0" t="s">
        <v>21</v>
      </c>
      <c r="N233" s="0" t="s">
        <v>20</v>
      </c>
    </row>
    <row r="234" customFormat="false" ht="13.8" hidden="false" customHeight="false" outlineLevel="0" collapsed="false">
      <c r="A234" s="0" t="n">
        <v>233</v>
      </c>
      <c r="B234" s="0" t="s">
        <v>585</v>
      </c>
      <c r="C234" s="0" t="s">
        <v>455</v>
      </c>
      <c r="D234" s="0" t="s">
        <v>514</v>
      </c>
      <c r="E234" s="0" t="s">
        <v>457</v>
      </c>
      <c r="F234" s="0" t="s">
        <v>18</v>
      </c>
      <c r="G234" s="0" t="s">
        <v>19</v>
      </c>
      <c r="H234" s="0" t="s">
        <v>20</v>
      </c>
      <c r="I234" s="0" t="n">
        <f aca="false">5000000*0.00025</f>
        <v>1250</v>
      </c>
      <c r="J234" s="0" t="s">
        <v>21</v>
      </c>
      <c r="N234" s="0" t="s">
        <v>20</v>
      </c>
    </row>
    <row r="235" customFormat="false" ht="13.8" hidden="false" customHeight="false" outlineLevel="0" collapsed="false">
      <c r="A235" s="0" t="n">
        <v>234</v>
      </c>
      <c r="B235" s="0" t="s">
        <v>586</v>
      </c>
      <c r="C235" s="0" t="s">
        <v>587</v>
      </c>
      <c r="D235" s="0" t="s">
        <v>588</v>
      </c>
      <c r="E235" s="0" t="s">
        <v>589</v>
      </c>
      <c r="F235" s="0" t="s">
        <v>18</v>
      </c>
      <c r="G235" s="0" t="s">
        <v>26</v>
      </c>
      <c r="H235" s="0" t="s">
        <v>27</v>
      </c>
      <c r="I235" s="0" t="n">
        <v>150</v>
      </c>
      <c r="J235" s="0" t="s">
        <v>21</v>
      </c>
      <c r="N235" s="0" t="s">
        <v>27</v>
      </c>
    </row>
    <row r="236" customFormat="false" ht="13.8" hidden="false" customHeight="false" outlineLevel="0" collapsed="false">
      <c r="A236" s="0" t="n">
        <v>235</v>
      </c>
      <c r="B236" s="0" t="s">
        <v>590</v>
      </c>
      <c r="C236" s="0" t="s">
        <v>591</v>
      </c>
      <c r="D236" s="0" t="s">
        <v>592</v>
      </c>
      <c r="E236" s="0" t="s">
        <v>593</v>
      </c>
      <c r="F236" s="0" t="s">
        <v>18</v>
      </c>
      <c r="G236" s="0" t="s">
        <v>26</v>
      </c>
      <c r="H236" s="0" t="s">
        <v>27</v>
      </c>
      <c r="I236" s="0" t="n">
        <v>31500</v>
      </c>
      <c r="J236" s="0" t="s">
        <v>21</v>
      </c>
      <c r="N236" s="0" t="s">
        <v>27</v>
      </c>
    </row>
    <row r="237" customFormat="false" ht="13.8" hidden="false" customHeight="false" outlineLevel="0" collapsed="false">
      <c r="A237" s="0" t="n">
        <v>236</v>
      </c>
      <c r="B237" s="0" t="s">
        <v>594</v>
      </c>
      <c r="C237" s="0" t="s">
        <v>179</v>
      </c>
      <c r="D237" s="1" t="s">
        <v>343</v>
      </c>
      <c r="E237" s="0" t="s">
        <v>181</v>
      </c>
      <c r="F237" s="0" t="s">
        <v>18</v>
      </c>
      <c r="G237" s="0" t="s">
        <v>26</v>
      </c>
      <c r="H237" s="0" t="s">
        <v>27</v>
      </c>
      <c r="I237" s="0" t="n">
        <v>4800</v>
      </c>
      <c r="J237" s="0" t="s">
        <v>21</v>
      </c>
      <c r="N237" s="0" t="s">
        <v>27</v>
      </c>
    </row>
    <row r="238" customFormat="false" ht="13.8" hidden="false" customHeight="false" outlineLevel="0" collapsed="false">
      <c r="A238" s="0" t="n">
        <v>237</v>
      </c>
      <c r="B238" s="0" t="s">
        <v>595</v>
      </c>
      <c r="C238" s="0" t="s">
        <v>455</v>
      </c>
      <c r="D238" s="0" t="s">
        <v>456</v>
      </c>
      <c r="E238" s="0" t="s">
        <v>457</v>
      </c>
      <c r="F238" s="0" t="s">
        <v>18</v>
      </c>
      <c r="G238" s="0" t="s">
        <v>19</v>
      </c>
      <c r="H238" s="0" t="s">
        <v>20</v>
      </c>
      <c r="I238" s="0" t="n">
        <f aca="false">18000000*0.00025</f>
        <v>4500</v>
      </c>
      <c r="J238" s="0" t="s">
        <v>21</v>
      </c>
      <c r="N238" s="0" t="s">
        <v>20</v>
      </c>
    </row>
    <row r="239" customFormat="false" ht="13.8" hidden="false" customHeight="false" outlineLevel="0" collapsed="false">
      <c r="A239" s="0" t="n">
        <v>238</v>
      </c>
      <c r="B239" s="0" t="s">
        <v>596</v>
      </c>
      <c r="C239" s="0" t="s">
        <v>597</v>
      </c>
      <c r="D239" s="1" t="s">
        <v>598</v>
      </c>
      <c r="E239" s="0" t="s">
        <v>599</v>
      </c>
      <c r="F239" s="0" t="s">
        <v>18</v>
      </c>
      <c r="G239" s="0" t="s">
        <v>19</v>
      </c>
      <c r="H239" s="0" t="s">
        <v>20</v>
      </c>
      <c r="I239" s="0" t="n">
        <f aca="false">1125*0.00025</f>
        <v>0.28125</v>
      </c>
      <c r="J239" s="0" t="s">
        <v>21</v>
      </c>
      <c r="N239" s="0" t="s">
        <v>20</v>
      </c>
    </row>
    <row r="240" customFormat="false" ht="13.8" hidden="false" customHeight="false" outlineLevel="0" collapsed="false">
      <c r="A240" s="0" t="n">
        <v>239</v>
      </c>
      <c r="B240" s="0" t="s">
        <v>600</v>
      </c>
      <c r="C240" s="0" t="s">
        <v>601</v>
      </c>
      <c r="D240" s="0" t="s">
        <v>602</v>
      </c>
      <c r="E240" s="0" t="s">
        <v>603</v>
      </c>
      <c r="F240" s="0" t="s">
        <v>18</v>
      </c>
      <c r="G240" s="0" t="s">
        <v>26</v>
      </c>
      <c r="H240" s="0" t="s">
        <v>27</v>
      </c>
      <c r="I240" s="0" t="n">
        <f aca="false">1*473</f>
        <v>473</v>
      </c>
      <c r="J240" s="0" t="s">
        <v>21</v>
      </c>
      <c r="N240" s="0" t="s">
        <v>27</v>
      </c>
    </row>
    <row r="241" customFormat="false" ht="13.8" hidden="false" customHeight="false" outlineLevel="0" collapsed="false">
      <c r="A241" s="0" t="n">
        <v>240</v>
      </c>
      <c r="B241" s="0" t="s">
        <v>604</v>
      </c>
      <c r="C241" s="0" t="s">
        <v>605</v>
      </c>
      <c r="D241" s="0" t="s">
        <v>184</v>
      </c>
      <c r="E241" s="0" t="s">
        <v>606</v>
      </c>
      <c r="F241" s="0" t="s">
        <v>18</v>
      </c>
      <c r="G241" s="0" t="s">
        <v>19</v>
      </c>
      <c r="H241" s="0" t="s">
        <v>20</v>
      </c>
      <c r="I241" s="0" t="n">
        <f aca="false">1500*0.00025</f>
        <v>0.375</v>
      </c>
      <c r="J241" s="0" t="s">
        <v>21</v>
      </c>
      <c r="N241" s="0" t="s">
        <v>20</v>
      </c>
    </row>
    <row r="242" customFormat="false" ht="13.8" hidden="false" customHeight="false" outlineLevel="0" collapsed="false">
      <c r="A242" s="0" t="n">
        <v>241</v>
      </c>
      <c r="B242" s="0" t="s">
        <v>607</v>
      </c>
      <c r="C242" s="0" t="s">
        <v>608</v>
      </c>
      <c r="D242" s="0" t="s">
        <v>609</v>
      </c>
      <c r="E242" s="0" t="s">
        <v>610</v>
      </c>
      <c r="F242" s="0" t="s">
        <v>18</v>
      </c>
      <c r="G242" s="0" t="s">
        <v>19</v>
      </c>
      <c r="H242" s="0" t="s">
        <v>20</v>
      </c>
      <c r="I242" s="0" t="n">
        <f aca="false">50*0.00025</f>
        <v>0.0125</v>
      </c>
      <c r="J242" s="0" t="s">
        <v>21</v>
      </c>
      <c r="N242" s="0" t="s">
        <v>20</v>
      </c>
    </row>
    <row r="243" customFormat="false" ht="13.8" hidden="false" customHeight="false" outlineLevel="0" collapsed="false">
      <c r="A243" s="0" t="n">
        <v>242</v>
      </c>
      <c r="B243" s="0" t="s">
        <v>611</v>
      </c>
      <c r="C243" s="0" t="s">
        <v>608</v>
      </c>
      <c r="D243" s="0" t="s">
        <v>612</v>
      </c>
      <c r="E243" s="0" t="s">
        <v>610</v>
      </c>
      <c r="F243" s="0" t="s">
        <v>18</v>
      </c>
      <c r="G243" s="0" t="s">
        <v>19</v>
      </c>
      <c r="H243" s="0" t="s">
        <v>20</v>
      </c>
      <c r="I243" s="0" t="n">
        <f aca="false">100*0.00025</f>
        <v>0.025</v>
      </c>
      <c r="J243" s="0" t="s">
        <v>21</v>
      </c>
      <c r="N243" s="0" t="s">
        <v>20</v>
      </c>
    </row>
    <row r="244" customFormat="false" ht="13.8" hidden="false" customHeight="false" outlineLevel="0" collapsed="false">
      <c r="A244" s="0" t="n">
        <v>243</v>
      </c>
      <c r="B244" s="0" t="s">
        <v>613</v>
      </c>
      <c r="C244" s="0" t="s">
        <v>608</v>
      </c>
      <c r="D244" s="0" t="s">
        <v>614</v>
      </c>
      <c r="E244" s="0" t="s">
        <v>610</v>
      </c>
      <c r="F244" s="0" t="s">
        <v>18</v>
      </c>
      <c r="G244" s="0" t="s">
        <v>19</v>
      </c>
      <c r="H244" s="0" t="s">
        <v>20</v>
      </c>
      <c r="I244" s="0" t="n">
        <f aca="false">150*0.00025</f>
        <v>0.0375</v>
      </c>
      <c r="J244" s="0" t="s">
        <v>21</v>
      </c>
      <c r="N244" s="0" t="s">
        <v>20</v>
      </c>
    </row>
    <row r="245" customFormat="false" ht="13.8" hidden="false" customHeight="false" outlineLevel="0" collapsed="false">
      <c r="A245" s="0" t="n">
        <v>244</v>
      </c>
      <c r="B245" s="0" t="s">
        <v>615</v>
      </c>
      <c r="C245" s="0" t="s">
        <v>616</v>
      </c>
      <c r="D245" s="0" t="s">
        <v>617</v>
      </c>
      <c r="E245" s="0" t="s">
        <v>618</v>
      </c>
      <c r="F245" s="0" t="s">
        <v>18</v>
      </c>
      <c r="G245" s="0" t="s">
        <v>26</v>
      </c>
      <c r="H245" s="0" t="s">
        <v>27</v>
      </c>
      <c r="I245" s="0" t="n">
        <v>375</v>
      </c>
      <c r="J245" s="0" t="s">
        <v>21</v>
      </c>
      <c r="N245" s="0" t="s">
        <v>27</v>
      </c>
    </row>
    <row r="246" customFormat="false" ht="13.8" hidden="false" customHeight="false" outlineLevel="0" collapsed="false">
      <c r="A246" s="0" t="n">
        <v>245</v>
      </c>
      <c r="B246" s="0" t="s">
        <v>619</v>
      </c>
      <c r="C246" s="0" t="s">
        <v>616</v>
      </c>
      <c r="D246" s="0" t="s">
        <v>620</v>
      </c>
      <c r="E246" s="0" t="s">
        <v>618</v>
      </c>
      <c r="F246" s="0" t="s">
        <v>18</v>
      </c>
      <c r="G246" s="0" t="s">
        <v>26</v>
      </c>
      <c r="H246" s="0" t="s">
        <v>27</v>
      </c>
      <c r="I246" s="0" t="n">
        <v>750</v>
      </c>
      <c r="J246" s="0" t="s">
        <v>21</v>
      </c>
      <c r="N246" s="0" t="s">
        <v>27</v>
      </c>
    </row>
    <row r="247" customFormat="false" ht="13.8" hidden="false" customHeight="false" outlineLevel="0" collapsed="false">
      <c r="A247" s="0" t="n">
        <v>246</v>
      </c>
      <c r="B247" s="0" t="s">
        <v>621</v>
      </c>
      <c r="C247" s="0" t="s">
        <v>455</v>
      </c>
      <c r="D247" s="0" t="s">
        <v>459</v>
      </c>
      <c r="E247" s="0" t="s">
        <v>457</v>
      </c>
      <c r="F247" s="0" t="s">
        <v>18</v>
      </c>
      <c r="G247" s="0" t="s">
        <v>19</v>
      </c>
      <c r="H247" s="0" t="s">
        <v>20</v>
      </c>
      <c r="I247" s="0" t="n">
        <f aca="false">30000000*0.00025</f>
        <v>7500</v>
      </c>
      <c r="J247" s="0" t="s">
        <v>21</v>
      </c>
      <c r="N247" s="0" t="s">
        <v>20</v>
      </c>
    </row>
    <row r="248" customFormat="false" ht="13.8" hidden="false" customHeight="false" outlineLevel="0" collapsed="false">
      <c r="A248" s="0" t="n">
        <v>247</v>
      </c>
      <c r="B248" s="0" t="s">
        <v>622</v>
      </c>
      <c r="C248" s="0" t="s">
        <v>391</v>
      </c>
      <c r="D248" s="0" t="s">
        <v>392</v>
      </c>
      <c r="E248" s="0" t="s">
        <v>393</v>
      </c>
      <c r="F248" s="0" t="s">
        <v>18</v>
      </c>
      <c r="G248" s="0" t="s">
        <v>258</v>
      </c>
      <c r="H248" s="0" t="s">
        <v>20</v>
      </c>
      <c r="I248" s="0" t="n">
        <v>50</v>
      </c>
      <c r="J248" s="0" t="s">
        <v>21</v>
      </c>
      <c r="N248" s="0" t="s">
        <v>20</v>
      </c>
    </row>
    <row r="249" customFormat="false" ht="13.8" hidden="false" customHeight="false" outlineLevel="0" collapsed="false">
      <c r="A249" s="0" t="n">
        <v>248</v>
      </c>
      <c r="B249" s="0" t="s">
        <v>623</v>
      </c>
      <c r="C249" s="0" t="s">
        <v>395</v>
      </c>
      <c r="D249" s="0" t="s">
        <v>396</v>
      </c>
      <c r="E249" s="0" t="s">
        <v>397</v>
      </c>
      <c r="F249" s="0" t="s">
        <v>18</v>
      </c>
      <c r="G249" s="0" t="s">
        <v>258</v>
      </c>
      <c r="H249" s="0" t="s">
        <v>20</v>
      </c>
      <c r="I249" s="0" t="n">
        <v>100</v>
      </c>
      <c r="J249" s="0" t="s">
        <v>21</v>
      </c>
      <c r="N249" s="0" t="s">
        <v>20</v>
      </c>
    </row>
    <row r="250" customFormat="false" ht="13.8" hidden="false" customHeight="false" outlineLevel="0" collapsed="false">
      <c r="A250" s="0" t="n">
        <v>249</v>
      </c>
      <c r="B250" s="0" t="s">
        <v>624</v>
      </c>
      <c r="C250" s="0" t="s">
        <v>451</v>
      </c>
      <c r="D250" s="0" t="s">
        <v>508</v>
      </c>
      <c r="E250" s="0" t="s">
        <v>453</v>
      </c>
      <c r="F250" s="0" t="s">
        <v>18</v>
      </c>
      <c r="G250" s="0" t="s">
        <v>19</v>
      </c>
      <c r="H250" s="0" t="s">
        <v>20</v>
      </c>
      <c r="I250" s="0" t="n">
        <f aca="false">4500000*0.00025</f>
        <v>1125</v>
      </c>
      <c r="J250" s="0" t="s">
        <v>21</v>
      </c>
      <c r="N250" s="0" t="s">
        <v>20</v>
      </c>
    </row>
    <row r="251" customFormat="false" ht="13.8" hidden="false" customHeight="false" outlineLevel="0" collapsed="false">
      <c r="A251" s="0" t="n">
        <v>250</v>
      </c>
      <c r="B251" s="0" t="s">
        <v>625</v>
      </c>
      <c r="C251" s="0" t="s">
        <v>451</v>
      </c>
      <c r="D251" s="0" t="s">
        <v>510</v>
      </c>
      <c r="E251" s="0" t="s">
        <v>453</v>
      </c>
      <c r="F251" s="0" t="s">
        <v>18</v>
      </c>
      <c r="G251" s="0" t="s">
        <v>19</v>
      </c>
      <c r="H251" s="0" t="s">
        <v>20</v>
      </c>
      <c r="I251" s="0" t="n">
        <f aca="false">6000000*0.00025</f>
        <v>1500</v>
      </c>
      <c r="J251" s="0" t="s">
        <v>21</v>
      </c>
      <c r="N251" s="0" t="s">
        <v>20</v>
      </c>
    </row>
    <row r="252" customFormat="false" ht="13.8" hidden="false" customHeight="false" outlineLevel="0" collapsed="false">
      <c r="A252" s="0" t="n">
        <v>251</v>
      </c>
      <c r="B252" s="0" t="s">
        <v>626</v>
      </c>
      <c r="C252" s="0" t="s">
        <v>451</v>
      </c>
      <c r="D252" s="0" t="s">
        <v>627</v>
      </c>
      <c r="E252" s="0" t="s">
        <v>453</v>
      </c>
      <c r="F252" s="0" t="s">
        <v>18</v>
      </c>
      <c r="G252" s="0" t="s">
        <v>19</v>
      </c>
      <c r="H252" s="0" t="s">
        <v>20</v>
      </c>
      <c r="I252" s="0" t="n">
        <f aca="false">9000000*0.00025</f>
        <v>2250</v>
      </c>
      <c r="J252" s="0" t="s">
        <v>21</v>
      </c>
      <c r="N252" s="0" t="s">
        <v>20</v>
      </c>
    </row>
    <row r="253" customFormat="false" ht="13.8" hidden="false" customHeight="false" outlineLevel="0" collapsed="false">
      <c r="A253" s="0" t="n">
        <v>252</v>
      </c>
      <c r="B253" s="0" t="s">
        <v>628</v>
      </c>
      <c r="C253" s="0" t="s">
        <v>251</v>
      </c>
      <c r="D253" s="0" t="s">
        <v>252</v>
      </c>
      <c r="E253" s="0" t="s">
        <v>253</v>
      </c>
      <c r="F253" s="0" t="s">
        <v>18</v>
      </c>
      <c r="G253" s="0" t="s">
        <v>26</v>
      </c>
      <c r="H253" s="0" t="s">
        <v>27</v>
      </c>
      <c r="I253" s="0" t="n">
        <v>240</v>
      </c>
      <c r="J253" s="0" t="s">
        <v>21</v>
      </c>
      <c r="N253" s="0" t="s">
        <v>27</v>
      </c>
    </row>
    <row r="254" customFormat="false" ht="13.8" hidden="false" customHeight="false" outlineLevel="0" collapsed="false">
      <c r="A254" s="0" t="n">
        <v>253</v>
      </c>
      <c r="B254" s="0" t="s">
        <v>629</v>
      </c>
      <c r="C254" s="0" t="s">
        <v>608</v>
      </c>
      <c r="D254" s="0" t="s">
        <v>630</v>
      </c>
      <c r="E254" s="0" t="s">
        <v>610</v>
      </c>
      <c r="F254" s="0" t="s">
        <v>18</v>
      </c>
      <c r="G254" s="0" t="s">
        <v>19</v>
      </c>
      <c r="H254" s="0" t="s">
        <v>20</v>
      </c>
      <c r="I254" s="0" t="n">
        <f aca="false">300*0.00025</f>
        <v>0.075</v>
      </c>
      <c r="J254" s="0" t="s">
        <v>21</v>
      </c>
      <c r="N254" s="0" t="s">
        <v>20</v>
      </c>
    </row>
    <row r="255" customFormat="false" ht="13.8" hidden="false" customHeight="false" outlineLevel="0" collapsed="false">
      <c r="A255" s="0" t="n">
        <v>254</v>
      </c>
      <c r="B255" s="0" t="s">
        <v>631</v>
      </c>
      <c r="C255" s="0" t="s">
        <v>608</v>
      </c>
      <c r="D255" s="0" t="s">
        <v>632</v>
      </c>
      <c r="E255" s="0" t="s">
        <v>610</v>
      </c>
      <c r="F255" s="0" t="s">
        <v>18</v>
      </c>
      <c r="G255" s="0" t="s">
        <v>19</v>
      </c>
      <c r="H255" s="0" t="s">
        <v>20</v>
      </c>
      <c r="I255" s="0" t="n">
        <f aca="false">600*0.00025</f>
        <v>0.15</v>
      </c>
      <c r="J255" s="0" t="s">
        <v>21</v>
      </c>
      <c r="N255" s="0" t="s">
        <v>20</v>
      </c>
    </row>
    <row r="256" customFormat="false" ht="13.8" hidden="false" customHeight="false" outlineLevel="0" collapsed="false">
      <c r="A256" s="0" t="n">
        <v>255</v>
      </c>
      <c r="B256" s="0" t="s">
        <v>633</v>
      </c>
      <c r="C256" s="0" t="s">
        <v>353</v>
      </c>
      <c r="D256" s="0" t="s">
        <v>354</v>
      </c>
      <c r="E256" s="0" t="s">
        <v>31</v>
      </c>
      <c r="F256" s="0" t="s">
        <v>18</v>
      </c>
      <c r="G256" s="0" t="s">
        <v>32</v>
      </c>
      <c r="H256" s="0" t="s">
        <v>27</v>
      </c>
      <c r="I256" s="0" t="n">
        <v>750</v>
      </c>
      <c r="J256" s="0" t="s">
        <v>21</v>
      </c>
      <c r="N256" s="0" t="s">
        <v>27</v>
      </c>
    </row>
    <row r="257" customFormat="false" ht="13.8" hidden="false" customHeight="false" outlineLevel="0" collapsed="false">
      <c r="A257" s="0" t="n">
        <v>256</v>
      </c>
      <c r="B257" s="0" t="s">
        <v>634</v>
      </c>
      <c r="C257" s="0" t="s">
        <v>605</v>
      </c>
      <c r="D257" s="0" t="s">
        <v>542</v>
      </c>
      <c r="E257" s="0" t="s">
        <v>606</v>
      </c>
      <c r="F257" s="0" t="s">
        <v>18</v>
      </c>
      <c r="G257" s="0" t="s">
        <v>19</v>
      </c>
      <c r="H257" s="0" t="s">
        <v>20</v>
      </c>
      <c r="I257" s="0" t="n">
        <v>1000</v>
      </c>
      <c r="J257" s="0" t="s">
        <v>21</v>
      </c>
      <c r="N257" s="0" t="s">
        <v>20</v>
      </c>
    </row>
    <row r="258" customFormat="false" ht="13.8" hidden="false" customHeight="false" outlineLevel="0" collapsed="false">
      <c r="A258" s="0" t="n">
        <v>257</v>
      </c>
      <c r="B258" s="0" t="s">
        <v>635</v>
      </c>
      <c r="C258" s="0" t="s">
        <v>455</v>
      </c>
      <c r="D258" s="0" t="s">
        <v>456</v>
      </c>
      <c r="E258" s="0" t="s">
        <v>457</v>
      </c>
      <c r="F258" s="0" t="s">
        <v>18</v>
      </c>
      <c r="G258" s="0" t="s">
        <v>19</v>
      </c>
      <c r="H258" s="0" t="s">
        <v>20</v>
      </c>
      <c r="I258" s="0" t="n">
        <f aca="false">18000000*0.00025</f>
        <v>4500</v>
      </c>
      <c r="J258" s="0" t="s">
        <v>21</v>
      </c>
      <c r="N258" s="0" t="s">
        <v>20</v>
      </c>
    </row>
    <row r="259" customFormat="false" ht="13.8" hidden="false" customHeight="false" outlineLevel="0" collapsed="false">
      <c r="A259" s="0" t="n">
        <v>258</v>
      </c>
      <c r="B259" s="0" t="s">
        <v>636</v>
      </c>
      <c r="C259" s="0" t="s">
        <v>637</v>
      </c>
      <c r="D259" s="0" t="s">
        <v>638</v>
      </c>
      <c r="E259" s="0" t="s">
        <v>639</v>
      </c>
      <c r="F259" s="0" t="s">
        <v>18</v>
      </c>
      <c r="G259" s="0" t="s">
        <v>26</v>
      </c>
      <c r="H259" s="0" t="s">
        <v>27</v>
      </c>
      <c r="I259" s="0" t="n">
        <v>33</v>
      </c>
      <c r="J259" s="0" t="s">
        <v>21</v>
      </c>
      <c r="N259" s="0" t="s">
        <v>27</v>
      </c>
    </row>
    <row r="260" customFormat="false" ht="13.8" hidden="false" customHeight="false" outlineLevel="0" collapsed="false">
      <c r="A260" s="0" t="n">
        <v>259</v>
      </c>
      <c r="B260" s="0" t="s">
        <v>640</v>
      </c>
      <c r="C260" s="0" t="s">
        <v>641</v>
      </c>
      <c r="D260" s="0" t="s">
        <v>642</v>
      </c>
      <c r="E260" s="0" t="s">
        <v>643</v>
      </c>
      <c r="F260" s="0" t="s">
        <v>18</v>
      </c>
      <c r="G260" s="0" t="s">
        <v>26</v>
      </c>
      <c r="H260" s="0" t="s">
        <v>27</v>
      </c>
      <c r="I260" s="0" t="n">
        <v>15000</v>
      </c>
      <c r="J260" s="0" t="s">
        <v>21</v>
      </c>
      <c r="N260" s="0" t="s">
        <v>27</v>
      </c>
    </row>
    <row r="261" customFormat="false" ht="13.8" hidden="false" customHeight="false" outlineLevel="0" collapsed="false">
      <c r="A261" s="0" t="n">
        <v>260</v>
      </c>
      <c r="B261" s="0" t="s">
        <v>644</v>
      </c>
      <c r="C261" s="0" t="s">
        <v>571</v>
      </c>
      <c r="D261" s="0" t="s">
        <v>645</v>
      </c>
      <c r="E261" s="0" t="s">
        <v>573</v>
      </c>
      <c r="F261" s="0" t="s">
        <v>18</v>
      </c>
      <c r="G261" s="0" t="s">
        <v>19</v>
      </c>
      <c r="H261" s="0" t="s">
        <v>20</v>
      </c>
      <c r="I261" s="0" t="n">
        <f aca="false">1200*0.00025</f>
        <v>0.3</v>
      </c>
      <c r="J261" s="0" t="s">
        <v>21</v>
      </c>
      <c r="N261" s="0" t="s">
        <v>20</v>
      </c>
    </row>
    <row r="262" customFormat="false" ht="13.8" hidden="false" customHeight="false" outlineLevel="0" collapsed="false">
      <c r="A262" s="0" t="n">
        <v>261</v>
      </c>
      <c r="B262" s="0" t="s">
        <v>646</v>
      </c>
      <c r="C262" s="0" t="s">
        <v>56</v>
      </c>
      <c r="D262" s="0" t="s">
        <v>647</v>
      </c>
      <c r="E262" s="0" t="s">
        <v>58</v>
      </c>
      <c r="F262" s="0" t="s">
        <v>18</v>
      </c>
      <c r="G262" s="0" t="s">
        <v>19</v>
      </c>
      <c r="H262" s="0" t="s">
        <v>20</v>
      </c>
      <c r="I262" s="0" t="n">
        <f aca="false">2500*0.00025</f>
        <v>0.625</v>
      </c>
      <c r="J262" s="0" t="s">
        <v>21</v>
      </c>
      <c r="N262" s="0" t="s">
        <v>20</v>
      </c>
    </row>
    <row r="263" customFormat="false" ht="13.8" hidden="false" customHeight="false" outlineLevel="0" collapsed="false">
      <c r="A263" s="0" t="n">
        <v>262</v>
      </c>
      <c r="B263" s="0" t="s">
        <v>648</v>
      </c>
      <c r="C263" s="0" t="s">
        <v>56</v>
      </c>
      <c r="D263" s="0" t="s">
        <v>647</v>
      </c>
      <c r="E263" s="0" t="s">
        <v>58</v>
      </c>
      <c r="F263" s="0" t="s">
        <v>18</v>
      </c>
      <c r="G263" s="0" t="s">
        <v>19</v>
      </c>
      <c r="H263" s="0" t="s">
        <v>20</v>
      </c>
      <c r="I263" s="0" t="n">
        <f aca="false">2500*0.00025</f>
        <v>0.625</v>
      </c>
      <c r="J263" s="0" t="s">
        <v>21</v>
      </c>
      <c r="N263" s="0" t="s">
        <v>20</v>
      </c>
    </row>
    <row r="264" customFormat="false" ht="13.8" hidden="false" customHeight="false" outlineLevel="0" collapsed="false">
      <c r="A264" s="0" t="n">
        <v>263</v>
      </c>
      <c r="B264" s="0" t="s">
        <v>649</v>
      </c>
      <c r="C264" s="0" t="s">
        <v>56</v>
      </c>
      <c r="D264" s="0" t="s">
        <v>300</v>
      </c>
      <c r="E264" s="0" t="s">
        <v>58</v>
      </c>
      <c r="F264" s="0" t="s">
        <v>18</v>
      </c>
      <c r="G264" s="0" t="s">
        <v>19</v>
      </c>
      <c r="H264" s="0" t="s">
        <v>20</v>
      </c>
      <c r="I264" s="0" t="n">
        <f aca="false">5000*0.00025</f>
        <v>1.25</v>
      </c>
      <c r="J264" s="0" t="s">
        <v>21</v>
      </c>
      <c r="N264" s="0" t="s">
        <v>20</v>
      </c>
    </row>
    <row r="265" customFormat="false" ht="13.8" hidden="false" customHeight="false" outlineLevel="0" collapsed="false">
      <c r="A265" s="0" t="n">
        <v>264</v>
      </c>
      <c r="B265" s="0" t="s">
        <v>650</v>
      </c>
      <c r="C265" s="0" t="s">
        <v>56</v>
      </c>
      <c r="D265" s="0" t="s">
        <v>582</v>
      </c>
      <c r="E265" s="0" t="s">
        <v>58</v>
      </c>
      <c r="F265" s="0" t="s">
        <v>18</v>
      </c>
      <c r="G265" s="0" t="s">
        <v>19</v>
      </c>
      <c r="H265" s="0" t="s">
        <v>20</v>
      </c>
      <c r="I265" s="0" t="n">
        <f aca="false">7500*0.00025</f>
        <v>1.875</v>
      </c>
      <c r="J265" s="0" t="s">
        <v>21</v>
      </c>
      <c r="N265" s="0" t="s">
        <v>20</v>
      </c>
    </row>
    <row r="266" customFormat="false" ht="13.8" hidden="false" customHeight="false" outlineLevel="0" collapsed="false">
      <c r="A266" s="0" t="n">
        <v>265</v>
      </c>
      <c r="B266" s="0" t="s">
        <v>651</v>
      </c>
      <c r="C266" s="0" t="s">
        <v>359</v>
      </c>
      <c r="D266" s="0" t="s">
        <v>360</v>
      </c>
      <c r="E266" s="0" t="s">
        <v>361</v>
      </c>
      <c r="F266" s="0" t="s">
        <v>18</v>
      </c>
      <c r="G266" s="0" t="s">
        <v>26</v>
      </c>
      <c r="H266" s="0" t="s">
        <v>27</v>
      </c>
      <c r="I266" s="0" t="n">
        <v>250</v>
      </c>
      <c r="J266" s="0" t="s">
        <v>21</v>
      </c>
      <c r="N266" s="0" t="s">
        <v>27</v>
      </c>
    </row>
    <row r="267" customFormat="false" ht="13.8" hidden="false" customHeight="false" outlineLevel="0" collapsed="false">
      <c r="A267" s="0" t="n">
        <v>266</v>
      </c>
      <c r="B267" s="0" t="s">
        <v>652</v>
      </c>
      <c r="C267" s="0" t="s">
        <v>653</v>
      </c>
      <c r="D267" s="1" t="s">
        <v>654</v>
      </c>
      <c r="E267" s="0" t="s">
        <v>655</v>
      </c>
      <c r="F267" s="0" t="s">
        <v>18</v>
      </c>
      <c r="G267" s="0" t="s">
        <v>203</v>
      </c>
      <c r="H267" s="0" t="s">
        <v>204</v>
      </c>
      <c r="I267" s="0" t="n">
        <f aca="false">60*150</f>
        <v>9000</v>
      </c>
      <c r="J267" s="0" t="s">
        <v>21</v>
      </c>
      <c r="N267" s="0" t="s">
        <v>204</v>
      </c>
    </row>
    <row r="268" customFormat="false" ht="13.8" hidden="false" customHeight="false" outlineLevel="0" collapsed="false">
      <c r="A268" s="0" t="n">
        <v>267</v>
      </c>
      <c r="B268" s="0" t="s">
        <v>656</v>
      </c>
      <c r="C268" s="0" t="s">
        <v>657</v>
      </c>
      <c r="D268" s="0" t="s">
        <v>658</v>
      </c>
      <c r="E268" s="0" t="s">
        <v>659</v>
      </c>
      <c r="F268" s="0" t="s">
        <v>18</v>
      </c>
      <c r="G268" s="0" t="s">
        <v>26</v>
      </c>
      <c r="H268" s="0" t="s">
        <v>27</v>
      </c>
      <c r="I268" s="0" t="n">
        <v>60</v>
      </c>
      <c r="J268" s="0" t="s">
        <v>21</v>
      </c>
      <c r="N268" s="0" t="s">
        <v>27</v>
      </c>
    </row>
    <row r="269" customFormat="false" ht="13.8" hidden="false" customHeight="false" outlineLevel="0" collapsed="false">
      <c r="A269" s="0" t="n">
        <v>268</v>
      </c>
      <c r="B269" s="0" t="s">
        <v>660</v>
      </c>
      <c r="C269" s="0" t="s">
        <v>407</v>
      </c>
      <c r="D269" s="0" t="s">
        <v>408</v>
      </c>
      <c r="E269" s="0" t="s">
        <v>409</v>
      </c>
      <c r="F269" s="0" t="s">
        <v>18</v>
      </c>
      <c r="G269" s="0" t="s">
        <v>26</v>
      </c>
      <c r="H269" s="0" t="s">
        <v>27</v>
      </c>
      <c r="I269" s="0" t="n">
        <f aca="false">100*50</f>
        <v>5000</v>
      </c>
      <c r="J269" s="0" t="s">
        <v>21</v>
      </c>
      <c r="N269" s="0" t="s">
        <v>27</v>
      </c>
    </row>
    <row r="270" customFormat="false" ht="13.8" hidden="false" customHeight="false" outlineLevel="0" collapsed="false">
      <c r="A270" s="0" t="n">
        <v>269</v>
      </c>
      <c r="B270" s="0" t="s">
        <v>661</v>
      </c>
      <c r="C270" s="0" t="s">
        <v>571</v>
      </c>
      <c r="D270" s="0" t="s">
        <v>662</v>
      </c>
      <c r="E270" s="0" t="s">
        <v>573</v>
      </c>
      <c r="F270" s="0" t="s">
        <v>18</v>
      </c>
      <c r="G270" s="0" t="s">
        <v>19</v>
      </c>
      <c r="H270" s="0" t="s">
        <v>20</v>
      </c>
      <c r="I270" s="0" t="n">
        <f aca="false">75*0.00025</f>
        <v>0.01875</v>
      </c>
      <c r="J270" s="0" t="s">
        <v>21</v>
      </c>
      <c r="N270" s="0" t="s">
        <v>20</v>
      </c>
    </row>
    <row r="271" customFormat="false" ht="13.8" hidden="false" customHeight="false" outlineLevel="0" collapsed="false">
      <c r="A271" s="0" t="n">
        <v>270</v>
      </c>
      <c r="B271" s="0" t="s">
        <v>663</v>
      </c>
      <c r="C271" s="0" t="s">
        <v>571</v>
      </c>
      <c r="D271" s="0" t="s">
        <v>664</v>
      </c>
      <c r="E271" s="0" t="s">
        <v>573</v>
      </c>
      <c r="F271" s="0" t="s">
        <v>18</v>
      </c>
      <c r="G271" s="0" t="s">
        <v>19</v>
      </c>
      <c r="H271" s="0" t="s">
        <v>20</v>
      </c>
      <c r="I271" s="0" t="n">
        <f aca="false">75*0.00025</f>
        <v>0.01875</v>
      </c>
      <c r="J271" s="0" t="s">
        <v>21</v>
      </c>
      <c r="N271" s="0" t="s">
        <v>20</v>
      </c>
    </row>
    <row r="272" customFormat="false" ht="13.8" hidden="false" customHeight="false" outlineLevel="0" collapsed="false">
      <c r="A272" s="0" t="n">
        <v>271</v>
      </c>
      <c r="B272" s="0" t="s">
        <v>665</v>
      </c>
      <c r="C272" s="0" t="s">
        <v>571</v>
      </c>
      <c r="D272" s="0" t="s">
        <v>666</v>
      </c>
      <c r="E272" s="0" t="s">
        <v>573</v>
      </c>
      <c r="F272" s="0" t="s">
        <v>18</v>
      </c>
      <c r="G272" s="0" t="s">
        <v>19</v>
      </c>
      <c r="H272" s="0" t="s">
        <v>20</v>
      </c>
      <c r="I272" s="0" t="n">
        <f aca="false">1050*0.00025</f>
        <v>0.2625</v>
      </c>
      <c r="J272" s="0" t="s">
        <v>21</v>
      </c>
      <c r="N272" s="0" t="s">
        <v>20</v>
      </c>
    </row>
    <row r="273" customFormat="false" ht="13.8" hidden="false" customHeight="false" outlineLevel="0" collapsed="false">
      <c r="A273" s="0" t="n">
        <v>272</v>
      </c>
      <c r="B273" s="0" t="s">
        <v>667</v>
      </c>
      <c r="C273" s="0" t="s">
        <v>571</v>
      </c>
      <c r="D273" s="0" t="s">
        <v>668</v>
      </c>
      <c r="E273" s="0" t="s">
        <v>573</v>
      </c>
      <c r="F273" s="0" t="s">
        <v>18</v>
      </c>
      <c r="G273" s="0" t="s">
        <v>19</v>
      </c>
      <c r="H273" s="0" t="s">
        <v>20</v>
      </c>
      <c r="I273" s="0" t="n">
        <f aca="false">450*0.00025</f>
        <v>0.1125</v>
      </c>
      <c r="J273" s="0" t="s">
        <v>21</v>
      </c>
      <c r="N273" s="0" t="s">
        <v>20</v>
      </c>
    </row>
    <row r="274" customFormat="false" ht="13.8" hidden="false" customHeight="false" outlineLevel="0" collapsed="false">
      <c r="A274" s="0" t="n">
        <v>273</v>
      </c>
      <c r="B274" s="0" t="s">
        <v>669</v>
      </c>
      <c r="C274" s="0" t="s">
        <v>171</v>
      </c>
      <c r="D274" s="0" t="s">
        <v>363</v>
      </c>
      <c r="E274" s="0" t="s">
        <v>173</v>
      </c>
      <c r="F274" s="0" t="s">
        <v>18</v>
      </c>
      <c r="G274" s="0" t="s">
        <v>26</v>
      </c>
      <c r="H274" s="0" t="s">
        <v>27</v>
      </c>
      <c r="I274" s="0" t="n">
        <v>10000</v>
      </c>
      <c r="J274" s="0" t="s">
        <v>21</v>
      </c>
      <c r="N274" s="0" t="s">
        <v>27</v>
      </c>
    </row>
    <row r="275" customFormat="false" ht="13.8" hidden="false" customHeight="false" outlineLevel="0" collapsed="false">
      <c r="A275" s="0" t="n">
        <v>274</v>
      </c>
      <c r="B275" s="0" t="s">
        <v>670</v>
      </c>
      <c r="C275" s="0" t="s">
        <v>200</v>
      </c>
      <c r="D275" s="1" t="s">
        <v>671</v>
      </c>
      <c r="E275" s="0" t="s">
        <v>202</v>
      </c>
      <c r="F275" s="0" t="s">
        <v>18</v>
      </c>
      <c r="G275" s="0" t="s">
        <v>203</v>
      </c>
      <c r="H275" s="0" t="s">
        <v>204</v>
      </c>
      <c r="I275" s="0" t="n">
        <f aca="false">10*60</f>
        <v>600</v>
      </c>
      <c r="J275" s="0" t="s">
        <v>21</v>
      </c>
      <c r="N275" s="0" t="s">
        <v>204</v>
      </c>
    </row>
    <row r="276" customFormat="false" ht="13.8" hidden="false" customHeight="false" outlineLevel="0" collapsed="false">
      <c r="A276" s="0" t="n">
        <v>275</v>
      </c>
      <c r="B276" s="0" t="s">
        <v>672</v>
      </c>
      <c r="C276" s="0" t="s">
        <v>200</v>
      </c>
      <c r="D276" s="1" t="s">
        <v>671</v>
      </c>
      <c r="E276" s="0" t="s">
        <v>202</v>
      </c>
      <c r="F276" s="0" t="s">
        <v>18</v>
      </c>
      <c r="G276" s="0" t="s">
        <v>203</v>
      </c>
      <c r="H276" s="0" t="s">
        <v>204</v>
      </c>
      <c r="I276" s="0" t="n">
        <v>600</v>
      </c>
      <c r="J276" s="0" t="s">
        <v>21</v>
      </c>
      <c r="N276" s="0" t="s">
        <v>204</v>
      </c>
    </row>
    <row r="277" customFormat="false" ht="13.8" hidden="false" customHeight="false" outlineLevel="0" collapsed="false">
      <c r="A277" s="0" t="n">
        <v>276</v>
      </c>
      <c r="B277" s="0" t="s">
        <v>673</v>
      </c>
      <c r="C277" s="0" t="s">
        <v>571</v>
      </c>
      <c r="D277" s="0" t="s">
        <v>674</v>
      </c>
      <c r="E277" s="0" t="s">
        <v>573</v>
      </c>
      <c r="F277" s="0" t="s">
        <v>18</v>
      </c>
      <c r="G277" s="0" t="s">
        <v>19</v>
      </c>
      <c r="H277" s="0" t="s">
        <v>20</v>
      </c>
      <c r="I277" s="0" t="n">
        <f aca="false">300*0.00025</f>
        <v>0.075</v>
      </c>
      <c r="J277" s="0" t="s">
        <v>21</v>
      </c>
      <c r="N277" s="0" t="s">
        <v>20</v>
      </c>
    </row>
    <row r="278" customFormat="false" ht="13.8" hidden="false" customHeight="false" outlineLevel="0" collapsed="false">
      <c r="A278" s="0" t="n">
        <v>277</v>
      </c>
      <c r="B278" s="0" t="s">
        <v>675</v>
      </c>
      <c r="C278" s="0" t="s">
        <v>571</v>
      </c>
      <c r="D278" s="0" t="s">
        <v>676</v>
      </c>
      <c r="E278" s="0" t="s">
        <v>573</v>
      </c>
      <c r="F278" s="0" t="s">
        <v>18</v>
      </c>
      <c r="G278" s="0" t="s">
        <v>19</v>
      </c>
      <c r="H278" s="0" t="s">
        <v>20</v>
      </c>
      <c r="I278" s="0" t="n">
        <f aca="false">450*0.00025</f>
        <v>0.1125</v>
      </c>
      <c r="J278" s="0" t="s">
        <v>21</v>
      </c>
      <c r="N278" s="0" t="s">
        <v>20</v>
      </c>
    </row>
    <row r="279" customFormat="false" ht="13.8" hidden="false" customHeight="false" outlineLevel="0" collapsed="false">
      <c r="A279" s="0" t="n">
        <v>278</v>
      </c>
      <c r="B279" s="0" t="s">
        <v>677</v>
      </c>
      <c r="C279" s="0" t="s">
        <v>571</v>
      </c>
      <c r="D279" s="0" t="s">
        <v>678</v>
      </c>
      <c r="E279" s="0" t="s">
        <v>573</v>
      </c>
      <c r="F279" s="0" t="s">
        <v>18</v>
      </c>
      <c r="G279" s="0" t="s">
        <v>19</v>
      </c>
      <c r="H279" s="0" t="s">
        <v>20</v>
      </c>
      <c r="I279" s="0" t="n">
        <f aca="false">900*0.00025</f>
        <v>0.225</v>
      </c>
      <c r="J279" s="0" t="s">
        <v>21</v>
      </c>
      <c r="N279" s="0" t="s">
        <v>20</v>
      </c>
    </row>
    <row r="280" customFormat="false" ht="13.8" hidden="false" customHeight="false" outlineLevel="0" collapsed="false">
      <c r="A280" s="0" t="n">
        <v>279</v>
      </c>
      <c r="B280" s="0" t="s">
        <v>679</v>
      </c>
      <c r="C280" s="0" t="s">
        <v>680</v>
      </c>
      <c r="D280" s="0" t="s">
        <v>681</v>
      </c>
      <c r="E280" s="0" t="s">
        <v>682</v>
      </c>
      <c r="F280" s="0" t="s">
        <v>18</v>
      </c>
      <c r="G280" s="0" t="s">
        <v>26</v>
      </c>
      <c r="H280" s="0" t="s">
        <v>27</v>
      </c>
      <c r="I280" s="0" t="n">
        <f aca="false">100*60</f>
        <v>6000</v>
      </c>
      <c r="J280" s="0" t="s">
        <v>21</v>
      </c>
      <c r="N280" s="0" t="s">
        <v>27</v>
      </c>
    </row>
    <row r="281" customFormat="false" ht="13.8" hidden="false" customHeight="false" outlineLevel="0" collapsed="false">
      <c r="A281" s="0" t="n">
        <v>280</v>
      </c>
      <c r="B281" s="0" t="s">
        <v>683</v>
      </c>
      <c r="C281" s="0" t="s">
        <v>277</v>
      </c>
      <c r="D281" s="0" t="s">
        <v>684</v>
      </c>
      <c r="E281" s="0" t="s">
        <v>279</v>
      </c>
      <c r="F281" s="0" t="s">
        <v>18</v>
      </c>
      <c r="G281" s="0" t="s">
        <v>685</v>
      </c>
      <c r="H281" s="0" t="s">
        <v>686</v>
      </c>
      <c r="I281" s="0" t="n">
        <f aca="false">200*5</f>
        <v>1000</v>
      </c>
      <c r="J281" s="0" t="s">
        <v>21</v>
      </c>
      <c r="N281" s="0" t="s">
        <v>686</v>
      </c>
    </row>
    <row r="282" customFormat="false" ht="13.8" hidden="false" customHeight="false" outlineLevel="0" collapsed="false">
      <c r="A282" s="0" t="n">
        <v>281</v>
      </c>
      <c r="B282" s="0" t="s">
        <v>687</v>
      </c>
      <c r="C282" s="0" t="s">
        <v>688</v>
      </c>
      <c r="D282" s="0" t="s">
        <v>689</v>
      </c>
      <c r="E282" s="0" t="s">
        <v>690</v>
      </c>
      <c r="F282" s="0" t="s">
        <v>18</v>
      </c>
      <c r="G282" s="0" t="s">
        <v>26</v>
      </c>
      <c r="H282" s="0" t="s">
        <v>27</v>
      </c>
      <c r="I282" s="0" t="n">
        <f aca="false">5*95</f>
        <v>475</v>
      </c>
      <c r="J282" s="0" t="s">
        <v>21</v>
      </c>
      <c r="N282" s="0" t="s">
        <v>27</v>
      </c>
    </row>
    <row r="283" customFormat="false" ht="13.8" hidden="false" customHeight="false" outlineLevel="0" collapsed="false">
      <c r="A283" s="0" t="n">
        <v>282</v>
      </c>
      <c r="B283" s="0" t="s">
        <v>691</v>
      </c>
      <c r="C283" s="0" t="s">
        <v>551</v>
      </c>
      <c r="D283" s="0" t="s">
        <v>692</v>
      </c>
      <c r="E283" s="0" t="s">
        <v>553</v>
      </c>
      <c r="F283" s="0" t="s">
        <v>18</v>
      </c>
      <c r="G283" s="0" t="s">
        <v>26</v>
      </c>
      <c r="H283" s="0" t="s">
        <v>27</v>
      </c>
      <c r="I283" s="0" t="n">
        <v>30</v>
      </c>
      <c r="J283" s="0" t="s">
        <v>21</v>
      </c>
      <c r="N283" s="0" t="s">
        <v>27</v>
      </c>
    </row>
    <row r="284" customFormat="false" ht="13.8" hidden="false" customHeight="false" outlineLevel="0" collapsed="false">
      <c r="A284" s="0" t="n">
        <v>283</v>
      </c>
      <c r="B284" s="0" t="s">
        <v>693</v>
      </c>
      <c r="C284" s="0" t="s">
        <v>694</v>
      </c>
      <c r="D284" s="0" t="s">
        <v>695</v>
      </c>
      <c r="E284" s="0" t="s">
        <v>696</v>
      </c>
      <c r="F284" s="0" t="s">
        <v>18</v>
      </c>
      <c r="G284" s="0" t="s">
        <v>26</v>
      </c>
      <c r="H284" s="0" t="s">
        <v>27</v>
      </c>
      <c r="I284" s="0" t="n">
        <f aca="false">30*250</f>
        <v>7500</v>
      </c>
      <c r="J284" s="0" t="s">
        <v>21</v>
      </c>
      <c r="N284" s="0" t="s">
        <v>27</v>
      </c>
    </row>
    <row r="285" customFormat="false" ht="13.8" hidden="false" customHeight="false" outlineLevel="0" collapsed="false">
      <c r="A285" s="0" t="n">
        <v>284</v>
      </c>
      <c r="B285" s="0" t="s">
        <v>697</v>
      </c>
      <c r="C285" s="0" t="s">
        <v>698</v>
      </c>
      <c r="D285" s="0" t="s">
        <v>699</v>
      </c>
      <c r="E285" s="0" t="s">
        <v>700</v>
      </c>
      <c r="F285" s="0" t="s">
        <v>18</v>
      </c>
      <c r="G285" s="0" t="s">
        <v>26</v>
      </c>
      <c r="H285" s="0" t="s">
        <v>27</v>
      </c>
      <c r="I285" s="0" t="n">
        <v>1000</v>
      </c>
      <c r="J285" s="0" t="s">
        <v>21</v>
      </c>
      <c r="N285" s="0" t="s">
        <v>27</v>
      </c>
    </row>
    <row r="286" customFormat="false" ht="13.8" hidden="false" customHeight="false" outlineLevel="0" collapsed="false">
      <c r="A286" s="0" t="n">
        <v>285</v>
      </c>
      <c r="B286" s="0" t="s">
        <v>701</v>
      </c>
      <c r="C286" s="0" t="s">
        <v>702</v>
      </c>
      <c r="D286" s="0" t="s">
        <v>703</v>
      </c>
      <c r="E286" s="0" t="s">
        <v>704</v>
      </c>
      <c r="F286" s="0" t="s">
        <v>18</v>
      </c>
      <c r="G286" s="0" t="s">
        <v>26</v>
      </c>
      <c r="H286" s="0" t="s">
        <v>27</v>
      </c>
      <c r="I286" s="0" t="n">
        <f aca="false">10*28</f>
        <v>280</v>
      </c>
      <c r="J286" s="0" t="s">
        <v>21</v>
      </c>
      <c r="N286" s="0" t="s">
        <v>27</v>
      </c>
    </row>
    <row r="287" customFormat="false" ht="13.8" hidden="false" customHeight="false" outlineLevel="0" collapsed="false">
      <c r="A287" s="0" t="n">
        <v>286</v>
      </c>
      <c r="B287" s="0" t="s">
        <v>705</v>
      </c>
      <c r="C287" s="0" t="s">
        <v>608</v>
      </c>
      <c r="D287" s="0" t="s">
        <v>706</v>
      </c>
      <c r="E287" s="0" t="s">
        <v>610</v>
      </c>
      <c r="F287" s="0" t="s">
        <v>18</v>
      </c>
      <c r="G287" s="0" t="s">
        <v>19</v>
      </c>
      <c r="H287" s="0" t="s">
        <v>20</v>
      </c>
      <c r="I287" s="0" t="n">
        <f aca="false">900*0.00025</f>
        <v>0.225</v>
      </c>
      <c r="J287" s="0" t="s">
        <v>21</v>
      </c>
      <c r="N287" s="0" t="s">
        <v>20</v>
      </c>
    </row>
    <row r="288" customFormat="false" ht="13.8" hidden="false" customHeight="false" outlineLevel="0" collapsed="false">
      <c r="A288" s="0" t="n">
        <v>287</v>
      </c>
      <c r="B288" s="0" t="s">
        <v>707</v>
      </c>
      <c r="C288" s="0" t="s">
        <v>597</v>
      </c>
      <c r="D288" s="1" t="s">
        <v>708</v>
      </c>
      <c r="E288" s="0" t="s">
        <v>599</v>
      </c>
      <c r="F288" s="0" t="s">
        <v>18</v>
      </c>
      <c r="G288" s="0" t="s">
        <v>19</v>
      </c>
      <c r="H288" s="0" t="s">
        <v>20</v>
      </c>
      <c r="I288" s="0" t="n">
        <f aca="false">750*0.00025</f>
        <v>0.1875</v>
      </c>
      <c r="J288" s="0" t="s">
        <v>21</v>
      </c>
      <c r="N288" s="0" t="s">
        <v>20</v>
      </c>
    </row>
    <row r="289" customFormat="false" ht="13.8" hidden="false" customHeight="false" outlineLevel="0" collapsed="false">
      <c r="A289" s="0" t="n">
        <v>288</v>
      </c>
      <c r="B289" s="0" t="s">
        <v>709</v>
      </c>
      <c r="C289" s="0" t="s">
        <v>555</v>
      </c>
      <c r="D289" s="0" t="s">
        <v>556</v>
      </c>
      <c r="E289" s="0" t="s">
        <v>557</v>
      </c>
      <c r="F289" s="0" t="s">
        <v>18</v>
      </c>
      <c r="G289" s="0" t="s">
        <v>486</v>
      </c>
      <c r="H289" s="0" t="s">
        <v>27</v>
      </c>
      <c r="I289" s="0" t="n">
        <f aca="false">15*300</f>
        <v>4500</v>
      </c>
      <c r="J289" s="0" t="s">
        <v>21</v>
      </c>
      <c r="N289" s="0" t="s">
        <v>27</v>
      </c>
    </row>
    <row r="290" customFormat="false" ht="13.8" hidden="false" customHeight="false" outlineLevel="0" collapsed="false">
      <c r="A290" s="0" t="n">
        <v>289</v>
      </c>
      <c r="B290" s="0" t="s">
        <v>710</v>
      </c>
      <c r="C290" s="0" t="s">
        <v>555</v>
      </c>
      <c r="D290" s="0" t="s">
        <v>559</v>
      </c>
      <c r="E290" s="0" t="s">
        <v>557</v>
      </c>
      <c r="F290" s="0" t="s">
        <v>18</v>
      </c>
      <c r="G290" s="0" t="s">
        <v>486</v>
      </c>
      <c r="H290" s="0" t="s">
        <v>27</v>
      </c>
      <c r="I290" s="0" t="n">
        <v>4500</v>
      </c>
      <c r="J290" s="0" t="s">
        <v>21</v>
      </c>
      <c r="N290" s="0" t="s">
        <v>27</v>
      </c>
    </row>
    <row r="291" customFormat="false" ht="13.8" hidden="false" customHeight="false" outlineLevel="0" collapsed="false">
      <c r="A291" s="0" t="n">
        <v>290</v>
      </c>
      <c r="B291" s="0" t="s">
        <v>711</v>
      </c>
      <c r="C291" s="0" t="s">
        <v>56</v>
      </c>
      <c r="D291" s="0" t="s">
        <v>582</v>
      </c>
      <c r="E291" s="0" t="s">
        <v>58</v>
      </c>
      <c r="F291" s="0" t="s">
        <v>18</v>
      </c>
      <c r="G291" s="0" t="s">
        <v>19</v>
      </c>
      <c r="H291" s="0" t="s">
        <v>20</v>
      </c>
      <c r="I291" s="0" t="n">
        <f aca="false">7500*0.00025</f>
        <v>1.875</v>
      </c>
      <c r="J291" s="0" t="s">
        <v>21</v>
      </c>
      <c r="N291" s="0" t="s">
        <v>20</v>
      </c>
    </row>
    <row r="292" customFormat="false" ht="13.8" hidden="false" customHeight="false" outlineLevel="0" collapsed="false">
      <c r="A292" s="0" t="n">
        <v>291</v>
      </c>
      <c r="B292" s="0" t="s">
        <v>712</v>
      </c>
      <c r="C292" s="0" t="s">
        <v>56</v>
      </c>
      <c r="D292" s="0" t="s">
        <v>57</v>
      </c>
      <c r="E292" s="0" t="s">
        <v>58</v>
      </c>
      <c r="F292" s="0" t="s">
        <v>18</v>
      </c>
      <c r="G292" s="0" t="s">
        <v>19</v>
      </c>
      <c r="H292" s="0" t="s">
        <v>20</v>
      </c>
      <c r="I292" s="0" t="n">
        <f aca="false">10000*0.00025</f>
        <v>2.5</v>
      </c>
      <c r="J292" s="0" t="s">
        <v>21</v>
      </c>
      <c r="N292" s="0" t="s">
        <v>20</v>
      </c>
    </row>
    <row r="293" customFormat="false" ht="13.8" hidden="false" customHeight="false" outlineLevel="0" collapsed="false">
      <c r="A293" s="0" t="n">
        <v>292</v>
      </c>
      <c r="B293" s="0" t="s">
        <v>713</v>
      </c>
      <c r="C293" s="0" t="s">
        <v>56</v>
      </c>
      <c r="D293" s="0" t="s">
        <v>69</v>
      </c>
      <c r="E293" s="0" t="s">
        <v>58</v>
      </c>
      <c r="F293" s="0" t="s">
        <v>18</v>
      </c>
      <c r="G293" s="0" t="s">
        <v>19</v>
      </c>
      <c r="H293" s="0" t="s">
        <v>20</v>
      </c>
      <c r="I293" s="0" t="n">
        <f aca="false">12500*0.00025</f>
        <v>3.125</v>
      </c>
      <c r="J293" s="0" t="s">
        <v>21</v>
      </c>
      <c r="N293" s="0" t="s">
        <v>20</v>
      </c>
    </row>
    <row r="294" customFormat="false" ht="13.8" hidden="false" customHeight="false" outlineLevel="0" collapsed="false">
      <c r="A294" s="0" t="n">
        <v>293</v>
      </c>
      <c r="B294" s="0" t="s">
        <v>714</v>
      </c>
      <c r="C294" s="0" t="s">
        <v>56</v>
      </c>
      <c r="D294" s="0" t="s">
        <v>715</v>
      </c>
      <c r="E294" s="0" t="s">
        <v>58</v>
      </c>
      <c r="F294" s="0" t="s">
        <v>18</v>
      </c>
      <c r="G294" s="0" t="s">
        <v>19</v>
      </c>
      <c r="H294" s="0" t="s">
        <v>20</v>
      </c>
      <c r="I294" s="0" t="n">
        <f aca="false">15000*0.00025</f>
        <v>3.75</v>
      </c>
      <c r="J294" s="0" t="s">
        <v>21</v>
      </c>
      <c r="N294" s="0" t="s">
        <v>20</v>
      </c>
    </row>
    <row r="295" customFormat="false" ht="13.8" hidden="false" customHeight="false" outlineLevel="0" collapsed="false">
      <c r="A295" s="0" t="n">
        <v>294</v>
      </c>
      <c r="B295" s="0" t="s">
        <v>716</v>
      </c>
      <c r="C295" s="0" t="s">
        <v>56</v>
      </c>
      <c r="D295" s="0" t="s">
        <v>717</v>
      </c>
      <c r="E295" s="0" t="s">
        <v>58</v>
      </c>
      <c r="F295" s="0" t="s">
        <v>18</v>
      </c>
      <c r="G295" s="0" t="s">
        <v>19</v>
      </c>
      <c r="H295" s="0" t="s">
        <v>20</v>
      </c>
      <c r="I295" s="0" t="n">
        <f aca="false">18000*0.00025</f>
        <v>4.5</v>
      </c>
      <c r="J295" s="0" t="s">
        <v>21</v>
      </c>
      <c r="N295" s="0" t="s">
        <v>20</v>
      </c>
    </row>
    <row r="296" customFormat="false" ht="13.8" hidden="false" customHeight="false" outlineLevel="0" collapsed="false">
      <c r="A296" s="0" t="n">
        <v>295</v>
      </c>
      <c r="B296" s="0" t="s">
        <v>718</v>
      </c>
      <c r="C296" s="0" t="s">
        <v>719</v>
      </c>
      <c r="D296" s="0" t="s">
        <v>720</v>
      </c>
      <c r="E296" s="0" t="s">
        <v>721</v>
      </c>
      <c r="F296" s="0" t="s">
        <v>18</v>
      </c>
      <c r="G296" s="0" t="s">
        <v>66</v>
      </c>
      <c r="H296" s="0" t="s">
        <v>27</v>
      </c>
      <c r="I296" s="0" t="n">
        <f aca="false">20*100</f>
        <v>2000</v>
      </c>
      <c r="J296" s="0" t="s">
        <v>21</v>
      </c>
      <c r="N296" s="0" t="s">
        <v>66</v>
      </c>
    </row>
    <row r="297" customFormat="false" ht="13.8" hidden="false" customHeight="false" outlineLevel="0" collapsed="false">
      <c r="A297" s="0" t="n">
        <v>296</v>
      </c>
      <c r="B297" s="0" t="s">
        <v>722</v>
      </c>
      <c r="C297" s="0" t="s">
        <v>222</v>
      </c>
      <c r="D297" s="0" t="s">
        <v>347</v>
      </c>
      <c r="E297" s="0" t="s">
        <v>348</v>
      </c>
      <c r="F297" s="0" t="s">
        <v>18</v>
      </c>
      <c r="G297" s="0" t="s">
        <v>26</v>
      </c>
      <c r="H297" s="0" t="s">
        <v>27</v>
      </c>
      <c r="I297" s="0" t="n">
        <v>2500</v>
      </c>
      <c r="J297" s="0" t="s">
        <v>21</v>
      </c>
      <c r="N297" s="0" t="s">
        <v>27</v>
      </c>
    </row>
    <row r="298" customFormat="false" ht="13.8" hidden="false" customHeight="false" outlineLevel="0" collapsed="false">
      <c r="A298" s="0" t="n">
        <v>297</v>
      </c>
      <c r="B298" s="0" t="s">
        <v>723</v>
      </c>
      <c r="C298" s="0" t="s">
        <v>222</v>
      </c>
      <c r="D298" s="0" t="s">
        <v>350</v>
      </c>
      <c r="E298" s="0" t="s">
        <v>348</v>
      </c>
      <c r="F298" s="0" t="s">
        <v>18</v>
      </c>
      <c r="G298" s="0" t="s">
        <v>26</v>
      </c>
      <c r="H298" s="0" t="s">
        <v>27</v>
      </c>
      <c r="I298" s="0" t="n">
        <v>5000</v>
      </c>
      <c r="J298" s="0" t="s">
        <v>21</v>
      </c>
      <c r="N298" s="0" t="s">
        <v>27</v>
      </c>
    </row>
    <row r="299" customFormat="false" ht="13.8" hidden="false" customHeight="false" outlineLevel="0" collapsed="false">
      <c r="A299" s="0" t="n">
        <v>298</v>
      </c>
      <c r="B299" s="0" t="s">
        <v>724</v>
      </c>
      <c r="C299" s="0" t="s">
        <v>192</v>
      </c>
      <c r="D299" s="0" t="s">
        <v>725</v>
      </c>
      <c r="E299" s="0" t="s">
        <v>194</v>
      </c>
      <c r="F299" s="0" t="s">
        <v>18</v>
      </c>
      <c r="G299" s="0" t="s">
        <v>26</v>
      </c>
      <c r="H299" s="0" t="s">
        <v>27</v>
      </c>
      <c r="I299" s="0" t="n">
        <v>500</v>
      </c>
      <c r="J299" s="0" t="s">
        <v>21</v>
      </c>
      <c r="N299" s="0" t="s">
        <v>27</v>
      </c>
    </row>
    <row r="300" customFormat="false" ht="13.8" hidden="false" customHeight="false" outlineLevel="0" collapsed="false">
      <c r="A300" s="0" t="n">
        <v>299</v>
      </c>
      <c r="B300" s="0" t="s">
        <v>726</v>
      </c>
      <c r="C300" s="0" t="s">
        <v>192</v>
      </c>
      <c r="D300" s="0" t="s">
        <v>727</v>
      </c>
      <c r="E300" s="0" t="s">
        <v>194</v>
      </c>
      <c r="F300" s="0" t="s">
        <v>18</v>
      </c>
      <c r="G300" s="0" t="s">
        <v>26</v>
      </c>
      <c r="H300" s="0" t="s">
        <v>27</v>
      </c>
      <c r="I300" s="0" t="n">
        <v>1250</v>
      </c>
      <c r="J300" s="0" t="s">
        <v>21</v>
      </c>
      <c r="N300" s="0" t="s">
        <v>27</v>
      </c>
    </row>
    <row r="301" customFormat="false" ht="13.8" hidden="false" customHeight="false" outlineLevel="0" collapsed="false">
      <c r="A301" s="0" t="n">
        <v>300</v>
      </c>
      <c r="B301" s="0" t="s">
        <v>728</v>
      </c>
      <c r="C301" s="0" t="s">
        <v>192</v>
      </c>
      <c r="D301" s="0" t="s">
        <v>729</v>
      </c>
      <c r="E301" s="0" t="s">
        <v>194</v>
      </c>
      <c r="F301" s="0" t="s">
        <v>18</v>
      </c>
      <c r="G301" s="0" t="s">
        <v>26</v>
      </c>
      <c r="H301" s="0" t="s">
        <v>27</v>
      </c>
      <c r="I301" s="0" t="n">
        <v>2500</v>
      </c>
      <c r="J301" s="0" t="s">
        <v>21</v>
      </c>
      <c r="N301" s="0" t="s">
        <v>27</v>
      </c>
    </row>
    <row r="302" customFormat="false" ht="13.8" hidden="false" customHeight="false" outlineLevel="0" collapsed="false">
      <c r="A302" s="0" t="n">
        <v>301</v>
      </c>
      <c r="B302" s="0" t="s">
        <v>730</v>
      </c>
      <c r="C302" s="0" t="s">
        <v>731</v>
      </c>
      <c r="D302" s="0" t="s">
        <v>184</v>
      </c>
      <c r="E302" s="0" t="s">
        <v>732</v>
      </c>
      <c r="F302" s="0" t="s">
        <v>18</v>
      </c>
      <c r="G302" s="0" t="s">
        <v>19</v>
      </c>
      <c r="H302" s="0" t="s">
        <v>20</v>
      </c>
      <c r="I302" s="0" t="n">
        <v>0.375</v>
      </c>
      <c r="J302" s="0" t="s">
        <v>21</v>
      </c>
      <c r="N302" s="0" t="s">
        <v>20</v>
      </c>
    </row>
    <row r="303" customFormat="false" ht="13.8" hidden="false" customHeight="false" outlineLevel="0" collapsed="false">
      <c r="A303" s="0" t="n">
        <v>302</v>
      </c>
      <c r="B303" s="0" t="s">
        <v>733</v>
      </c>
      <c r="C303" s="0" t="s">
        <v>734</v>
      </c>
      <c r="D303" s="1" t="s">
        <v>184</v>
      </c>
      <c r="E303" s="0" t="s">
        <v>735</v>
      </c>
      <c r="F303" s="0" t="s">
        <v>18</v>
      </c>
      <c r="G303" s="0" t="s">
        <v>19</v>
      </c>
      <c r="H303" s="0" t="s">
        <v>20</v>
      </c>
      <c r="I303" s="0" t="n">
        <f aca="false">1500*0.00025</f>
        <v>0.375</v>
      </c>
      <c r="J303" s="0" t="s">
        <v>21</v>
      </c>
      <c r="N303" s="0" t="s">
        <v>20</v>
      </c>
    </row>
    <row r="304" customFormat="false" ht="13.8" hidden="false" customHeight="false" outlineLevel="0" collapsed="false">
      <c r="A304" s="0" t="n">
        <v>303</v>
      </c>
      <c r="B304" s="0" t="s">
        <v>736</v>
      </c>
      <c r="C304" s="0" t="s">
        <v>222</v>
      </c>
      <c r="D304" s="0" t="s">
        <v>345</v>
      </c>
      <c r="E304" s="0" t="s">
        <v>224</v>
      </c>
      <c r="F304" s="0" t="s">
        <v>18</v>
      </c>
      <c r="G304" s="0" t="s">
        <v>26</v>
      </c>
      <c r="H304" s="0" t="s">
        <v>27</v>
      </c>
      <c r="I304" s="0" t="n">
        <v>3000</v>
      </c>
      <c r="J304" s="0" t="s">
        <v>21</v>
      </c>
      <c r="N304" s="0" t="s">
        <v>27</v>
      </c>
    </row>
    <row r="305" customFormat="false" ht="13.8" hidden="false" customHeight="false" outlineLevel="0" collapsed="false">
      <c r="A305" s="0" t="n">
        <v>304</v>
      </c>
      <c r="B305" s="0" t="s">
        <v>737</v>
      </c>
      <c r="C305" s="0" t="s">
        <v>91</v>
      </c>
      <c r="D305" s="0" t="s">
        <v>367</v>
      </c>
      <c r="E305" s="0" t="s">
        <v>93</v>
      </c>
      <c r="F305" s="0" t="s">
        <v>18</v>
      </c>
      <c r="G305" s="0" t="s">
        <v>26</v>
      </c>
      <c r="H305" s="0" t="s">
        <v>27</v>
      </c>
      <c r="I305" s="0" t="n">
        <v>2500</v>
      </c>
      <c r="J305" s="0" t="s">
        <v>21</v>
      </c>
      <c r="N305" s="0" t="s">
        <v>27</v>
      </c>
    </row>
    <row r="306" customFormat="false" ht="13.8" hidden="false" customHeight="false" outlineLevel="0" collapsed="false">
      <c r="A306" s="0" t="n">
        <v>305</v>
      </c>
      <c r="B306" s="0" t="s">
        <v>738</v>
      </c>
      <c r="C306" s="0" t="s">
        <v>91</v>
      </c>
      <c r="D306" s="0" t="s">
        <v>369</v>
      </c>
      <c r="E306" s="0" t="s">
        <v>93</v>
      </c>
      <c r="F306" s="0" t="s">
        <v>18</v>
      </c>
      <c r="G306" s="0" t="s">
        <v>26</v>
      </c>
      <c r="H306" s="0" t="s">
        <v>27</v>
      </c>
      <c r="I306" s="0" t="n">
        <v>5000</v>
      </c>
      <c r="J306" s="0" t="s">
        <v>21</v>
      </c>
      <c r="N306" s="0" t="s">
        <v>27</v>
      </c>
    </row>
    <row r="307" customFormat="false" ht="13.8" hidden="false" customHeight="false" outlineLevel="0" collapsed="false">
      <c r="A307" s="0" t="n">
        <v>306</v>
      </c>
      <c r="B307" s="0" t="s">
        <v>739</v>
      </c>
      <c r="C307" s="0" t="s">
        <v>740</v>
      </c>
      <c r="D307" s="0" t="s">
        <v>741</v>
      </c>
      <c r="E307" s="0" t="s">
        <v>742</v>
      </c>
      <c r="F307" s="0" t="s">
        <v>18</v>
      </c>
      <c r="G307" s="0" t="s">
        <v>26</v>
      </c>
      <c r="H307" s="0" t="s">
        <v>27</v>
      </c>
      <c r="I307" s="0" t="n">
        <v>30000</v>
      </c>
      <c r="J307" s="0" t="s">
        <v>21</v>
      </c>
      <c r="N307" s="0" t="s">
        <v>27</v>
      </c>
    </row>
    <row r="308" customFormat="false" ht="13.8" hidden="false" customHeight="false" outlineLevel="0" collapsed="false">
      <c r="A308" s="0" t="n">
        <v>307</v>
      </c>
      <c r="B308" s="0" t="s">
        <v>743</v>
      </c>
      <c r="C308" s="0" t="s">
        <v>744</v>
      </c>
      <c r="D308" s="0" t="s">
        <v>745</v>
      </c>
      <c r="E308" s="0" t="s">
        <v>746</v>
      </c>
      <c r="F308" s="0" t="s">
        <v>18</v>
      </c>
      <c r="G308" s="0" t="s">
        <v>26</v>
      </c>
      <c r="H308" s="0" t="s">
        <v>27</v>
      </c>
      <c r="I308" s="0" t="n">
        <v>2500</v>
      </c>
      <c r="J308" s="0" t="s">
        <v>21</v>
      </c>
      <c r="N308" s="0" t="s">
        <v>27</v>
      </c>
    </row>
    <row r="309" customFormat="false" ht="13.8" hidden="false" customHeight="false" outlineLevel="0" collapsed="false">
      <c r="A309" s="0" t="n">
        <v>308</v>
      </c>
      <c r="B309" s="0" t="s">
        <v>747</v>
      </c>
      <c r="C309" s="0" t="s">
        <v>183</v>
      </c>
      <c r="D309" s="0" t="s">
        <v>748</v>
      </c>
      <c r="E309" s="0" t="s">
        <v>185</v>
      </c>
      <c r="F309" s="0" t="s">
        <v>18</v>
      </c>
      <c r="G309" s="0" t="s">
        <v>19</v>
      </c>
      <c r="H309" s="0" t="s">
        <v>20</v>
      </c>
      <c r="I309" s="0" t="n">
        <f aca="false">1000*0.00025</f>
        <v>0.25</v>
      </c>
      <c r="J309" s="0" t="s">
        <v>21</v>
      </c>
      <c r="N309" s="0" t="s">
        <v>20</v>
      </c>
    </row>
    <row r="310" customFormat="false" ht="13.8" hidden="false" customHeight="false" outlineLevel="0" collapsed="false">
      <c r="A310" s="0" t="n">
        <v>309</v>
      </c>
      <c r="B310" s="0" t="s">
        <v>749</v>
      </c>
      <c r="C310" s="0" t="s">
        <v>551</v>
      </c>
      <c r="D310" s="0" t="s">
        <v>552</v>
      </c>
      <c r="E310" s="0" t="s">
        <v>553</v>
      </c>
      <c r="F310" s="0" t="s">
        <v>18</v>
      </c>
      <c r="G310" s="0" t="s">
        <v>26</v>
      </c>
      <c r="H310" s="0" t="s">
        <v>27</v>
      </c>
      <c r="I310" s="0" t="n">
        <v>100</v>
      </c>
      <c r="J310" s="0" t="s">
        <v>21</v>
      </c>
      <c r="N310" s="0" t="s">
        <v>27</v>
      </c>
    </row>
    <row r="311" customFormat="false" ht="13.8" hidden="false" customHeight="false" outlineLevel="0" collapsed="false">
      <c r="A311" s="0" t="n">
        <v>310</v>
      </c>
      <c r="B311" s="0" t="s">
        <v>750</v>
      </c>
      <c r="C311" s="0" t="s">
        <v>751</v>
      </c>
      <c r="D311" s="0" t="s">
        <v>752</v>
      </c>
      <c r="E311" s="0" t="s">
        <v>753</v>
      </c>
      <c r="F311" s="0" t="s">
        <v>18</v>
      </c>
      <c r="G311" s="0" t="s">
        <v>26</v>
      </c>
      <c r="H311" s="0" t="s">
        <v>27</v>
      </c>
      <c r="I311" s="0" t="n">
        <v>4200</v>
      </c>
      <c r="J311" s="0" t="s">
        <v>21</v>
      </c>
      <c r="N311" s="0" t="s">
        <v>27</v>
      </c>
    </row>
    <row r="312" customFormat="false" ht="13.8" hidden="false" customHeight="false" outlineLevel="0" collapsed="false">
      <c r="A312" s="0" t="n">
        <v>311</v>
      </c>
      <c r="B312" s="0" t="s">
        <v>754</v>
      </c>
      <c r="C312" s="0" t="s">
        <v>755</v>
      </c>
      <c r="D312" s="0" t="s">
        <v>756</v>
      </c>
      <c r="E312" s="0" t="s">
        <v>757</v>
      </c>
      <c r="F312" s="0" t="s">
        <v>18</v>
      </c>
      <c r="G312" s="0" t="s">
        <v>19</v>
      </c>
      <c r="H312" s="0" t="s">
        <v>20</v>
      </c>
      <c r="I312" s="0" t="n">
        <v>600</v>
      </c>
      <c r="J312" s="0" t="s">
        <v>21</v>
      </c>
      <c r="N312" s="0" t="s">
        <v>20</v>
      </c>
    </row>
    <row r="313" customFormat="false" ht="13.8" hidden="false" customHeight="false" outlineLevel="0" collapsed="false">
      <c r="A313" s="0" t="n">
        <v>312</v>
      </c>
      <c r="B313" s="0" t="s">
        <v>758</v>
      </c>
      <c r="C313" s="0" t="s">
        <v>483</v>
      </c>
      <c r="D313" s="0" t="s">
        <v>484</v>
      </c>
      <c r="E313" s="0" t="s">
        <v>485</v>
      </c>
      <c r="F313" s="0" t="s">
        <v>18</v>
      </c>
      <c r="G313" s="0" t="s">
        <v>486</v>
      </c>
      <c r="H313" s="0" t="s">
        <v>27</v>
      </c>
      <c r="I313" s="0" t="n">
        <v>40</v>
      </c>
      <c r="J313" s="0" t="s">
        <v>21</v>
      </c>
      <c r="N313" s="0" t="s">
        <v>27</v>
      </c>
    </row>
    <row r="314" customFormat="false" ht="13.8" hidden="false" customHeight="false" outlineLevel="0" collapsed="false">
      <c r="A314" s="0" t="n">
        <v>313</v>
      </c>
      <c r="B314" s="0" t="s">
        <v>759</v>
      </c>
      <c r="C314" s="0" t="s">
        <v>760</v>
      </c>
      <c r="D314" s="0" t="s">
        <v>761</v>
      </c>
      <c r="E314" s="0" t="s">
        <v>762</v>
      </c>
      <c r="F314" s="0" t="s">
        <v>18</v>
      </c>
      <c r="G314" s="0" t="s">
        <v>26</v>
      </c>
      <c r="H314" s="0" t="s">
        <v>27</v>
      </c>
      <c r="I314" s="0" t="n">
        <v>2800</v>
      </c>
      <c r="J314" s="0" t="s">
        <v>21</v>
      </c>
      <c r="N314" s="0" t="s">
        <v>27</v>
      </c>
    </row>
    <row r="315" customFormat="false" ht="13.8" hidden="false" customHeight="false" outlineLevel="0" collapsed="false">
      <c r="A315" s="0" t="n">
        <v>314</v>
      </c>
      <c r="B315" s="0" t="s">
        <v>763</v>
      </c>
      <c r="C315" s="0" t="s">
        <v>637</v>
      </c>
      <c r="D315" s="1" t="s">
        <v>638</v>
      </c>
      <c r="E315" s="0" t="s">
        <v>639</v>
      </c>
      <c r="F315" s="0" t="s">
        <v>18</v>
      </c>
      <c r="G315" s="0" t="s">
        <v>26</v>
      </c>
      <c r="H315" s="0" t="s">
        <v>27</v>
      </c>
      <c r="I315" s="0" t="n">
        <v>33000</v>
      </c>
      <c r="J315" s="0" t="s">
        <v>21</v>
      </c>
      <c r="N315" s="0" t="s">
        <v>27</v>
      </c>
    </row>
    <row r="316" customFormat="false" ht="13.8" hidden="false" customHeight="false" outlineLevel="0" collapsed="false">
      <c r="A316" s="0" t="n">
        <v>315</v>
      </c>
      <c r="B316" s="0" t="s">
        <v>764</v>
      </c>
      <c r="C316" s="0" t="s">
        <v>765</v>
      </c>
      <c r="D316" s="0" t="s">
        <v>766</v>
      </c>
      <c r="E316" s="0" t="s">
        <v>767</v>
      </c>
      <c r="F316" s="0" t="s">
        <v>18</v>
      </c>
      <c r="G316" s="0" t="s">
        <v>26</v>
      </c>
      <c r="H316" s="0" t="s">
        <v>27</v>
      </c>
      <c r="I316" s="0" t="n">
        <v>2400</v>
      </c>
      <c r="J316" s="0" t="s">
        <v>21</v>
      </c>
      <c r="N316" s="0" t="s">
        <v>27</v>
      </c>
    </row>
    <row r="317" customFormat="false" ht="13.8" hidden="false" customHeight="false" outlineLevel="0" collapsed="false">
      <c r="A317" s="0" t="n">
        <v>316</v>
      </c>
      <c r="B317" s="0" t="s">
        <v>768</v>
      </c>
      <c r="C317" s="0" t="s">
        <v>769</v>
      </c>
      <c r="D317" s="0" t="s">
        <v>770</v>
      </c>
      <c r="E317" s="0" t="s">
        <v>771</v>
      </c>
      <c r="F317" s="0" t="s">
        <v>18</v>
      </c>
      <c r="G317" s="0" t="s">
        <v>26</v>
      </c>
      <c r="H317" s="0" t="s">
        <v>27</v>
      </c>
      <c r="I317" s="0" t="n">
        <v>7200</v>
      </c>
      <c r="J317" s="0" t="s">
        <v>21</v>
      </c>
      <c r="N317" s="0" t="s">
        <v>27</v>
      </c>
    </row>
    <row r="318" customFormat="false" ht="13.8" hidden="false" customHeight="false" outlineLevel="0" collapsed="false">
      <c r="A318" s="0" t="n">
        <v>317</v>
      </c>
      <c r="B318" s="0" t="s">
        <v>772</v>
      </c>
      <c r="C318" s="0" t="s">
        <v>657</v>
      </c>
      <c r="D318" s="0" t="s">
        <v>658</v>
      </c>
      <c r="E318" s="0" t="s">
        <v>659</v>
      </c>
      <c r="F318" s="0" t="s">
        <v>18</v>
      </c>
      <c r="G318" s="0" t="s">
        <v>26</v>
      </c>
      <c r="H318" s="0" t="s">
        <v>27</v>
      </c>
      <c r="I318" s="0" t="n">
        <v>60</v>
      </c>
      <c r="J318" s="0" t="s">
        <v>21</v>
      </c>
      <c r="N318" s="0" t="s">
        <v>27</v>
      </c>
    </row>
    <row r="319" customFormat="false" ht="13.8" hidden="false" customHeight="false" outlineLevel="0" collapsed="false">
      <c r="A319" s="0" t="n">
        <v>318</v>
      </c>
      <c r="B319" s="0" t="s">
        <v>773</v>
      </c>
      <c r="C319" s="0" t="s">
        <v>774</v>
      </c>
      <c r="D319" s="0" t="s">
        <v>775</v>
      </c>
      <c r="E319" s="0" t="s">
        <v>776</v>
      </c>
      <c r="F319" s="0" t="s">
        <v>18</v>
      </c>
      <c r="G319" s="0" t="s">
        <v>486</v>
      </c>
      <c r="H319" s="0" t="s">
        <v>27</v>
      </c>
      <c r="I319" s="0" t="n">
        <v>2000</v>
      </c>
      <c r="J319" s="0" t="s">
        <v>21</v>
      </c>
      <c r="N319" s="0" t="s">
        <v>27</v>
      </c>
    </row>
    <row r="320" customFormat="false" ht="13.8" hidden="false" customHeight="false" outlineLevel="0" collapsed="false">
      <c r="A320" s="0" t="n">
        <v>319</v>
      </c>
      <c r="B320" s="0" t="s">
        <v>777</v>
      </c>
      <c r="C320" s="0" t="s">
        <v>778</v>
      </c>
      <c r="D320" s="0" t="s">
        <v>433</v>
      </c>
      <c r="E320" s="0" t="s">
        <v>417</v>
      </c>
      <c r="F320" s="0" t="s">
        <v>18</v>
      </c>
      <c r="G320" s="0" t="s">
        <v>19</v>
      </c>
      <c r="H320" s="0" t="s">
        <v>20</v>
      </c>
      <c r="I320" s="0" t="n">
        <f aca="false">4000*0.00025</f>
        <v>1</v>
      </c>
      <c r="J320" s="0" t="s">
        <v>21</v>
      </c>
      <c r="N320" s="0" t="s">
        <v>20</v>
      </c>
    </row>
    <row r="321" customFormat="false" ht="13.8" hidden="false" customHeight="false" outlineLevel="0" collapsed="false">
      <c r="A321" s="0" t="n">
        <v>320</v>
      </c>
      <c r="B321" s="0" t="s">
        <v>779</v>
      </c>
      <c r="C321" s="0" t="s">
        <v>778</v>
      </c>
      <c r="D321" s="0" t="s">
        <v>421</v>
      </c>
      <c r="E321" s="0" t="s">
        <v>417</v>
      </c>
      <c r="F321" s="0" t="s">
        <v>18</v>
      </c>
      <c r="G321" s="0" t="s">
        <v>19</v>
      </c>
      <c r="H321" s="0" t="s">
        <v>20</v>
      </c>
      <c r="I321" s="0" t="n">
        <f aca="false">5000*0.00025</f>
        <v>1.25</v>
      </c>
      <c r="J321" s="0" t="s">
        <v>21</v>
      </c>
      <c r="N321" s="0" t="s">
        <v>20</v>
      </c>
    </row>
    <row r="322" customFormat="false" ht="13.8" hidden="false" customHeight="false" outlineLevel="0" collapsed="false">
      <c r="A322" s="0" t="n">
        <v>321</v>
      </c>
      <c r="B322" s="0" t="s">
        <v>780</v>
      </c>
      <c r="C322" s="0" t="s">
        <v>778</v>
      </c>
      <c r="D322" s="0" t="s">
        <v>423</v>
      </c>
      <c r="E322" s="0" t="s">
        <v>417</v>
      </c>
      <c r="F322" s="0" t="s">
        <v>18</v>
      </c>
      <c r="G322" s="0" t="s">
        <v>19</v>
      </c>
      <c r="H322" s="0" t="s">
        <v>20</v>
      </c>
      <c r="I322" s="0" t="n">
        <f aca="false">6000*0.00025</f>
        <v>1.5</v>
      </c>
      <c r="J322" s="0" t="s">
        <v>21</v>
      </c>
      <c r="N322" s="0" t="s">
        <v>20</v>
      </c>
    </row>
    <row r="323" customFormat="false" ht="13.8" hidden="false" customHeight="false" outlineLevel="0" collapsed="false">
      <c r="A323" s="0" t="n">
        <v>322</v>
      </c>
      <c r="B323" s="0" t="s">
        <v>781</v>
      </c>
      <c r="C323" s="0" t="s">
        <v>778</v>
      </c>
      <c r="D323" s="0" t="s">
        <v>423</v>
      </c>
      <c r="E323" s="0" t="s">
        <v>417</v>
      </c>
      <c r="F323" s="0" t="s">
        <v>18</v>
      </c>
      <c r="G323" s="0" t="s">
        <v>19</v>
      </c>
      <c r="H323" s="0" t="s">
        <v>20</v>
      </c>
      <c r="I323" s="0" t="n">
        <v>1.5</v>
      </c>
      <c r="J323" s="0" t="s">
        <v>21</v>
      </c>
      <c r="N323" s="0" t="s">
        <v>20</v>
      </c>
    </row>
    <row r="324" customFormat="false" ht="13.8" hidden="false" customHeight="false" outlineLevel="0" collapsed="false">
      <c r="A324" s="0" t="n">
        <v>323</v>
      </c>
      <c r="B324" s="0" t="s">
        <v>782</v>
      </c>
      <c r="C324" s="0" t="s">
        <v>778</v>
      </c>
      <c r="D324" s="0" t="s">
        <v>425</v>
      </c>
      <c r="E324" s="0" t="s">
        <v>417</v>
      </c>
      <c r="F324" s="0" t="s">
        <v>18</v>
      </c>
      <c r="G324" s="0" t="s">
        <v>19</v>
      </c>
      <c r="H324" s="0" t="s">
        <v>20</v>
      </c>
      <c r="I324" s="0" t="n">
        <f aca="false">8000*0.00025</f>
        <v>2</v>
      </c>
      <c r="J324" s="0" t="s">
        <v>21</v>
      </c>
      <c r="N324" s="0" t="s">
        <v>20</v>
      </c>
    </row>
    <row r="325" customFormat="false" ht="13.8" hidden="false" customHeight="false" outlineLevel="0" collapsed="false">
      <c r="A325" s="0" t="n">
        <v>324</v>
      </c>
      <c r="B325" s="0" t="s">
        <v>783</v>
      </c>
      <c r="C325" s="0" t="s">
        <v>778</v>
      </c>
      <c r="D325" s="0" t="s">
        <v>435</v>
      </c>
      <c r="E325" s="0" t="s">
        <v>417</v>
      </c>
      <c r="F325" s="0" t="s">
        <v>18</v>
      </c>
      <c r="G325" s="0" t="s">
        <v>19</v>
      </c>
      <c r="H325" s="0" t="s">
        <v>20</v>
      </c>
      <c r="I325" s="0" t="n">
        <f aca="false">10000*0.00025</f>
        <v>2.5</v>
      </c>
      <c r="J325" s="0" t="s">
        <v>21</v>
      </c>
      <c r="N325" s="0" t="s">
        <v>20</v>
      </c>
    </row>
    <row r="326" customFormat="false" ht="13.8" hidden="false" customHeight="false" outlineLevel="0" collapsed="false">
      <c r="A326" s="0" t="n">
        <v>325</v>
      </c>
      <c r="B326" s="0" t="s">
        <v>784</v>
      </c>
      <c r="C326" s="0" t="s">
        <v>778</v>
      </c>
      <c r="D326" s="0" t="s">
        <v>435</v>
      </c>
      <c r="E326" s="0" t="s">
        <v>417</v>
      </c>
      <c r="F326" s="0" t="s">
        <v>18</v>
      </c>
      <c r="G326" s="0" t="s">
        <v>19</v>
      </c>
      <c r="H326" s="0" t="s">
        <v>20</v>
      </c>
      <c r="I326" s="0" t="n">
        <v>2.5</v>
      </c>
      <c r="J326" s="0" t="s">
        <v>21</v>
      </c>
      <c r="N326" s="0" t="s">
        <v>20</v>
      </c>
    </row>
    <row r="327" customFormat="false" ht="13.8" hidden="false" customHeight="false" outlineLevel="0" collapsed="false">
      <c r="A327" s="0" t="n">
        <v>326</v>
      </c>
      <c r="B327" s="0" t="s">
        <v>785</v>
      </c>
      <c r="C327" s="0" t="s">
        <v>403</v>
      </c>
      <c r="D327" s="0" t="s">
        <v>404</v>
      </c>
      <c r="E327" s="0" t="s">
        <v>405</v>
      </c>
      <c r="F327" s="0" t="s">
        <v>18</v>
      </c>
      <c r="G327" s="0" t="s">
        <v>26</v>
      </c>
      <c r="H327" s="0" t="s">
        <v>27</v>
      </c>
      <c r="I327" s="0" t="n">
        <f aca="false">50*100</f>
        <v>5000</v>
      </c>
      <c r="J327" s="0" t="s">
        <v>21</v>
      </c>
      <c r="N327" s="0" t="s">
        <v>27</v>
      </c>
    </row>
    <row r="328" customFormat="false" ht="13.8" hidden="false" customHeight="false" outlineLevel="0" collapsed="false">
      <c r="A328" s="0" t="n">
        <v>327</v>
      </c>
      <c r="B328" s="0" t="s">
        <v>786</v>
      </c>
      <c r="C328" s="0" t="s">
        <v>787</v>
      </c>
      <c r="D328" s="0" t="s">
        <v>788</v>
      </c>
      <c r="E328" s="0" t="s">
        <v>789</v>
      </c>
      <c r="F328" s="0" t="s">
        <v>18</v>
      </c>
      <c r="G328" s="0" t="s">
        <v>26</v>
      </c>
      <c r="H328" s="0" t="s">
        <v>27</v>
      </c>
      <c r="I328" s="0" t="n">
        <v>5000</v>
      </c>
      <c r="J328" s="0" t="s">
        <v>21</v>
      </c>
      <c r="N328" s="0" t="s">
        <v>27</v>
      </c>
    </row>
    <row r="329" customFormat="false" ht="13.8" hidden="false" customHeight="false" outlineLevel="0" collapsed="false">
      <c r="A329" s="0" t="n">
        <v>328</v>
      </c>
      <c r="B329" s="0" t="s">
        <v>790</v>
      </c>
      <c r="C329" s="0" t="s">
        <v>778</v>
      </c>
      <c r="D329" s="0" t="s">
        <v>419</v>
      </c>
      <c r="E329" s="0" t="s">
        <v>417</v>
      </c>
      <c r="F329" s="0" t="s">
        <v>18</v>
      </c>
      <c r="G329" s="0" t="s">
        <v>19</v>
      </c>
      <c r="H329" s="0" t="s">
        <v>20</v>
      </c>
      <c r="I329" s="0" t="n">
        <f aca="false">1000*0.00025</f>
        <v>0.25</v>
      </c>
      <c r="J329" s="0" t="s">
        <v>21</v>
      </c>
      <c r="N329" s="0" t="s">
        <v>20</v>
      </c>
    </row>
    <row r="330" customFormat="false" ht="13.8" hidden="false" customHeight="false" outlineLevel="0" collapsed="false">
      <c r="A330" s="0" t="n">
        <v>329</v>
      </c>
      <c r="B330" s="0" t="s">
        <v>791</v>
      </c>
      <c r="C330" s="0" t="s">
        <v>778</v>
      </c>
      <c r="D330" s="0" t="s">
        <v>792</v>
      </c>
      <c r="E330" s="0" t="s">
        <v>417</v>
      </c>
      <c r="F330" s="0" t="s">
        <v>18</v>
      </c>
      <c r="G330" s="0" t="s">
        <v>19</v>
      </c>
      <c r="H330" s="0" t="s">
        <v>20</v>
      </c>
      <c r="I330" s="0" t="n">
        <f aca="false">2000*0.00025</f>
        <v>0.5</v>
      </c>
      <c r="J330" s="0" t="s">
        <v>21</v>
      </c>
      <c r="N330" s="0" t="s">
        <v>20</v>
      </c>
    </row>
    <row r="331" customFormat="false" ht="13.8" hidden="false" customHeight="false" outlineLevel="0" collapsed="false">
      <c r="A331" s="0" t="n">
        <v>330</v>
      </c>
      <c r="B331" s="0" t="s">
        <v>793</v>
      </c>
      <c r="C331" s="0" t="s">
        <v>778</v>
      </c>
      <c r="D331" s="0" t="s">
        <v>431</v>
      </c>
      <c r="E331" s="0" t="s">
        <v>417</v>
      </c>
      <c r="F331" s="0" t="s">
        <v>18</v>
      </c>
      <c r="G331" s="0" t="s">
        <v>19</v>
      </c>
      <c r="H331" s="0" t="s">
        <v>20</v>
      </c>
      <c r="I331" s="0" t="n">
        <f aca="false">3000*0.00025</f>
        <v>0.75</v>
      </c>
      <c r="J331" s="0" t="s">
        <v>21</v>
      </c>
      <c r="N331" s="0" t="s">
        <v>20</v>
      </c>
    </row>
    <row r="332" customFormat="false" ht="13.8" hidden="false" customHeight="false" outlineLevel="0" collapsed="false">
      <c r="A332" s="0" t="n">
        <v>331</v>
      </c>
      <c r="B332" s="0" t="s">
        <v>794</v>
      </c>
      <c r="C332" s="0" t="s">
        <v>702</v>
      </c>
      <c r="D332" s="0" t="s">
        <v>703</v>
      </c>
      <c r="E332" s="0" t="s">
        <v>704</v>
      </c>
      <c r="F332" s="0" t="s">
        <v>18</v>
      </c>
      <c r="G332" s="0" t="s">
        <v>26</v>
      </c>
      <c r="H332" s="0" t="s">
        <v>27</v>
      </c>
      <c r="I332" s="0" t="n">
        <f aca="false">10*28</f>
        <v>280</v>
      </c>
      <c r="J332" s="0" t="s">
        <v>21</v>
      </c>
      <c r="N332" s="0" t="s">
        <v>27</v>
      </c>
    </row>
    <row r="333" customFormat="false" ht="13.8" hidden="false" customHeight="false" outlineLevel="0" collapsed="false">
      <c r="A333" s="0" t="n">
        <v>332</v>
      </c>
      <c r="B333" s="0" t="s">
        <v>795</v>
      </c>
      <c r="C333" s="0" t="s">
        <v>171</v>
      </c>
      <c r="D333" s="0" t="s">
        <v>177</v>
      </c>
      <c r="E333" s="0" t="s">
        <v>173</v>
      </c>
      <c r="F333" s="0" t="s">
        <v>18</v>
      </c>
      <c r="G333" s="0" t="s">
        <v>26</v>
      </c>
      <c r="H333" s="0" t="s">
        <v>27</v>
      </c>
      <c r="I333" s="0" t="n">
        <f aca="false">100*20</f>
        <v>2000</v>
      </c>
      <c r="J333" s="0" t="s">
        <v>21</v>
      </c>
      <c r="N333" s="0" t="s">
        <v>27</v>
      </c>
    </row>
    <row r="334" customFormat="false" ht="13.8" hidden="false" customHeight="false" outlineLevel="0" collapsed="false">
      <c r="A334" s="0" t="n">
        <v>333</v>
      </c>
      <c r="B334" s="0" t="s">
        <v>796</v>
      </c>
      <c r="C334" s="0" t="s">
        <v>171</v>
      </c>
      <c r="D334" s="0" t="s">
        <v>797</v>
      </c>
      <c r="E334" s="0" t="s">
        <v>173</v>
      </c>
      <c r="F334" s="0" t="s">
        <v>18</v>
      </c>
      <c r="G334" s="0" t="s">
        <v>26</v>
      </c>
      <c r="H334" s="0" t="s">
        <v>27</v>
      </c>
      <c r="I334" s="0" t="n">
        <v>2000</v>
      </c>
      <c r="J334" s="0" t="s">
        <v>21</v>
      </c>
      <c r="N334" s="0" t="s">
        <v>27</v>
      </c>
    </row>
    <row r="335" customFormat="false" ht="13.8" hidden="false" customHeight="false" outlineLevel="0" collapsed="false">
      <c r="A335" s="0" t="n">
        <v>334</v>
      </c>
      <c r="B335" s="0" t="s">
        <v>798</v>
      </c>
      <c r="C335" s="0" t="s">
        <v>719</v>
      </c>
      <c r="D335" s="0" t="s">
        <v>720</v>
      </c>
      <c r="E335" s="0" t="s">
        <v>721</v>
      </c>
      <c r="F335" s="0" t="s">
        <v>18</v>
      </c>
      <c r="G335" s="0" t="s">
        <v>66</v>
      </c>
      <c r="H335" s="0" t="s">
        <v>27</v>
      </c>
      <c r="I335" s="0" t="n">
        <v>2000</v>
      </c>
      <c r="J335" s="0" t="s">
        <v>21</v>
      </c>
      <c r="N335" s="0" t="s">
        <v>27</v>
      </c>
    </row>
    <row r="336" customFormat="false" ht="13.8" hidden="false" customHeight="false" outlineLevel="0" collapsed="false">
      <c r="A336" s="0" t="n">
        <v>335</v>
      </c>
      <c r="B336" s="0" t="s">
        <v>799</v>
      </c>
      <c r="C336" s="0" t="s">
        <v>719</v>
      </c>
      <c r="D336" s="0" t="s">
        <v>720</v>
      </c>
      <c r="E336" s="0" t="s">
        <v>721</v>
      </c>
      <c r="F336" s="0" t="s">
        <v>18</v>
      </c>
      <c r="G336" s="0" t="s">
        <v>66</v>
      </c>
      <c r="H336" s="0" t="s">
        <v>27</v>
      </c>
      <c r="I336" s="0" t="n">
        <v>2000</v>
      </c>
      <c r="J336" s="0" t="s">
        <v>21</v>
      </c>
      <c r="N336" s="0" t="s">
        <v>27</v>
      </c>
    </row>
    <row r="337" customFormat="false" ht="13.8" hidden="false" customHeight="false" outlineLevel="0" collapsed="false">
      <c r="A337" s="0" t="n">
        <v>336</v>
      </c>
      <c r="B337" s="0" t="s">
        <v>800</v>
      </c>
      <c r="C337" s="0" t="s">
        <v>760</v>
      </c>
      <c r="D337" s="0" t="s">
        <v>761</v>
      </c>
      <c r="E337" s="0" t="s">
        <v>762</v>
      </c>
      <c r="F337" s="0" t="s">
        <v>18</v>
      </c>
      <c r="G337" s="0" t="s">
        <v>26</v>
      </c>
      <c r="H337" s="0" t="s">
        <v>27</v>
      </c>
      <c r="I337" s="0" t="n">
        <f aca="false">40*70</f>
        <v>2800</v>
      </c>
      <c r="J337" s="0" t="s">
        <v>21</v>
      </c>
      <c r="N337" s="0" t="s">
        <v>27</v>
      </c>
    </row>
  </sheetData>
  <autoFilter ref="A1:N33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2018-09-20T01:30:09Z</dcterms:created>
  <dc:creator>SERDAR</dc:creator>
  <dc:description/>
  <dc:language>en-AU</dc:language>
  <cp:lastModifiedBy/>
  <dcterms:modified xsi:type="dcterms:W3CDTF">2018-11-13T09:26:00Z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