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Output\"/>
    </mc:Choice>
  </mc:AlternateContent>
  <xr:revisionPtr revIDLastSave="0" documentId="13_ncr:1_{4A09CCC4-8572-43A0-B886-D508D712BFF5}" xr6:coauthVersionLast="47" xr6:coauthVersionMax="47" xr10:uidLastSave="{00000000-0000-0000-0000-000000000000}"/>
  <bookViews>
    <workbookView xWindow="1170" yWindow="1170" windowWidth="21600" windowHeight="11835" tabRatio="652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23" r:id="rId5"/>
    <sheet name="종목별뉴스공시" sheetId="24" r:id="rId6"/>
    <sheet name="종목별전자공시" sheetId="10" r:id="rId7"/>
    <sheet name="시황정보" sheetId="11" r:id="rId8"/>
    <sheet name="투자정보" sheetId="12" r:id="rId9"/>
    <sheet name="종목분석" sheetId="13" r:id="rId10"/>
    <sheet name="산업분석" sheetId="20" r:id="rId11"/>
    <sheet name="경제분석" sheetId="21" r:id="rId12"/>
  </sheets>
  <definedNames>
    <definedName name="_xlnm._FilterDatabase" localSheetId="5" hidden="1">종목별뉴스공시!$A$1:$G$1</definedName>
    <definedName name="_xlnm._FilterDatabase" localSheetId="6" hidden="1">종목별전자공시!$A$1:$G$1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4" i="1" l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Z33" i="1"/>
  <c r="M33" i="1"/>
  <c r="K33" i="1"/>
  <c r="AF22" i="1"/>
  <c r="AF21" i="1"/>
  <c r="AF20" i="1"/>
  <c r="AF19" i="1"/>
  <c r="AF18" i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29" i="1" a="1"/>
  <c r="AF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29" i="1" a="1"/>
  <c r="AE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29" i="1" a="1"/>
  <c r="AB29" i="1" s="1"/>
  <c r="H200" i="24" l="1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" i="20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" i="10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2" i="2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" i="3"/>
  <c r="M16" i="1"/>
  <c r="M17" i="1"/>
  <c r="M18" i="1"/>
  <c r="M19" i="1"/>
  <c r="M20" i="1"/>
  <c r="M21" i="1"/>
  <c r="M22" i="1"/>
  <c r="M23" i="1"/>
  <c r="M24" i="1"/>
  <c r="M15" i="1"/>
  <c r="M6" i="1"/>
  <c r="M7" i="1"/>
  <c r="M8" i="1"/>
  <c r="M9" i="1"/>
  <c r="M10" i="1"/>
  <c r="M11" i="1"/>
  <c r="M12" i="1"/>
  <c r="M13" i="1"/>
  <c r="M14" i="1"/>
  <c r="M5" i="1"/>
  <c r="Z16" i="1"/>
  <c r="Z17" i="1"/>
  <c r="Z18" i="1"/>
  <c r="Z19" i="1"/>
  <c r="Z20" i="1"/>
  <c r="Z21" i="1"/>
  <c r="Z22" i="1"/>
  <c r="Z23" i="1"/>
  <c r="Z24" i="1"/>
  <c r="Z15" i="1"/>
  <c r="Z6" i="1"/>
  <c r="Z7" i="1"/>
  <c r="Z8" i="1"/>
  <c r="Z9" i="1"/>
  <c r="Z10" i="1"/>
  <c r="Z11" i="1"/>
  <c r="Z12" i="1"/>
  <c r="Z13" i="1"/>
  <c r="Z14" i="1"/>
  <c r="Z5" i="1"/>
  <c r="Q16" i="1"/>
  <c r="Q17" i="1"/>
  <c r="Q18" i="1"/>
  <c r="Q19" i="1"/>
  <c r="Q20" i="1"/>
  <c r="Q21" i="1"/>
  <c r="Q22" i="1"/>
  <c r="Q23" i="1"/>
  <c r="Q24" i="1"/>
  <c r="Q15" i="1"/>
  <c r="Q6" i="1"/>
  <c r="Q7" i="1"/>
  <c r="Q8" i="1"/>
  <c r="Q9" i="1"/>
  <c r="Q10" i="1"/>
  <c r="Q11" i="1"/>
  <c r="Q12" i="1"/>
  <c r="Q13" i="1"/>
  <c r="Q14" i="1"/>
  <c r="Q5" i="1"/>
  <c r="P16" i="1" l="1"/>
  <c r="P17" i="1"/>
  <c r="P18" i="1"/>
  <c r="P19" i="1"/>
  <c r="P20" i="1"/>
  <c r="P21" i="1"/>
  <c r="P22" i="1"/>
  <c r="P23" i="1"/>
  <c r="P24" i="1"/>
  <c r="P15" i="1"/>
  <c r="O16" i="1"/>
  <c r="O17" i="1"/>
  <c r="O18" i="1"/>
  <c r="O19" i="1"/>
  <c r="O20" i="1"/>
  <c r="O21" i="1"/>
  <c r="O22" i="1"/>
  <c r="O23" i="1"/>
  <c r="O24" i="1"/>
  <c r="O15" i="1"/>
  <c r="N16" i="1"/>
  <c r="N17" i="1"/>
  <c r="N18" i="1"/>
  <c r="N19" i="1"/>
  <c r="N20" i="1"/>
  <c r="N21" i="1"/>
  <c r="N22" i="1"/>
  <c r="N23" i="1"/>
  <c r="N24" i="1"/>
  <c r="N15" i="1"/>
  <c r="N5" i="1"/>
  <c r="AC4" i="1" s="1"/>
  <c r="N6" i="1"/>
  <c r="N7" i="1"/>
  <c r="N8" i="1"/>
  <c r="N9" i="1"/>
  <c r="N10" i="1"/>
  <c r="N11" i="1"/>
  <c r="N12" i="1"/>
  <c r="N13" i="1"/>
  <c r="N14" i="1"/>
  <c r="O5" i="1"/>
  <c r="O6" i="1"/>
  <c r="O7" i="1"/>
  <c r="O8" i="1"/>
  <c r="O9" i="1"/>
  <c r="O10" i="1"/>
  <c r="O11" i="1"/>
  <c r="O12" i="1"/>
  <c r="O13" i="1"/>
  <c r="O14" i="1"/>
  <c r="P5" i="1"/>
  <c r="P6" i="1"/>
  <c r="P7" i="1"/>
  <c r="P8" i="1"/>
  <c r="P9" i="1"/>
  <c r="P10" i="1"/>
  <c r="P11" i="1"/>
  <c r="P12" i="1"/>
  <c r="P13" i="1"/>
  <c r="P14" i="1"/>
  <c r="AD18" i="1" l="1" a="1"/>
  <c r="AD18" i="1" s="1"/>
  <c r="AD19" i="1" a="1"/>
  <c r="AD19" i="1" s="1"/>
  <c r="AD20" i="1" a="1"/>
  <c r="AD20" i="1" s="1"/>
  <c r="AB20" i="1" a="1"/>
  <c r="AB20" i="1" s="1"/>
  <c r="AB21" i="1" a="1"/>
  <c r="AB21" i="1" s="1"/>
  <c r="AB22" i="1" a="1"/>
  <c r="AB22" i="1" s="1"/>
  <c r="AB23" i="1" a="1"/>
  <c r="AB23" i="1" s="1"/>
  <c r="AB24" i="1" a="1"/>
  <c r="AB24" i="1" s="1"/>
  <c r="AB25" i="1" a="1"/>
  <c r="AB25" i="1" s="1"/>
  <c r="AB19" i="1" a="1"/>
  <c r="AB19" i="1" s="1"/>
  <c r="AB18" i="1" a="1"/>
  <c r="AB18" i="1" s="1"/>
  <c r="AD21" i="1" a="1"/>
  <c r="AD21" i="1" s="1"/>
  <c r="AD22" i="1" a="1"/>
  <c r="AD22" i="1" s="1"/>
  <c r="AD23" i="1" a="1"/>
  <c r="AD23" i="1" s="1"/>
  <c r="AD24" i="1" a="1"/>
  <c r="AD24" i="1" s="1"/>
  <c r="AD25" i="1" a="1"/>
  <c r="AD25" i="1" s="1"/>
  <c r="AF6" i="1"/>
  <c r="AF5" i="1"/>
  <c r="AF7" i="1"/>
  <c r="Y15" i="1"/>
  <c r="Y16" i="1"/>
  <c r="Y17" i="1"/>
  <c r="Y18" i="1"/>
  <c r="Y19" i="1"/>
  <c r="Y20" i="1"/>
  <c r="Y21" i="1"/>
  <c r="Y22" i="1"/>
  <c r="Y23" i="1"/>
  <c r="Y24" i="1"/>
  <c r="X5" i="1" l="1"/>
  <c r="AF14" i="1" s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R5" i="1"/>
  <c r="AF8" i="1" s="1"/>
  <c r="S5" i="1"/>
  <c r="AF9" i="1" s="1"/>
  <c r="T5" i="1"/>
  <c r="AF10" i="1" s="1"/>
  <c r="U5" i="1"/>
  <c r="AF11" i="1" s="1"/>
  <c r="V5" i="1"/>
  <c r="AF12" i="1" s="1"/>
  <c r="W5" i="1"/>
  <c r="AF13" i="1" s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Y10" i="1"/>
  <c r="Y11" i="1"/>
  <c r="Y12" i="1"/>
  <c r="Y13" i="1"/>
  <c r="Y14" i="1"/>
  <c r="Y9" i="1"/>
  <c r="Y8" i="1"/>
  <c r="Y7" i="1"/>
  <c r="Y6" i="1"/>
  <c r="Y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dexter yang</author>
  </authors>
  <commentList>
    <comment ref="AC4" authorId="0" shapeId="0" xr:uid="{9B18A536-C61A-4BD1-8B1D-73F8739A3166}">
      <text>
        <r>
          <rPr>
            <b/>
            <sz val="9"/>
            <color indexed="81"/>
            <rFont val="돋움"/>
            <family val="3"/>
            <charset val="129"/>
          </rPr>
          <t>종목명을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선택해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주세요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<sst xmlns="http://schemas.openxmlformats.org/spreadsheetml/2006/main" count="1555" uniqueCount="1040">
  <si>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</si>
  <si>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</si>
  <si>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</si>
  <si>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</si>
  <si>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</si>
  <si>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</si>
  <si>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</si>
  <si>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</si>
  <si>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</si>
  <si>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</si>
  <si>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</si>
  <si>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</si>
  <si>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</si>
  <si>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</si>
  <si>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</si>
  <si>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유가</t>
    <phoneticPr fontId="1" type="noConversion"/>
  </si>
  <si>
    <t>금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</si>
  <si>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</si>
  <si>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</si>
  <si>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</si>
  <si>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</si>
  <si>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</si>
  <si>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</si>
  <si>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</si>
  <si>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</si>
  <si>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</si>
  <si>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</si>
  <si>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</si>
  <si>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</si>
  <si>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</si>
  <si>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</si>
  <si>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</si>
  <si>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</si>
  <si>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</si>
  <si>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</si>
  <si>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</si>
  <si>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</si>
  <si>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</si>
  <si>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>주요 뉴스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</si>
  <si>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</si>
  <si>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</si>
  <si>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</si>
  <si>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</si>
  <si>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현재가</t>
    <phoneticPr fontId="1" type="noConversion"/>
  </si>
  <si>
    <t>시가총액(억)</t>
    <phoneticPr fontId="1" type="noConversion"/>
  </si>
  <si>
    <t>산업분석</t>
    <phoneticPr fontId="1" type="noConversion"/>
  </si>
  <si>
    <t>경제분석</t>
    <phoneticPr fontId="1" type="noConversion"/>
  </si>
  <si>
    <t>영업이익(억)</t>
    <phoneticPr fontId="1" type="noConversion"/>
  </si>
  <si>
    <t>PER(배)</t>
    <phoneticPr fontId="1" type="noConversion"/>
  </si>
  <si>
    <t>ROE(%)</t>
    <phoneticPr fontId="1" type="noConversion"/>
  </si>
  <si>
    <t>외국인비율(%)</t>
    <phoneticPr fontId="1" type="noConversion"/>
  </si>
  <si>
    <t>PBR(배)</t>
    <phoneticPr fontId="1" type="noConversion"/>
  </si>
  <si>
    <t>제목</t>
  </si>
  <si>
    <t>제목URL</t>
    <phoneticPr fontId="1" type="noConversion"/>
  </si>
  <si>
    <t>분류</t>
    <phoneticPr fontId="1" type="noConversion"/>
  </si>
  <si>
    <t>순위</t>
  </si>
  <si>
    <t>지수명</t>
  </si>
  <si>
    <t>종목명</t>
  </si>
  <si>
    <t>제공자</t>
  </si>
  <si>
    <t>N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</si>
  <si>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</si>
  <si>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</si>
  <si>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</si>
  <si>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</si>
  <si>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</si>
  <si>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</si>
  <si>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</si>
  <si>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</si>
  <si>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</si>
  <si>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업종명</t>
    <phoneticPr fontId="1" type="noConversion"/>
  </si>
  <si>
    <t>전일대비</t>
    <phoneticPr fontId="1" type="noConversion"/>
  </si>
  <si>
    <t>등락그래프</t>
    <phoneticPr fontId="1" type="noConversion"/>
  </si>
  <si>
    <t>증권사</t>
    <phoneticPr fontId="1" type="noConversion"/>
  </si>
  <si>
    <t>작성일</t>
    <phoneticPr fontId="1" type="noConversion"/>
  </si>
  <si>
    <t>URL</t>
    <phoneticPr fontId="1" type="noConversion"/>
  </si>
  <si>
    <t>종목번호</t>
    <phoneticPr fontId="1" type="noConversion"/>
  </si>
  <si>
    <t>URL</t>
    <phoneticPr fontId="1" type="noConversion"/>
  </si>
  <si>
    <t>종목명URL</t>
    <phoneticPr fontId="1" type="noConversion"/>
  </si>
  <si>
    <t>업종명URL</t>
    <phoneticPr fontId="1" type="noConversion"/>
  </si>
  <si>
    <t>종목별 뉴스공시</t>
    <phoneticPr fontId="1" type="noConversion"/>
  </si>
  <si>
    <t>WTI</t>
    <phoneticPr fontId="1" type="noConversion"/>
  </si>
  <si>
    <t>업종별 시세</t>
    <phoneticPr fontId="1" type="noConversion"/>
  </si>
  <si>
    <t>종목별 전자공시</t>
    <phoneticPr fontId="1" type="noConversion"/>
  </si>
  <si>
    <t>미국 진출한 '망고딸기'…K-딸기 신품종 수출에 로열티까지</t>
  </si>
  <si>
    <t>https://n.news.naver.com/mnews/article/057/0001874379</t>
  </si>
  <si>
    <t>망고 맛이 나는 속이 노란 딸기와 청포도향이 나는 큼직한 딸기가 미국에서 큰 인기를 끌고 있습니다. 수출 효자 노릇은 물론, 미국에서 ..</t>
  </si>
  <si>
    <t xml:space="preserve">MBN </t>
  </si>
  <si>
    <t>"압축성장이 키운 한탕주의"…'김치 프리미엄' 주의보</t>
  </si>
  <si>
    <t>https://n.news.naver.com/mnews/article/057/0001874378</t>
  </si>
  <si>
    <t>혹시 '김치 프리미엄'을 아시나요? 암호화폐가 유독 우리나라에서 국제시세보다 비싸게 거래되는 걸 말하는데요. 최근 과열되는 금시장에서도..</t>
  </si>
  <si>
    <t>라이브 쇼에 맞춤 육수…쿠팡 맞서 오프라인 강점 부각</t>
  </si>
  <si>
    <t>https://n.news.naver.com/mnews/article/057/0001874377</t>
  </si>
  <si>
    <t>최근 마트와 백화점에서는 참치 해체 쇼부터 고객 맞춤 제품과 상담까지, 다양한 현장 마케팅이 치열합니다. 불경기를 타개하고, 쿠팡 같은..</t>
  </si>
  <si>
    <t>어렵게 박사 땄지만 "10명 중 3명은 백수 박사"</t>
  </si>
  <si>
    <t>https://n.news.naver.com/mnews/article/057/0001874371</t>
  </si>
  <si>
    <t>지난해 박사 학위 무직자 비율은 10명 중 3명으로, 조사 시작 이후 가장 높게 나타났습니다. 고학력자 대상 양질의 일자리가 부족하고,..</t>
  </si>
  <si>
    <t>불닭만 먹는 게 아니었네…중국인들 열광한 'K라면'</t>
  </si>
  <si>
    <t>https://n.news.naver.com/mnews/article/015/0005101050</t>
  </si>
  <si>
    <t>삼양식품의 ‘불닭볶음면’을 앞세운 K라면이 일시적 유행을 넘어 세계 최대 라면 소비국의 일상을 파고들고 있다. 대(對)중국 월간 수출액..</t>
  </si>
  <si>
    <t xml:space="preserve">한국경제 </t>
  </si>
  <si>
    <t>코스피 이달 2470~2820 예상… 美FOMC·中양회 주목</t>
  </si>
  <si>
    <t>https://n.news.naver.com/mnews/article/014/0005315284</t>
  </si>
  <si>
    <t>연초 회복세를 보이며 이른 봄을 예고하던 코스피 지수가 3월에는 제한된 움직임을 보일 것이라는 증권가의 전망이 나왔다. 미국발 관세 전..</t>
  </si>
  <si>
    <t xml:space="preserve">파이낸셜뉴스 </t>
  </si>
  <si>
    <t>외국인 7개월째 팔자… 2007년 이후 최장</t>
  </si>
  <si>
    <t>https://n.news.naver.com/mnews/article/014/0005315282</t>
  </si>
  <si>
    <t>외국인 투자자가 지난달에도 코스피에서 '팔자' 행렬을 보이며 7개월 연속 순매도 기조를 이어간 것으로 나타났다. 2일 한국거래소에 따르..</t>
  </si>
  <si>
    <t>"주사 한 방에 아기 피부 된다"…톱스타들 사이 '난리'</t>
  </si>
  <si>
    <t>https://n.news.naver.com/mnews/article/015/0005101002</t>
  </si>
  <si>
    <t>코스닥시장 상장사 파마리서치의 의료기기 브랜드 ‘리쥬란(rejuran)’의 글로벌 구글 검색량이 최근 스위스 IBSA의 ‘프로필로(pr..</t>
  </si>
  <si>
    <t>美 고용보고서·中 양회 주목</t>
  </si>
  <si>
    <t>https://n.news.naver.com/mnews/article/009/0005452213</t>
  </si>
  <si>
    <t>다음주 증시는 한 달간 유예된 멕시코·캐나다 관세 부과 시행일이 도래하는 가운데 미국 경기 흐름과 중국 양회에 주목할 필요가 있다. 3..</t>
  </si>
  <si>
    <t xml:space="preserve">매일경제 </t>
  </si>
  <si>
    <t>"작년 가상자산 해킹, 절반 이상이 北소행"</t>
  </si>
  <si>
    <t>https://n.news.naver.com/mnews/article/009/0005452212</t>
  </si>
  <si>
    <t>美최대 블록체인 분석社' 앤드루 피어맨 체이널리시스 총괄 한국도 공격대상 될 수 있어 국내 거래소 보안 강화 필요 "한국도 북한 해커..</t>
  </si>
  <si>
    <t>존재감 약해진 삼성전자 시총 비중 15%대로 털썩</t>
  </si>
  <si>
    <t>https://n.news.naver.com/mnews/article/009/0005452211</t>
  </si>
  <si>
    <t>반도체 상승랠리서 소외 상반기 영업전망도 우울 국내 증시 대장주 삼성전자의 부진이 길어지며 투자자들 사이에서 존재감도 옅어지고 있다. ..</t>
  </si>
  <si>
    <t>"버핏이 더 산대" 日상사株 더 올랐다</t>
  </si>
  <si>
    <t>https://n.news.naver.com/mnews/article/009/0005452210</t>
  </si>
  <si>
    <t>지분 늘리는 버크셔해서웨이 일학개미도 대거 순매수 동참 日닛케이지수 연일 하락에도 5대 상사주는 나홀로 상승세 다양한 사업 분야 장점 ..</t>
  </si>
  <si>
    <t>"서학개미 모셔라" 한국 찾는 美 ATS·브로커들</t>
  </si>
  <si>
    <t>https://n.news.naver.com/mnews/article/003/0013096317</t>
  </si>
  <si>
    <t>국내 개인투자자들이 해외 주식투자 큰손으로 커지면서 미국 거래소와 브로커들의 한국에 대한 관심이 부쩍 커졌다. 전산 사고로 서비스 공백..</t>
  </si>
  <si>
    <t xml:space="preserve">뉴시스 </t>
  </si>
  <si>
    <t>[단독] ‘가입비 1억’ 요구한 넥스트레이드···인하 요구 불발에 중소형사 결국 납부</t>
  </si>
  <si>
    <t>https://n.news.naver.com/mnews/article/009/0005452168</t>
  </si>
  <si>
    <t>금투협 ‘가입비 부담’ 의견 전달에 분할납부와 탈퇴시 전액 반납 결정 시장 출범을 앞둔 대체거래소(ATS) 넥스트레이드가 증권사들에게 ..</t>
  </si>
  <si>
    <t>트럼프 관세 강행 여부 속 중국 양회 주목 [붐앤쇼크]</t>
  </si>
  <si>
    <t>https://n.news.naver.com/mnews/article/009/0005452165</t>
  </si>
  <si>
    <t>차주 증시는 한달간 유예된 멕시코·캐나다 관세 부과 시행일이 도래하는 가운데 미국 경기 흐름과 중국 양회에 주목할 필요가 있다. 오는 ..</t>
  </si>
  <si>
    <t>연초 신규 ETF 수익률 국내주식형 ‘완승’…‘해외’ 테마 잡은 운용사들 발등에 불</t>
  </si>
  <si>
    <t>https://n.news.naver.com/mnews/article/009/0005452163</t>
  </si>
  <si>
    <t>해외주식형 47%…작년보다 비율↑ 美증시 부진에 수익률은 ‘마이너스’ 올해 들어 자산운용사들이 앞다퉈 미국 위주로 해외주식형 상장지수펀..</t>
  </si>
  <si>
    <t>가격만 보면 한숨이 푹푹...코린이 울리는 비트코인, 반등은 언제쯤</t>
  </si>
  <si>
    <t>https://n.news.naver.com/mnews/article/009/0005452160</t>
  </si>
  <si>
    <t>고점 대비 27% 하락한 비트코인 트럼프 대통령 관세 영향에 110일 만에 8만달러선 깨져 “지금이 투자적기” 의견있지만 일각선 7만달..</t>
  </si>
  <si>
    <t>“2조원 넘게 훔쳐갔다”...한국도 위협하고 있다는 北해커군단</t>
  </si>
  <si>
    <t>https://n.news.naver.com/mnews/article/009/0005452156</t>
  </si>
  <si>
    <t>앤드루 피어맨 체이널리시스 국가안보정보 총괄 인터뷰 “바이비트 매우 정교하게 해킹 韓거래소들 투자자에 보안조치 설명을” “한국도 북한 ..</t>
  </si>
  <si>
    <t>삼성전자 어쩌다 이런 신세가...다 잘나갈때 나홀로 소외된 주가</t>
  </si>
  <si>
    <t>https://n.news.naver.com/mnews/article/009/0005452155</t>
  </si>
  <si>
    <t>반도체 상승랠리에도 힘못써 코스피내 시총비중 15%로 뚝 국내 증시 대장주 삼성전자의 부진이 길어지면서 투자자들 사이에 존재감도 옅어지..</t>
  </si>
  <si>
    <t>자본연 "국내 연기금 동태적 자산배분 도입해야"</t>
  </si>
  <si>
    <t>https://n.news.naver.com/mnews/article/031/0000912896</t>
  </si>
  <si>
    <t>국내 연기금의 운용 효율성을 높이려면 투자 자산군을 세분화하고 동태적 자산배분 모델을 도입해야 한다는 지적이 나왔다. 자본시장연구원 이..</t>
  </si>
  <si>
    <t xml:space="preserve">아이뉴스24 </t>
  </si>
  <si>
    <t>美 상선 2.6% 불과..K조선이 대안 [fn마켓워치]</t>
  </si>
  <si>
    <t>https://n.news.naver.com/mnews/article/014/0005315232</t>
  </si>
  <si>
    <t>K조선의 3차 슈퍼 사이클 진입은 트럼프 미국 정부의 해양에서 중국 견제와 맞닿아있다. 미국 국적 상선이 글로벌에서 2.6%에 불과하고..</t>
  </si>
  <si>
    <t>코로나 특수' 끝난 골프존, 주가 반등 언제쯤[급등주 지금은]</t>
  </si>
  <si>
    <t>https://n.news.naver.com/mnews/article/003/0013096209</t>
  </si>
  <si>
    <t>국내 스크린골프 1위 기업 골프존이 실적 부진과 주가 하락이라는 이중고에 직면했다. 골프 인기가 시들해지고 경쟁이 심화되면서 골프존의 ..</t>
  </si>
  <si>
    <t>아시아나항공, 정책자금 상환 후 자본시장서 첫 회사채 발행 [fn마켓워치]</t>
  </si>
  <si>
    <t>https://n.news.naver.com/mnews/article/014/0005315230</t>
  </si>
  <si>
    <t>아시아나항공이 약 4년만에 회사채 조달에 나섰다. 정책자금을 모두 상환하고 시장성 조달을 확대하기 위한 시동으로 풀이된다. 2일 금융투..</t>
  </si>
  <si>
    <t>MBK"최윤범, '상호주 제한' 미리 준비…SMC 채무보증 작년말 급증"</t>
  </si>
  <si>
    <t>https://n.news.naver.com/mnews/article/277/0005554197</t>
  </si>
  <si>
    <t>영풍·MBK파트너스와 경영권 분쟁을 벌이고 있는 최윤범 고려아연 회장이 지난 1월 임시 주주총회 전날 동원한 '상호주 의결권 제한'을 ..</t>
  </si>
  <si>
    <t xml:space="preserve">아시아경제 </t>
  </si>
  <si>
    <t>외국인, 7개월 연속 코스피 팔았다..관세 우려 탓</t>
  </si>
  <si>
    <t>https://n.news.naver.com/mnews/article/014/0005315224</t>
  </si>
  <si>
    <t>이른 봄바람 잦아드는 코스피...3월은 '숨고르기'</t>
  </si>
  <si>
    <t>https://n.news.naver.com/mnews/article/014/0005315223</t>
  </si>
  <si>
    <t>K조선에 다시 돈이 몰린다 [fn마켓워치]</t>
  </si>
  <si>
    <t>https://n.news.naver.com/mnews/article/014/0005315220</t>
  </si>
  <si>
    <t>K조선에 다시 돈이 몰린다. 조선업에 대한 불신을 가졌던 투자자들의 복귀다. 중국의 저가 공세에 STX조선(현 케이조선)은 법정관리를 ..</t>
  </si>
  <si>
    <t>오너에게 향하는 고려아연 나비효과[시그널]</t>
  </si>
  <si>
    <t>https://n.news.naver.com/mnews/article/011/0004456486</t>
  </si>
  <si>
    <t>3월 말 주주총회를 앞둔 고려아연(010130)의 경영권 분쟁이 이르면 8일 밝혀질 법원의 가처분 판결에 따라 새 국면을 맞이할 전망이..</t>
  </si>
  <si>
    <t xml:space="preserve">서울경제 </t>
  </si>
  <si>
    <t>한국금융연구원 "장기 고정금리 주담대 활성화 추진 필요"</t>
  </si>
  <si>
    <t>https://n.news.naver.com/mnews/article/001/0015241602</t>
  </si>
  <si>
    <t>대출자 입장에선 중장기 금리 불확실성 완화…거시건전성에도 도움" "금융사의 위험 관리 부담 완화할 시장 동반 성장 유도" 우리나라 정책..</t>
  </si>
  <si>
    <t xml:space="preserve">연합뉴스 </t>
  </si>
  <si>
    <t>트럼프 관세 충격 지속될까…中 양회 주목[주간증시전망]</t>
  </si>
  <si>
    <t>https://n.news.naver.com/mnews/article/003/0013096105</t>
  </si>
  <si>
    <t>연초부터 상승세를 이어가던 코스피가 도널드 트럼프 미국 대통령의 관세 부과 예고와 엔비디아 주가 급락 악재에 털썩 주저앉았다.관세 위협..</t>
  </si>
  <si>
    <t>영풍·MBK "최윤범 회장, 작년 말부터 SMC 통해 영풍 지분 취득 준비"</t>
  </si>
  <si>
    <t>https://n.news.naver.com/mnews/article/421/0008106246</t>
  </si>
  <si>
    <t>박현영 영풍(000670)·MBK파트너스가 최윤범 고려아연(010130) 회장을 겨냥해 지난해 말부터 '썬메탈코퍼레이션'(SMC)을 통..</t>
  </si>
  <si>
    <t xml:space="preserve">뉴스1 </t>
  </si>
  <si>
    <t>美 주도로 3년만에 '최고'…앞으로는 '글쎄'</t>
  </si>
  <si>
    <t>https://n.news.naver.com/mnews/article/215/0001200391</t>
  </si>
  <si>
    <t>작년 4분기 세계 상장기업의 실적이 지난 2021년 이후 3년 만에 최고 수준을 기록했다. 미국을 중심으로 한 호조세가 '절대적'인 영..</t>
  </si>
  <si>
    <t xml:space="preserve">한국경제TV </t>
  </si>
  <si>
    <t>일어나요 비트코인' 진정세 보이나…8만 달러선 회복</t>
  </si>
  <si>
    <t>https://n.news.naver.com/mnews/article/243/0000073623</t>
  </si>
  <si>
    <t>8만 달러선이 붕괴되며 폭락을 거듭하던 비트코인이 진정세를 보이고 있다. 다만 높은 변동성을 보이고 있고 전문가들의 가격 전망도 엇갈리..</t>
  </si>
  <si>
    <t xml:space="preserve">이코노미스트 </t>
  </si>
  <si>
    <t>"10억에 전세 내놓지 마세요" 집값 담합한 집주인들, 검찰 송치</t>
  </si>
  <si>
    <t>https://n.news.naver.com/mnews/article/008/0005160235</t>
  </si>
  <si>
    <t>O억원대에는 전세 내놓지 말아주세요. 적어도 O억 이상 받아야 우리 아파트 가치가 오릅니다." 최근 서울의 한 아파트 단지에서 카카오톡..</t>
  </si>
  <si>
    <t xml:space="preserve">머니투데이 </t>
  </si>
  <si>
    <t>"ATS 부담 돼" 이래저래 치이는 중소형 증권사들 '한숨'</t>
  </si>
  <si>
    <t>https://n.news.naver.com/mnews/article/008/0005160229</t>
  </si>
  <si>
    <t>대체거래소(ATS) 출범이 다가오면서, 참여 증권사들의 막바지 준비가 한창이다. 시행 초읽기에 들어간 상황에서 ATS에 참여하는 증권사..</t>
  </si>
  <si>
    <t>충격의 '블랙 프라이데이'…다음주 국장은요? [선데이 머니카페]</t>
  </si>
  <si>
    <t>https://n.news.naver.com/mnews/article/011/0004456466</t>
  </si>
  <si>
    <t>지난 금요일(28일) 국내를 포함해 중국·일본 등 아시아 증시가 급락하면서 많은 투자자들이 당혹스러우셨을 것 같습니다. 2700선을 뚫..</t>
  </si>
  <si>
    <t>HD현대인프라코어…3월에도 이어지는 회사채 발행</t>
  </si>
  <si>
    <t>https://n.news.naver.com/mnews/article/018/0005954054</t>
  </si>
  <si>
    <t>이 기사는 2025년03월02일 08시00분에 마켓인 프리미엄 콘텐츠로 선공개 되었습니다. 기준금리가 2.75%로 내리며 초우량 크레디..</t>
  </si>
  <si>
    <t xml:space="preserve">이데일리 </t>
  </si>
  <si>
    <t>코스피 급락 마감 후 美 증시 반등…'검은 금요일' 쇼크 진정될까</t>
  </si>
  <si>
    <t>https://n.news.naver.com/mnews/article/421/0008106066</t>
  </si>
  <si>
    <t>지난주 관세 전쟁 우려와 엔비디아 쇼크로 급락한 코스피가 이번 주 2600선을 되찾을 수 있을지 관심이 모인다. 국내 증시가 지난달 2..</t>
  </si>
  <si>
    <t>中, 메모리 반도체 분야 기술력 한국 앞서… 구조적 변화 속 선별 투자, 리스크 관리 전략 필요 [AI 프리즘*주간 주식 투자자 뉴스]</t>
  </si>
  <si>
    <t>https://n.news.naver.com/mnews/article/011/0004456455</t>
  </si>
  <si>
    <t>▲ 주간 AI PRISM* 맞춤형 주간 경제 브리핑 * 편집자 주 : ‘AI PRISM’(Personalized Report ＆ Ins..</t>
  </si>
  <si>
    <t>서울보증보험 공모·대진첨단소재 상장[증시캘린더]</t>
  </si>
  <si>
    <t>https://n.news.naver.com/mnews/article/018/0005954041</t>
  </si>
  <si>
    <t>이번 주 기업공개(IPO) 시장에선 서울보증보험과 씨케이솔루션, 한텍이 일반청약을 시행한다. 대진첨단소재와 엠디바이스는 각각 코스닥 시..</t>
  </si>
  <si>
    <t>"95% 급등"…지난달 코스피 수익률 1위는</t>
  </si>
  <si>
    <t>https://n.news.naver.com/mnews/article/215/0001200383</t>
  </si>
  <si>
    <t>이수스페셜티케미컬이 지난달 코스피 시장에서 가장 높은 주가 상승률을 기록했다. 2일 한국거래소에 따르면 지난 2월 한 달간 이수스페셜티..</t>
  </si>
  <si>
    <t>한앤컴퍼니의 SK해운 매각, SK ‘뜻밖에 정산’ 받을까 [투자360]</t>
  </si>
  <si>
    <t>https://n.news.naver.com/mnews/article/016/0002436050</t>
  </si>
  <si>
    <t>거래대상 지분 아닌 ‘사업부’, HMM 우협 선정 매각 대금 활용 배당·감자 나설 경우 현금 유입 기대 SK, TRS 계약 갚을지도 관..</t>
  </si>
  <si>
    <t xml:space="preserve">헤럴드경제 </t>
  </si>
  <si>
    <t>쪼그라든 혜택, 절세계좌 '고' 아니면 '스톱'?[커피챗 경제]</t>
  </si>
  <si>
    <t>https://n.news.naver.com/mnews/article/648/0000033935</t>
  </si>
  <si>
    <t>경제 얘기, 꼭 딱딱하게 해야 할까요? '커피챗 경제'는 커피 마시며 가볍게 수다 떨듯 경제 이슈를 풀어갑니다. "아니, 그거 들었어?..</t>
  </si>
  <si>
    <t xml:space="preserve">비즈워치 </t>
  </si>
  <si>
    <t>"코스피 2600선 이하는 비중확대 기회…반도체·車 대응" [주간전망]</t>
  </si>
  <si>
    <t>https://n.news.naver.com/mnews/article/015/0005100895</t>
  </si>
  <si>
    <t>이번주(4~7일) 코스피지수는 지난주 도널드 트럼프 미국 대통령의 관세 압박 등 발언을 딛고 반등 시도에 나설 것으로 예상된다. NH투..</t>
  </si>
  <si>
    <t>②같은 주식 다른 가격…주문은 어떻게?[대체거래소 대체 뭐야]</t>
  </si>
  <si>
    <t>https://n.news.naver.com/mnews/article/648/0000033934</t>
  </si>
  <si>
    <t>국내 주식시장이 기존 한국거래소(KRX) 단일 체제에서 대체거래소 넥스트레이드(이하 NXT)가 추가된 복수거래소 체제로 바뀐다. 이에 ..</t>
  </si>
  <si>
    <t>기업 회사채, 두달만에 32조 발행…70% 빚 갚는 데 썼다</t>
  </si>
  <si>
    <t>https://n.news.naver.com/mnews/article/008/0005160212</t>
  </si>
  <si>
    <t>올해 기업들이 발행한 회사채 중 약 70%가 기존 빚을 갚는 데 쓰인 것으로 나타났다. 발행액은 급증해 두달만에 32조원을 넘어섰지만 ..</t>
  </si>
  <si>
    <t>3월 첫째 주 수요예측·청약 일정[이번주 IPO]</t>
  </si>
  <si>
    <t>https://n.news.naver.com/mnews/article/277/0005554136</t>
  </si>
  <si>
    <t>이달(3월) 첫째 주에는 로킷헬스케어, 오가노이드사이언스가 기관투자자 대상 수요예측을 진행한다. 씨케이솔루션, 서울보증보험, 한텍은 일..</t>
  </si>
  <si>
    <t>월말 재개되는 공매도, 주가 떨어뜨릴까? 공매도 오해와 진실</t>
  </si>
  <si>
    <t>https://n.news.naver.com/mnews/article/008/0005160205</t>
  </si>
  <si>
    <t>이달 말 공매도가 전면 재개된다. 공매도가 전면 금지되면서 떠났던 해외 기관투자자들이 돌아와 차갑게 식은 국장에 불쏘시개가 될지 관심이..</t>
  </si>
  <si>
    <t>"올해 135% 폭등"…항셍테크지수 편입 확정된 호라이즌 [조아라의 차이나스톡]</t>
  </si>
  <si>
    <t>https://n.news.naver.com/mnews/article/015/0005100890</t>
  </si>
  <si>
    <t>중국 자율주행 솔루션 기업 호라이즌 로보틱스(디핑셴)가 올해 폭등하고 있다. 향후 자율주행 산업이 빠르게 발전할 것이란 전망에 고성장 ..</t>
  </si>
  <si>
    <t>1년 투자하면 2000원 주더니…“2500억 더 쏘겠다" 파격 [윤현주의 主食이 주식]</t>
  </si>
  <si>
    <t>https://n.news.naver.com/mnews/article/015/0005100888</t>
  </si>
  <si>
    <t>1주당 배당금 2000원(2024년 총계)을 지급하더니, 올해 자사주 매입에 2500억원을 투입한 후 전량 소각하는 주주환원책을 내놨다..</t>
  </si>
  <si>
    <t>3월 관세전쟁 임박…지붕 쳐다보는 환율[주간외환전망]</t>
  </si>
  <si>
    <t>https://n.news.naver.com/mnews/article/018/0005954016</t>
  </si>
  <si>
    <t>3월이 되면서 글로벌 관세전쟁의 전운이 감돌고 있다. 도널드 트럼프 미국 대통령이 예정된 관세 부과일을 앞당기고 유럽으로까지 범위를 넓..</t>
  </si>
  <si>
    <t>“지붕킥·무한도전도 여기서” 사업 확장하는 네이버, 주가는 다시 ‘뚝’ 왜? [투자360]</t>
  </si>
  <si>
    <t>https://n.news.naver.com/mnews/article/016/0002436030</t>
  </si>
  <si>
    <t>네이버 주가, 2거래일 연속 5%대 하락 네이버 치지직 통해 MBC 프로그램 제공···유입 효과 톡톡히 배당락일 영향에 주춤했으나···..</t>
  </si>
  <si>
    <t>차 판 돈으로 부엌에서 시작한 사업, 13년만에 8억달러 ‘초대박’ [투자360]</t>
  </si>
  <si>
    <t>https://n.news.naver.com/mnews/article/016/0002436029</t>
  </si>
  <si>
    <t>캐틀린 스미스 심플밀스 창업자 [심플밀스 홈페이지 캡처] 창업 자금이 없어 차를 팔아 부엌에서 겨우 시작한 사업으로 13년만에 8억달러..</t>
  </si>
  <si>
    <t>美로 떠났던 서학개미, 2월 동학개미로 韓 돌아왔다…‘3월 강세장’ 힘 실을까 [투자360]</t>
  </si>
  <si>
    <t>https://n.news.naver.com/mnews/article/016/0002436028</t>
  </si>
  <si>
    <t>2월 韓 증시 개인 총거래액, 전월比 125조 가까이 증가 日평균 개인 거래액 30조 선 8개월 만에 웃돌아 올 들어 美·日 대비 韓 ..</t>
  </si>
  <si>
    <t>몸값낮춘 IPO 재수생 서울보증보험 청약[공모주달력]</t>
  </si>
  <si>
    <t>https://n.news.naver.com/mnews/article/648/0000033932</t>
  </si>
  <si>
    <t>봄기운이 느껴지는 3월 첫째 주 공모주 일정을 알아볼게요. 서울보증보험?씨케이솔루션?한텍 청약 시작 이번 주는 서울보증보험?씨케이솔루션..</t>
  </si>
  <si>
    <t>트럼프 위협 속 美성장우려…고용ㆍPMI 주목[뉴욕증시-주간전망]</t>
  </si>
  <si>
    <t>https://n.news.naver.com/mnews/article/001/0015241419</t>
  </si>
  <si>
    <t>미국 제조업ㆍ서비스업황 지표 줄줄이 연준 베이지북도…파월 의장 7일 공개석상에 올라 브로드컴ㆍ코스트코 실적 주목 (뉴욕=연합뉴스) 최진..</t>
  </si>
  <si>
    <t>"이러면 누가 국장하나" 개미들 우려 터졌다…공매도 재개, 남은 과제는</t>
  </si>
  <si>
    <t>https://n.news.naver.com/mnews/article/008/0005160203</t>
  </si>
  <si>
    <t>4조 매물폭탄에도 '방긋'…외국인들 이 종목 쓸어 담았다는데 [종목+]</t>
  </si>
  <si>
    <t>https://n.news.naver.com/mnews/article/015/0005100886</t>
  </si>
  <si>
    <t>외국인 투자자가 지난 한 달간 국내 증시에서 4조원 넘는 물량을 쏟아낸 와중에도 정보기술(IT)과 방산주를 적극 담은 것으로 나타났다...</t>
  </si>
  <si>
    <t>선진국 지수 편입 발판 마련했다…공매도 재개 기대감 '쑥'</t>
  </si>
  <si>
    <t>https://n.news.naver.com/mnews/article/008/0005160200</t>
  </si>
  <si>
    <t>"개미만 놀아나" 불신?…"불법 공매도 99% 잡는다" 자신 있는 이유</t>
  </si>
  <si>
    <t>https://n.news.naver.com/mnews/article/008/0005160197</t>
  </si>
  <si>
    <t>관세·공매도 리스크 ‘촉각’…2700선 안착 여부 주목[3월 증시 전망]</t>
  </si>
  <si>
    <t>https://n.news.naver.com/mnews/article/119/0002928631</t>
  </si>
  <si>
    <t>3월 국내 증시는 미국의 관세 부과 여부, 공매도 재개 등 불확실성 속에서 등락을 거듭할 것으로 예상된다. 완만하게 상승 속도를 감소한..</t>
  </si>
  <si>
    <t xml:space="preserve">데일리안 </t>
  </si>
  <si>
    <t>훈풍 부는 회사채 시장…"3월에도 강세 기조 이어질 듯"</t>
  </si>
  <si>
    <t>https://n.news.naver.com/mnews/article/001/0015241389</t>
  </si>
  <si>
    <t>석화·유통 등 일부 미매각에도 수요 예측 경쟁률 높아" "기준금리 인하로 크레딧 강세 환경 조성…30bp까지 가능" 연초 기관 투자자의..</t>
  </si>
  <si>
    <t>지난달 원화 주요국 통화보다 약했다…관세 위협에 유독 취약</t>
  </si>
  <si>
    <t>https://n.news.naver.com/mnews/article/001/0015241387</t>
  </si>
  <si>
    <t>엔화 3% 오르는 동안 원화 0.45%↓…경기 우려도 원화 약세 요인 "관세 공격에 환율 단기 변동성 확대될 수도…하반기 하향 안정" ..</t>
  </si>
  <si>
    <t>옵티머스 대해부…머스크 휴머노이드 전략 어디까지 왔나 [김기혁의 테슬라월드]</t>
  </si>
  <si>
    <t>https://n.news.naver.com/mnews/article/011/0004456424</t>
  </si>
  <si>
    <t>올해 1월 유튜브에 올라온 한 쇼츠 영상에는 테슬라 휴머노이드(인간형) 로봇 '옵티머스(Optimus)'가 방금 세탁된 검은 반팔 상의..</t>
  </si>
  <si>
    <t>[단독]20억 시스템 들인다…해외 기관투자자도 공매도 전산화 참여</t>
  </si>
  <si>
    <t>https://n.news.naver.com/mnews/article/008/0005160196</t>
  </si>
  <si>
    <t>증권업계 "캡티브 논란 억울… 금융감독원이 역할 해야"</t>
  </si>
  <si>
    <t>https://n.news.naver.com/mnews/article/417/0001061326</t>
  </si>
  <si>
    <t>증권사 캡티브 영업으로 회사채 시장에 수요예측 교란이 발생한다는 의혹에 대해 증권업계에서 지나친 의심이라는 반론이 제기된다. 자료가 명..</t>
  </si>
  <si>
    <t xml:space="preserve">머니S </t>
  </si>
  <si>
    <t>토지거래허가구역 '호재'…NH證 "대치동, 외부 수요 유입 기대감↑"</t>
  </si>
  <si>
    <t>https://n.news.naver.com/mnews/article/119/0002928628</t>
  </si>
  <si>
    <t>NH투자증권은 '대치동 심층분석_대치 학세권 아파트 심층분석' 보고서를 출간했다고 2일 밝혔다. 해당 보고서에는 대치동 아파트 단지 현..</t>
  </si>
  <si>
    <t>키움증권, 대체거래소 출범 맞춰 새 국내주식 매매 수수료율 적용</t>
  </si>
  <si>
    <t>https://n.news.naver.com/mnews/article/119/0002928627</t>
  </si>
  <si>
    <t>이달 4일 대체거래소(ATS) 넥스트레이드가 출범하는 가운데 키움증권이 이에 발맞춰 새로운 국내주식 매매 수수료율을 적용한다. 2일 금..</t>
  </si>
  <si>
    <t>“치킨값 벌 수 있을까”…‘2조 대어’ 등 3개사 출격 대기, 봄바람 부나</t>
  </si>
  <si>
    <t>https://n.news.naver.com/mnews/article/009/0005452041</t>
  </si>
  <si>
    <t>올해 첫 ‘따따블’(공모가 대비 4배 상승)의 등장으로 얼어붙었던 기업공개(IPO) 시장에 온기가 퍼진 가운데 3월 첫째 주 3개사가 ..</t>
  </si>
  <si>
    <t>개막 앞둔 주총 시즌, 올해는 주주제안 '잠잠' 왜?</t>
  </si>
  <si>
    <t>https://n.news.naver.com/mnews/article/629/0000369243</t>
  </si>
  <si>
    <t>KT&amp;G·삼성물산·SK스퀘어·금호석화 등 행동주의펀드 주주제안 '無' 밸류업 공시 바람에 소액주주 연대력 강해졌다는 시각도 국내 주요 ..</t>
  </si>
  <si>
    <t xml:space="preserve">더팩트 </t>
  </si>
  <si>
    <t>"최근 증권 뉴스들에 따르면, 높은 '김치 프리미엄'과 지속되는 외국인의 코스피 순매도, 중국 양회 및 미국 고용보고서에 대한 시장의 주목, 그리고 K-딸기의 미국 시장 내 인기 상승과 삼성전자의 지속적인 주가 부진 문제가 두드러지는 가운데, 여러 국내외 요인들이 한국 증시에 영향을 미치고 있습니다."</t>
    <phoneticPr fontId="1" type="noConversion"/>
  </si>
  <si>
    <t>휴스틸</t>
  </si>
  <si>
    <t>https://finance.naver.com/item/main.naver?code=005010</t>
  </si>
  <si>
    <t>△ 415</t>
  </si>
  <si>
    <t>태림포장</t>
  </si>
  <si>
    <t>https://finance.naver.com/item/main.naver?code=011280</t>
  </si>
  <si>
    <t>△ 190</t>
  </si>
  <si>
    <t>쿠쿠홈시스</t>
  </si>
  <si>
    <t>https://finance.naver.com/item/main.naver?code=284740</t>
  </si>
  <si>
    <t>△ 1,350</t>
  </si>
  <si>
    <t>성문전자우</t>
  </si>
  <si>
    <t>https://finance.naver.com/item/main.naver?code=014915</t>
  </si>
  <si>
    <t>△ 290</t>
  </si>
  <si>
    <t>N/A</t>
  </si>
  <si>
    <t>유니온</t>
  </si>
  <si>
    <t>https://finance.naver.com/item/main.naver?code=000910</t>
  </si>
  <si>
    <t>△ 310</t>
  </si>
  <si>
    <t>평화홀딩스</t>
  </si>
  <si>
    <t>https://finance.naver.com/item/main.naver?code=010770</t>
  </si>
  <si>
    <t>△ 390</t>
  </si>
  <si>
    <t>한국패러랠</t>
  </si>
  <si>
    <t>https://finance.naver.com/item/main.naver?code=168490</t>
  </si>
  <si>
    <t>△ 5</t>
  </si>
  <si>
    <t>키다리스튜디오</t>
  </si>
  <si>
    <t>https://finance.naver.com/item/main.naver?code=020120</t>
  </si>
  <si>
    <t>△ 155</t>
  </si>
  <si>
    <t>PLUS 글로벌방산</t>
  </si>
  <si>
    <t>https://finance.naver.com/item/main.naver?code=496770</t>
  </si>
  <si>
    <t>△ 475</t>
  </si>
  <si>
    <t>유화증권우</t>
  </si>
  <si>
    <t>https://finance.naver.com/item/main.naver?code=003465</t>
  </si>
  <si>
    <t>△ 85</t>
  </si>
  <si>
    <t>한국화장품</t>
  </si>
  <si>
    <t>https://finance.naver.com/item/main.naver?code=123690</t>
  </si>
  <si>
    <t>△ 240</t>
  </si>
  <si>
    <t>코리아써키트</t>
  </si>
  <si>
    <t>https://finance.naver.com/item/main.naver?code=007810</t>
  </si>
  <si>
    <t>△ 410</t>
  </si>
  <si>
    <t>넥스틸</t>
  </si>
  <si>
    <t>https://finance.naver.com/item/main.naver?code=092790</t>
  </si>
  <si>
    <t>△ 360</t>
  </si>
  <si>
    <t>콤텍시스템</t>
  </si>
  <si>
    <t>https://finance.naver.com/item/main.naver?code=031820</t>
  </si>
  <si>
    <t>△ 18</t>
  </si>
  <si>
    <t>진원생명과학</t>
  </si>
  <si>
    <t>https://finance.naver.com/item/main.naver?code=011000</t>
  </si>
  <si>
    <t>△ 60</t>
  </si>
  <si>
    <t>SHD</t>
  </si>
  <si>
    <t>https://finance.naver.com/item/main.naver?code=001770</t>
  </si>
  <si>
    <t>이수스페셜티케미컬</t>
  </si>
  <si>
    <t>https://finance.naver.com/item/main.naver?code=457190</t>
  </si>
  <si>
    <t>△ 1,500</t>
  </si>
  <si>
    <t>인스코비</t>
  </si>
  <si>
    <t>https://finance.naver.com/item/main.naver?code=006490</t>
  </si>
  <si>
    <t>△ 43</t>
  </si>
  <si>
    <t>아이티센엔텍</t>
  </si>
  <si>
    <t>https://finance.naver.com/item/main.naver?code=010280</t>
  </si>
  <si>
    <t>▲ 198</t>
  </si>
  <si>
    <t>포바이포</t>
  </si>
  <si>
    <t>https://finance.naver.com/item/main.naver?code=389140</t>
  </si>
  <si>
    <t>▲ 2,170</t>
  </si>
  <si>
    <t>소룩스</t>
  </si>
  <si>
    <t>https://finance.naver.com/item/main.naver?code=290690</t>
  </si>
  <si>
    <t>▲ 735</t>
  </si>
  <si>
    <t>비엘팜텍</t>
  </si>
  <si>
    <t>https://finance.naver.com/item/main.naver?code=065170</t>
  </si>
  <si>
    <t>▲ 562</t>
  </si>
  <si>
    <t>DSC인베스트먼트</t>
  </si>
  <si>
    <t>https://finance.naver.com/item/main.naver?code=241520</t>
  </si>
  <si>
    <t>△ 995</t>
  </si>
  <si>
    <t>위세아이텍</t>
  </si>
  <si>
    <t>https://finance.naver.com/item/main.naver?code=065370</t>
  </si>
  <si>
    <t>△ 1,310</t>
  </si>
  <si>
    <t>크레오에스지</t>
  </si>
  <si>
    <t>https://finance.naver.com/item/main.naver?code=040350</t>
  </si>
  <si>
    <t>△ 75</t>
  </si>
  <si>
    <t>스튜디오미르</t>
  </si>
  <si>
    <t>https://finance.naver.com/item/main.naver?code=408900</t>
  </si>
  <si>
    <t>△ 490</t>
  </si>
  <si>
    <t>엑스페릭스</t>
  </si>
  <si>
    <t>https://finance.naver.com/item/main.naver?code=317770</t>
  </si>
  <si>
    <t>△ 545</t>
  </si>
  <si>
    <t>디젠스</t>
  </si>
  <si>
    <t>https://finance.naver.com/item/main.naver?code=113810</t>
  </si>
  <si>
    <t>△ 280</t>
  </si>
  <si>
    <t>카이노스메드</t>
  </si>
  <si>
    <t>https://finance.naver.com/item/main.naver?code=284620</t>
  </si>
  <si>
    <t>△ 158</t>
  </si>
  <si>
    <t>삼지전자</t>
  </si>
  <si>
    <t>https://finance.naver.com/item/main.naver?code=037460</t>
  </si>
  <si>
    <t>△ 1,090</t>
  </si>
  <si>
    <t>대주산업</t>
  </si>
  <si>
    <t>https://finance.naver.com/item/main.naver?code=003310</t>
  </si>
  <si>
    <t>△ 163</t>
  </si>
  <si>
    <t>프럼파스트</t>
  </si>
  <si>
    <t>https://finance.naver.com/item/main.naver?code=035200</t>
  </si>
  <si>
    <t>△ 355</t>
  </si>
  <si>
    <t>TS인베스트먼트</t>
  </si>
  <si>
    <t>https://finance.naver.com/item/main.naver?code=246690</t>
  </si>
  <si>
    <t>△ 121</t>
  </si>
  <si>
    <t>바이오솔루션</t>
  </si>
  <si>
    <t>https://finance.naver.com/item/main.naver?code=086820</t>
  </si>
  <si>
    <t>△ 2,700</t>
  </si>
  <si>
    <t>씨큐브</t>
  </si>
  <si>
    <t>https://finance.naver.com/item/main.naver?code=101240</t>
  </si>
  <si>
    <t>△ 345</t>
  </si>
  <si>
    <t>마녀공장</t>
  </si>
  <si>
    <t>https://finance.naver.com/item/main.naver?code=439090</t>
  </si>
  <si>
    <t>△ 1,660</t>
  </si>
  <si>
    <t>이노인스트루먼트</t>
  </si>
  <si>
    <t>https://finance.naver.com/item/main.naver?code=215790</t>
  </si>
  <si>
    <t>△ 40</t>
  </si>
  <si>
    <t>유라테크</t>
  </si>
  <si>
    <t>https://finance.naver.com/item/main.naver?code=048430</t>
  </si>
  <si>
    <t>△ 620</t>
  </si>
  <si>
    <t>파인테크닉스</t>
  </si>
  <si>
    <t>https://finance.naver.com/item/main.naver?code=106240</t>
  </si>
  <si>
    <t>△ 90</t>
  </si>
  <si>
    <t>유일에너테크</t>
  </si>
  <si>
    <t>https://finance.naver.com/item/main.naver?code=340930</t>
  </si>
  <si>
    <t>투비소프트</t>
  </si>
  <si>
    <t>https://finance.naver.com/item/main.naver?code=079970</t>
  </si>
  <si>
    <t>△ 35</t>
  </si>
  <si>
    <t>인피니트헬스케어</t>
  </si>
  <si>
    <t>https://finance.naver.com/item/main.naver?code=071200</t>
  </si>
  <si>
    <t>△ 330</t>
  </si>
  <si>
    <t>아이앤씨</t>
  </si>
  <si>
    <t>https://finance.naver.com/item/main.naver?code=052860</t>
  </si>
  <si>
    <t>△ 135</t>
  </si>
  <si>
    <t>한빛레이저</t>
  </si>
  <si>
    <t>https://finance.naver.com/item/main.naver?code=452190</t>
  </si>
  <si>
    <t>듀오백</t>
  </si>
  <si>
    <t>https://finance.naver.com/item/main.naver?code=073190</t>
  </si>
  <si>
    <t>△ 200</t>
  </si>
  <si>
    <t>와이팜</t>
  </si>
  <si>
    <t>https://finance.naver.com/item/main.naver?code=332570</t>
  </si>
  <si>
    <t>토마토시스템</t>
  </si>
  <si>
    <t>https://finance.naver.com/item/main.naver?code=393210</t>
  </si>
  <si>
    <t>△ 320</t>
  </si>
  <si>
    <t>올릭스</t>
  </si>
  <si>
    <t>https://finance.naver.com/item/main.naver?code=226950</t>
  </si>
  <si>
    <t>△ 3,100</t>
  </si>
  <si>
    <t>양지사</t>
  </si>
  <si>
    <t>https://finance.naver.com/item/main.naver?code=030960</t>
  </si>
  <si>
    <t>△ 510</t>
  </si>
  <si>
    <t>디와이디</t>
  </si>
  <si>
    <t>https://finance.naver.com/item/main.naver?code=219550</t>
  </si>
  <si>
    <t>△ 37</t>
  </si>
  <si>
    <t>iMBC</t>
  </si>
  <si>
    <t>https://finance.naver.com/item/main.naver?code=052220</t>
  </si>
  <si>
    <t>△ 185</t>
  </si>
  <si>
    <t>캐리</t>
  </si>
  <si>
    <t>https://finance.naver.com/item/main.naver?code=313760</t>
  </si>
  <si>
    <t>△ 170</t>
  </si>
  <si>
    <t>이엔셀</t>
  </si>
  <si>
    <t>https://finance.naver.com/item/main.naver?code=456070</t>
  </si>
  <si>
    <t>△ 850</t>
  </si>
  <si>
    <t>제이씨케미칼</t>
  </si>
  <si>
    <t>https://finance.naver.com/item/main.naver?code=137950</t>
  </si>
  <si>
    <t>△ 165</t>
  </si>
  <si>
    <t>앤디포스</t>
  </si>
  <si>
    <t>https://finance.naver.com/item/main.naver?code=238090</t>
  </si>
  <si>
    <t>△ 78</t>
  </si>
  <si>
    <t>수젠텍</t>
  </si>
  <si>
    <t>https://finance.naver.com/item/main.naver?code=253840</t>
  </si>
  <si>
    <t>지노믹트리</t>
  </si>
  <si>
    <t>https://finance.naver.com/item/main.naver?code=228760</t>
  </si>
  <si>
    <t>△ 770</t>
  </si>
  <si>
    <t>코스텍시스</t>
  </si>
  <si>
    <t>https://finance.naver.com/item/main.naver?code=355150</t>
  </si>
  <si>
    <t>△ 300</t>
  </si>
  <si>
    <t>에이비온</t>
  </si>
  <si>
    <t>https://finance.naver.com/item/main.naver?code=203400</t>
  </si>
  <si>
    <t>노머스</t>
  </si>
  <si>
    <t>https://finance.naver.com/item/main.naver?code=473980</t>
  </si>
  <si>
    <t>△ 900</t>
  </si>
  <si>
    <t>오리엔트정공</t>
  </si>
  <si>
    <t>https://finance.naver.com/item/main.naver?code=065500</t>
  </si>
  <si>
    <t>알비더블유</t>
  </si>
  <si>
    <t>https://finance.naver.com/item/main.naver?code=361570</t>
  </si>
  <si>
    <t>△ 105</t>
  </si>
  <si>
    <t>공구우먼</t>
  </si>
  <si>
    <t>https://finance.naver.com/item/main.naver?code=366030</t>
  </si>
  <si>
    <t>싸이토젠</t>
  </si>
  <si>
    <t>https://finance.naver.com/item/main.naver?code=217330</t>
  </si>
  <si>
    <t>△ 145</t>
  </si>
  <si>
    <t>실리콘투</t>
  </si>
  <si>
    <t>https://finance.naver.com/item/main.naver?code=257720</t>
  </si>
  <si>
    <t>에이루트</t>
  </si>
  <si>
    <t>https://finance.naver.com/item/main.naver?code=096690</t>
  </si>
  <si>
    <t>△ 38</t>
  </si>
  <si>
    <t>아이엠</t>
  </si>
  <si>
    <t>https://finance.naver.com/item/main.naver?code=101390</t>
  </si>
  <si>
    <t>△ 28</t>
  </si>
  <si>
    <t>이수앱지스</t>
  </si>
  <si>
    <t>https://finance.naver.com/item/main.naver?code=086890</t>
  </si>
  <si>
    <t>한솔인티큐브</t>
  </si>
  <si>
    <t>https://finance.naver.com/item/main.naver?code=070590</t>
  </si>
  <si>
    <t>△ 29</t>
  </si>
  <si>
    <t>하이텍팜</t>
  </si>
  <si>
    <t>https://finance.naver.com/item/main.naver?code=106190</t>
  </si>
  <si>
    <t>△ 440</t>
  </si>
  <si>
    <t>제닉</t>
  </si>
  <si>
    <t>https://finance.naver.com/item/main.naver?code=123330</t>
  </si>
  <si>
    <t>△ 700</t>
  </si>
  <si>
    <t>스톤브릿지벤처스</t>
  </si>
  <si>
    <t>https://finance.naver.com/item/main.naver?code=330730</t>
  </si>
  <si>
    <t>△ 110</t>
  </si>
  <si>
    <t>아이톡시</t>
  </si>
  <si>
    <t>https://finance.naver.com/item/main.naver?code=052770</t>
  </si>
  <si>
    <t>△ 36</t>
  </si>
  <si>
    <t>메디앙스</t>
  </si>
  <si>
    <t>https://finance.naver.com/item/main.naver?code=014100</t>
  </si>
  <si>
    <t>베노티앤알</t>
  </si>
  <si>
    <t>https://finance.naver.com/item/main.naver?code=206400</t>
  </si>
  <si>
    <t>△ 47</t>
  </si>
  <si>
    <t>카스</t>
  </si>
  <si>
    <t>https://finance.naver.com/item/main.naver?code=016920</t>
  </si>
  <si>
    <t>△ 51</t>
  </si>
  <si>
    <t>오로스테크놀로지</t>
  </si>
  <si>
    <t>https://finance.naver.com/item/main.naver?code=322310</t>
  </si>
  <si>
    <t>△ 600</t>
  </si>
  <si>
    <t>이지바이오</t>
  </si>
  <si>
    <t>https://finance.naver.com/item/main.naver?code=353810</t>
  </si>
  <si>
    <t>△ 125</t>
  </si>
  <si>
    <t>조아제약</t>
  </si>
  <si>
    <t>https://finance.naver.com/item/main.naver?code=034940</t>
  </si>
  <si>
    <t>△ 26</t>
  </si>
  <si>
    <t>대동기어</t>
  </si>
  <si>
    <t>https://finance.naver.com/item/main.naver?code=008830</t>
  </si>
  <si>
    <t>젬백스</t>
  </si>
  <si>
    <t>https://finance.naver.com/item/main.naver?code=082270</t>
  </si>
  <si>
    <t>빛샘전자</t>
  </si>
  <si>
    <t>https://finance.naver.com/item/main.naver?code=072950</t>
  </si>
  <si>
    <t>△ 100</t>
  </si>
  <si>
    <t>와이랩</t>
  </si>
  <si>
    <t>https://finance.naver.com/item/main.naver?code=432430</t>
  </si>
  <si>
    <t>△ 140</t>
  </si>
  <si>
    <t>캔버스엔</t>
  </si>
  <si>
    <t>https://finance.naver.com/item/main.naver?code=210120</t>
  </si>
  <si>
    <t>△ 65</t>
  </si>
  <si>
    <t>와토스코리아</t>
  </si>
  <si>
    <t>https://finance.naver.com/item/main.naver?code=079000</t>
  </si>
  <si>
    <t>△ 120</t>
  </si>
  <si>
    <t>M83</t>
  </si>
  <si>
    <t>https://finance.naver.com/item/main.naver?code=476080</t>
  </si>
  <si>
    <t>△ 340</t>
  </si>
  <si>
    <t>에스지헬스케어</t>
  </si>
  <si>
    <t>https://finance.naver.com/item/main.naver?code=398120</t>
  </si>
  <si>
    <t>에스앤더블류</t>
  </si>
  <si>
    <t>https://finance.naver.com/item/main.naver?code=103230</t>
  </si>
  <si>
    <t>ES큐브</t>
  </si>
  <si>
    <t>https://finance.naver.com/item/main.naver?code=050120</t>
  </si>
  <si>
    <t>△ 45</t>
  </si>
  <si>
    <t>디티앤씨알오</t>
  </si>
  <si>
    <t>https://finance.naver.com/item/main.naver?code=383930</t>
  </si>
  <si>
    <t>△ 160</t>
  </si>
  <si>
    <t>레이</t>
  </si>
  <si>
    <t>https://finance.naver.com/item/main.naver?code=228670</t>
  </si>
  <si>
    <t>△ 180</t>
  </si>
  <si>
    <t>대명에너지</t>
  </si>
  <si>
    <t>https://finance.naver.com/item/main.naver?code=389260</t>
  </si>
  <si>
    <t>엠오티</t>
  </si>
  <si>
    <t>https://finance.naver.com/item/main.naver?code=413390</t>
  </si>
  <si>
    <t>△ 210</t>
  </si>
  <si>
    <t>핑거스토리</t>
  </si>
  <si>
    <t>https://finance.naver.com/item/main.naver?code=417180</t>
  </si>
  <si>
    <t>△ 50</t>
  </si>
  <si>
    <t>아이윈플러스</t>
  </si>
  <si>
    <t>https://finance.naver.com/item/main.naver?code=123010</t>
  </si>
  <si>
    <t>△ 34</t>
  </si>
  <si>
    <t>로지시스</t>
  </si>
  <si>
    <t>https://finance.naver.com/item/main.naver?code=067730</t>
  </si>
  <si>
    <t>엘디티</t>
  </si>
  <si>
    <t>https://finance.naver.com/item/main.naver?code=096870</t>
  </si>
  <si>
    <t>에이텍</t>
  </si>
  <si>
    <t>https://finance.naver.com/item/main.naver?code=045660</t>
  </si>
  <si>
    <t>오픈놀</t>
  </si>
  <si>
    <t>https://finance.naver.com/item/main.naver?code=440320</t>
  </si>
  <si>
    <t>민테크</t>
  </si>
  <si>
    <t>https://finance.naver.com/item/main.naver?code=452200</t>
  </si>
  <si>
    <t>와이지엔터테인먼트</t>
  </si>
  <si>
    <t>https://finance.naver.com/item/main.naver?code=122870</t>
  </si>
  <si>
    <t>△ 1,200</t>
  </si>
  <si>
    <t>우주일렉트로</t>
  </si>
  <si>
    <t>https://finance.naver.com/item/main.naver?code=065680</t>
  </si>
  <si>
    <t>△ 550</t>
  </si>
  <si>
    <t>엑시온그룹</t>
  </si>
  <si>
    <t>https://finance.naver.com/item/main.naver?code=069920</t>
  </si>
  <si>
    <t>△ 15</t>
  </si>
  <si>
    <t>에스아이리소스</t>
  </si>
  <si>
    <t>https://finance.naver.com/item/main.naver?code=065420</t>
  </si>
  <si>
    <t>△ 4</t>
  </si>
  <si>
    <t>서연탑메탈</t>
  </si>
  <si>
    <t>https://finance.naver.com/item/main.naver?code=019770</t>
  </si>
  <si>
    <t>심텍</t>
  </si>
  <si>
    <t>https://finance.naver.com/item/main.naver?code=222800</t>
  </si>
  <si>
    <t>디에이피</t>
  </si>
  <si>
    <t>https://finance.naver.com/item/main.naver?code=066900</t>
  </si>
  <si>
    <t>뉴보텍</t>
  </si>
  <si>
    <t>https://finance.naver.com/item/main.naver?code=060260</t>
  </si>
  <si>
    <t>△ 19</t>
  </si>
  <si>
    <t>나노캠텍</t>
  </si>
  <si>
    <t>https://finance.naver.com/item/main.naver?code=091970</t>
  </si>
  <si>
    <t>△ 10</t>
  </si>
  <si>
    <t>팬스타엔터프라이즈</t>
  </si>
  <si>
    <t>https://finance.naver.com/item/main.naver?code=054300</t>
  </si>
  <si>
    <t>△ 9</t>
  </si>
  <si>
    <t>형지I&amp;C</t>
  </si>
  <si>
    <t>https://finance.naver.com/item/main.naver?code=011080</t>
  </si>
  <si>
    <t>△ 17</t>
  </si>
  <si>
    <t>에이치시티</t>
  </si>
  <si>
    <t>https://finance.naver.com/item/main.naver?code=072990</t>
  </si>
  <si>
    <t>△ 150</t>
  </si>
  <si>
    <t>네오펙트</t>
  </si>
  <si>
    <t>https://finance.naver.com/item/main.naver?code=290660</t>
  </si>
  <si>
    <t>△ 13</t>
  </si>
  <si>
    <t>티플랙스</t>
  </si>
  <si>
    <t>https://finance.naver.com/item/main.naver?code=081150</t>
  </si>
  <si>
    <t>어보브반도체</t>
  </si>
  <si>
    <t>https://finance.naver.com/item/main.naver?code=102120</t>
  </si>
  <si>
    <t>에프엔씨엔터</t>
  </si>
  <si>
    <t>https://finance.naver.com/item/main.naver?code=173940</t>
  </si>
  <si>
    <t>에이디테크놀로지</t>
  </si>
  <si>
    <t>https://finance.naver.com/item/main.naver?code=200710</t>
  </si>
  <si>
    <t>세동</t>
  </si>
  <si>
    <t>https://finance.naver.com/item/main.naver?code=053060</t>
  </si>
  <si>
    <t>△ 16</t>
  </si>
  <si>
    <t>클리오</t>
  </si>
  <si>
    <t>https://finance.naver.com/item/main.naver?code=237880</t>
  </si>
  <si>
    <t>지니언스</t>
  </si>
  <si>
    <t>https://finance.naver.com/item/main.naver?code=263860</t>
  </si>
  <si>
    <t>인카금융서비스</t>
  </si>
  <si>
    <t>https://finance.naver.com/item/main.naver?code=211050</t>
  </si>
  <si>
    <t>아스타</t>
  </si>
  <si>
    <t>https://finance.naver.com/item/main.naver?code=246720</t>
  </si>
  <si>
    <t>△ 80</t>
  </si>
  <si>
    <t>피델릭스</t>
  </si>
  <si>
    <t>https://finance.naver.com/item/main.naver?code=032580</t>
  </si>
  <si>
    <t>△ 21</t>
  </si>
  <si>
    <t>프롬바이오</t>
  </si>
  <si>
    <t>https://finance.naver.com/item/main.naver?code=377220</t>
  </si>
  <si>
    <t>태광</t>
  </si>
  <si>
    <t>https://finance.naver.com/item/main.naver?code=023160</t>
  </si>
  <si>
    <t>△ 350</t>
  </si>
  <si>
    <t>정원엔시스</t>
  </si>
  <si>
    <t>https://finance.naver.com/item/main.naver?code=045510</t>
  </si>
  <si>
    <t>△ 11</t>
  </si>
  <si>
    <t>에이에스텍</t>
  </si>
  <si>
    <t>https://finance.naver.com/item/main.naver?code=453860</t>
  </si>
  <si>
    <t>피씨디렉트</t>
  </si>
  <si>
    <t>https://finance.naver.com/item/main.naver?code=051380</t>
  </si>
  <si>
    <t>SGA</t>
  </si>
  <si>
    <t>https://finance.naver.com/item/main.naver?code=049470</t>
  </si>
  <si>
    <t>NEW</t>
  </si>
  <si>
    <t>https://finance.naver.com/item/main.naver?code=160550</t>
  </si>
  <si>
    <t>△ 30</t>
  </si>
  <si>
    <t>티앤엘</t>
  </si>
  <si>
    <t>https://finance.naver.com/item/main.naver?code=340570</t>
  </si>
  <si>
    <t>△ 1,000</t>
  </si>
  <si>
    <t>예림당</t>
  </si>
  <si>
    <t>https://finance.naver.com/item/main.naver?code=036000</t>
  </si>
  <si>
    <t>쎄니트</t>
  </si>
  <si>
    <t>https://finance.naver.com/item/main.naver?code=037760</t>
  </si>
  <si>
    <t>메이슨캐피탈</t>
  </si>
  <si>
    <t>https://finance.naver.com/item/main.naver?code=021880</t>
  </si>
  <si>
    <t>△ 3</t>
  </si>
  <si>
    <t>해성에어로보틱스</t>
  </si>
  <si>
    <t>https://finance.naver.com/item/main.naver?code=059270</t>
  </si>
  <si>
    <t>에이텍모빌리티</t>
  </si>
  <si>
    <t>https://finance.naver.com/item/main.naver?code=224110</t>
  </si>
  <si>
    <t>파인디앤씨</t>
  </si>
  <si>
    <t>https://finance.naver.com/item/main.naver?code=049120</t>
  </si>
  <si>
    <t>△ 12</t>
  </si>
  <si>
    <t>이상네트웍스</t>
  </si>
  <si>
    <t>https://finance.naver.com/item/main.naver?code=080010</t>
  </si>
  <si>
    <t>아시아종묘</t>
  </si>
  <si>
    <t>https://finance.naver.com/item/main.naver?code=154030</t>
  </si>
  <si>
    <t>△ 20</t>
  </si>
  <si>
    <t>액트로</t>
  </si>
  <si>
    <t>https://finance.naver.com/item/main.naver?code=290740</t>
  </si>
  <si>
    <t>△ 70</t>
  </si>
  <si>
    <t>와이솔</t>
  </si>
  <si>
    <t>https://finance.naver.com/item/main.naver?code=122990</t>
  </si>
  <si>
    <t>엠브레인</t>
  </si>
  <si>
    <t>https://finance.naver.com/item/main.naver?code=169330</t>
  </si>
  <si>
    <t>△ 25</t>
  </si>
  <si>
    <t>라이온켐텍</t>
  </si>
  <si>
    <t>https://finance.naver.com/item/main.naver?code=171120</t>
  </si>
  <si>
    <t>등락현황 전체</t>
    <phoneticPr fontId="1" type="noConversion"/>
  </si>
  <si>
    <t>등락현황 상승</t>
    <phoneticPr fontId="1" type="noConversion"/>
  </si>
  <si>
    <t>등락현황 보합</t>
    <phoneticPr fontId="1" type="noConversion"/>
  </si>
  <si>
    <t>등락현황 하락</t>
    <phoneticPr fontId="1" type="noConversion"/>
  </si>
  <si>
    <t>인터넷과카탈로그소매</t>
  </si>
  <si>
    <t>https://finance.naver.com/sise/sise_group_detail.naver?type=upjong&amp;no=308</t>
  </si>
  <si>
    <t>다각화된소비자서비스</t>
  </si>
  <si>
    <t>https://finance.naver.com/sise/sise_group_detail.naver?type=upjong&amp;no=339</t>
  </si>
  <si>
    <t>운송인프라</t>
  </si>
  <si>
    <t>https://finance.naver.com/sise/sise_group_detail.naver?type=upjong&amp;no=296</t>
  </si>
  <si>
    <t>창업투자</t>
  </si>
  <si>
    <t>https://finance.naver.com/sise/sise_group_detail.naver?type=upjong&amp;no=277</t>
  </si>
  <si>
    <t>가정용품</t>
  </si>
  <si>
    <t>https://finance.naver.com/sise/sise_group_detail.naver?type=upjong&amp;no=297</t>
  </si>
  <si>
    <t>카드</t>
  </si>
  <si>
    <t>https://finance.naver.com/sise/sise_group_detail.naver?type=upjong&amp;no=337</t>
  </si>
  <si>
    <t>기타금융</t>
  </si>
  <si>
    <t>https://finance.naver.com/sise/sise_group_detail.naver?type=upjong&amp;no=319</t>
  </si>
  <si>
    <t>부동산</t>
  </si>
  <si>
    <t>https://finance.naver.com/sise/sise_group_detail.naver?type=upjong&amp;no=280</t>
  </si>
  <si>
    <t>무역회사와판매업체</t>
  </si>
  <si>
    <t>https://finance.naver.com/sise/sise_group_detail.naver?type=upjong&amp;no=334</t>
  </si>
  <si>
    <t>식품과기본식료품소매</t>
  </si>
  <si>
    <t>https://finance.naver.com/sise/sise_group_detail.naver?type=upjong&amp;no=302</t>
  </si>
  <si>
    <t>종이와목재</t>
  </si>
  <si>
    <t>https://finance.naver.com/sise/sise_group_detail.naver?type=upjong&amp;no=318</t>
  </si>
  <si>
    <t>생명과학도구및서비스</t>
  </si>
  <si>
    <t>https://finance.naver.com/sise/sise_group_detail.naver?type=upjong&amp;no=262</t>
  </si>
  <si>
    <t>무선통신서비스</t>
  </si>
  <si>
    <t>https://finance.naver.com/sise/sise_group_detail.naver?type=upjong&amp;no=333</t>
  </si>
  <si>
    <t>출판</t>
  </si>
  <si>
    <t>https://finance.naver.com/sise/sise_group_detail.naver?type=upjong&amp;no=314</t>
  </si>
  <si>
    <t>컴퓨터와주변기기</t>
  </si>
  <si>
    <t>https://finance.naver.com/sise/sise_group_detail.naver?type=upjong&amp;no=293</t>
  </si>
  <si>
    <t>건축제품</t>
  </si>
  <si>
    <t>https://finance.naver.com/sise/sise_group_detail.naver?type=upjong&amp;no=320</t>
  </si>
  <si>
    <t>방송과엔터테인먼트</t>
  </si>
  <si>
    <t>https://finance.naver.com/sise/sise_group_detail.naver?type=upjong&amp;no=285</t>
  </si>
  <si>
    <t>사무용전자제품</t>
  </si>
  <si>
    <t>https://finance.naver.com/sise/sise_group_detail.naver?type=upjong&amp;no=338</t>
  </si>
  <si>
    <t>도로와철도운송</t>
  </si>
  <si>
    <t>https://finance.naver.com/sise/sise_group_detail.naver?type=upjong&amp;no=329</t>
  </si>
  <si>
    <t>기타</t>
  </si>
  <si>
    <t>https://finance.naver.com/sise/sise_group_detail.naver?type=upjong&amp;no=25</t>
  </si>
  <si>
    <t>상업서비스와공급품</t>
  </si>
  <si>
    <t>https://finance.naver.com/sise/sise_group_detail.naver?type=upjong&amp;no=324</t>
  </si>
  <si>
    <t>다각화된통신서비스</t>
  </si>
  <si>
    <t>https://finance.naver.com/sise/sise_group_detail.naver?type=upjong&amp;no=336</t>
  </si>
  <si>
    <t>조선</t>
  </si>
  <si>
    <t>https://finance.naver.com/sise/sise_group_detail.naver?type=upjong&amp;no=291</t>
  </si>
  <si>
    <t>음료</t>
  </si>
  <si>
    <t>https://finance.naver.com/sise/sise_group_detail.naver?type=upjong&amp;no=309</t>
  </si>
  <si>
    <t>화장품</t>
  </si>
  <si>
    <t>https://finance.naver.com/sise/sise_group_detail.naver?type=upjong&amp;no=266</t>
  </si>
  <si>
    <t>가구</t>
  </si>
  <si>
    <t>https://finance.naver.com/sise/sise_group_detail.naver?type=upjong&amp;no=303</t>
  </si>
  <si>
    <t>건강관리업체및서비스</t>
  </si>
  <si>
    <t>https://finance.naver.com/sise/sise_group_detail.naver?type=upjong&amp;no=316</t>
  </si>
  <si>
    <t>증권</t>
  </si>
  <si>
    <t>https://finance.naver.com/sise/sise_group_detail.naver?type=upjong&amp;no=321</t>
  </si>
  <si>
    <t>담배</t>
  </si>
  <si>
    <t>https://finance.naver.com/sise/sise_group_detail.naver?type=upjong&amp;no=275</t>
  </si>
  <si>
    <t>디스플레이장비및부품</t>
  </si>
  <si>
    <t>https://finance.naver.com/sise/sise_group_detail.naver?type=upjong&amp;no=269</t>
  </si>
  <si>
    <t>가정용기기와용품</t>
  </si>
  <si>
    <t>https://finance.naver.com/sise/sise_group_detail.naver?type=upjong&amp;no=298</t>
  </si>
  <si>
    <t>항공사</t>
  </si>
  <si>
    <t>https://finance.naver.com/sise/sise_group_detail.naver?type=upjong&amp;no=305</t>
  </si>
  <si>
    <t>문구류</t>
  </si>
  <si>
    <t>https://finance.naver.com/sise/sise_group_detail.naver?type=upjong&amp;no=332</t>
  </si>
  <si>
    <t>섬유,의류,신발,호화품</t>
  </si>
  <si>
    <t>https://finance.naver.com/sise/sise_group_detail.naver?type=upjong&amp;no=274</t>
  </si>
  <si>
    <t>가스유틸리티</t>
  </si>
  <si>
    <t>https://finance.naver.com/sise/sise_group_detail.naver?type=upjong&amp;no=312</t>
  </si>
  <si>
    <t>포장재</t>
  </si>
  <si>
    <t>https://finance.naver.com/sise/sise_group_detail.naver?type=upjong&amp;no=311</t>
  </si>
  <si>
    <t>게임엔터테인먼트</t>
  </si>
  <si>
    <t>https://finance.naver.com/sise/sise_group_detail.naver?type=upjong&amp;no=263</t>
  </si>
  <si>
    <t>손해보험</t>
  </si>
  <si>
    <t>https://finance.naver.com/sise/sise_group_detail.naver?type=upjong&amp;no=315</t>
  </si>
  <si>
    <t>광고</t>
  </si>
  <si>
    <t>https://finance.naver.com/sise/sise_group_detail.naver?type=upjong&amp;no=310</t>
  </si>
  <si>
    <t>전문소매</t>
  </si>
  <si>
    <t>https://finance.naver.com/sise/sise_group_detail.naver?type=upjong&amp;no=328</t>
  </si>
  <si>
    <t>호텔,레스토랑,레저</t>
  </si>
  <si>
    <t>https://finance.naver.com/sise/sise_group_detail.naver?type=upjong&amp;no=317</t>
  </si>
  <si>
    <t>핸드셋</t>
  </si>
  <si>
    <t>https://finance.naver.com/sise/sise_group_detail.naver?type=upjong&amp;no=292</t>
  </si>
  <si>
    <t>레저용장비와제품</t>
  </si>
  <si>
    <t>https://finance.naver.com/sise/sise_group_detail.naver?type=upjong&amp;no=271</t>
  </si>
  <si>
    <t>철강</t>
  </si>
  <si>
    <t>https://finance.naver.com/sise/sise_group_detail.naver?type=upjong&amp;no=304</t>
  </si>
  <si>
    <t>식품</t>
  </si>
  <si>
    <t>https://finance.naver.com/sise/sise_group_detail.naver?type=upjong&amp;no=268</t>
  </si>
  <si>
    <t>교육서비스</t>
  </si>
  <si>
    <t>https://finance.naver.com/sise/sise_group_detail.naver?type=upjong&amp;no=290</t>
  </si>
  <si>
    <t>통신장비</t>
  </si>
  <si>
    <t>https://finance.naver.com/sise/sise_group_detail.naver?type=upjong&amp;no=294</t>
  </si>
  <si>
    <t>백화점과일반상점</t>
  </si>
  <si>
    <t>https://finance.naver.com/sise/sise_group_detail.naver?type=upjong&amp;no=264</t>
  </si>
  <si>
    <t>제약</t>
  </si>
  <si>
    <t>https://finance.naver.com/sise/sise_group_detail.naver?type=upjong&amp;no=261</t>
  </si>
  <si>
    <t>건축자재</t>
  </si>
  <si>
    <t>https://finance.naver.com/sise/sise_group_detail.naver?type=upjong&amp;no=289</t>
  </si>
  <si>
    <t>은행</t>
  </si>
  <si>
    <t>https://finance.naver.com/sise/sise_group_detail.naver?type=upjong&amp;no=301</t>
  </si>
  <si>
    <t>소프트웨어</t>
  </si>
  <si>
    <t>https://finance.naver.com/sise/sise_group_detail.naver?type=upjong&amp;no=287</t>
  </si>
  <si>
    <t>자동차</t>
  </si>
  <si>
    <t>https://finance.naver.com/sise/sise_group_detail.naver?type=upjong&amp;no=273</t>
  </si>
  <si>
    <t>생명보험</t>
  </si>
  <si>
    <t>https://finance.naver.com/sise/sise_group_detail.naver?type=upjong&amp;no=330</t>
  </si>
  <si>
    <t>IT서비스</t>
  </si>
  <si>
    <t>https://finance.naver.com/sise/sise_group_detail.naver?type=upjong&amp;no=267</t>
  </si>
  <si>
    <t>항공화물운송과물류</t>
  </si>
  <si>
    <t>https://finance.naver.com/sise/sise_group_detail.naver?type=upjong&amp;no=326</t>
  </si>
  <si>
    <t>생물공학</t>
  </si>
  <si>
    <t>https://finance.naver.com/sise/sise_group_detail.naver?type=upjong&amp;no=286</t>
  </si>
  <si>
    <t>에너지장비및서비스</t>
  </si>
  <si>
    <t>https://finance.naver.com/sise/sise_group_detail.naver?type=upjong&amp;no=295</t>
  </si>
  <si>
    <t>복합유틸리티</t>
  </si>
  <si>
    <t>https://finance.naver.com/sise/sise_group_detail.naver?type=upjong&amp;no=331</t>
  </si>
  <si>
    <t>건강관리장비와용품</t>
  </si>
  <si>
    <t>https://finance.naver.com/sise/sise_group_detail.naver?type=upjong&amp;no=281</t>
  </si>
  <si>
    <t>건강관리기술</t>
  </si>
  <si>
    <t>https://finance.naver.com/sise/sise_group_detail.naver?type=upjong&amp;no=288</t>
  </si>
  <si>
    <t>비철금속</t>
  </si>
  <si>
    <t>https://finance.naver.com/sise/sise_group_detail.naver?type=upjong&amp;no=322</t>
  </si>
  <si>
    <t>반도체와반도체장비</t>
  </si>
  <si>
    <t>https://finance.naver.com/sise/sise_group_detail.naver?type=upjong&amp;no=278</t>
  </si>
  <si>
    <t>석유와가스</t>
  </si>
  <si>
    <t>https://finance.naver.com/sise/sise_group_detail.naver?type=upjong&amp;no=313</t>
  </si>
  <si>
    <t>자동차부품</t>
  </si>
  <si>
    <t>https://finance.naver.com/sise/sise_group_detail.naver?type=upjong&amp;no=270</t>
  </si>
  <si>
    <t>디스플레이패널</t>
  </si>
  <si>
    <t>https://finance.naver.com/sise/sise_group_detail.naver?type=upjong&amp;no=327</t>
  </si>
  <si>
    <t>해운사</t>
  </si>
  <si>
    <t>https://finance.naver.com/sise/sise_group_detail.naver?type=upjong&amp;no=323</t>
  </si>
  <si>
    <t>건설</t>
  </si>
  <si>
    <t>https://finance.naver.com/sise/sise_group_detail.naver?type=upjong&amp;no=279</t>
  </si>
  <si>
    <t>판매업체</t>
  </si>
  <si>
    <t>https://finance.naver.com/sise/sise_group_detail.naver?type=upjong&amp;no=265</t>
  </si>
  <si>
    <t>전자제품</t>
  </si>
  <si>
    <t>https://finance.naver.com/sise/sise_group_detail.naver?type=upjong&amp;no=307</t>
  </si>
  <si>
    <t>전자장비와기기</t>
  </si>
  <si>
    <t>https://finance.naver.com/sise/sise_group_detail.naver?type=upjong&amp;no=282</t>
  </si>
  <si>
    <t>양방향미디어와서비스</t>
  </si>
  <si>
    <t>https://finance.naver.com/sise/sise_group_detail.naver?type=upjong&amp;no=300</t>
  </si>
  <si>
    <t>전기장비</t>
  </si>
  <si>
    <t>https://finance.naver.com/sise/sise_group_detail.naver?type=upjong&amp;no=306</t>
  </si>
  <si>
    <t>복합기업</t>
  </si>
  <si>
    <t>https://finance.naver.com/sise/sise_group_detail.naver?type=upjong&amp;no=276</t>
  </si>
  <si>
    <t>화학</t>
  </si>
  <si>
    <t>https://finance.naver.com/sise/sise_group_detail.naver?type=upjong&amp;no=272</t>
  </si>
  <si>
    <t>기계</t>
  </si>
  <si>
    <t>https://finance.naver.com/sise/sise_group_detail.naver?type=upjong&amp;no=299</t>
  </si>
  <si>
    <t>전기제품</t>
  </si>
  <si>
    <t>https://finance.naver.com/sise/sise_group_detail.naver?type=upjong&amp;no=283</t>
  </si>
  <si>
    <t>우주항공과국방</t>
  </si>
  <si>
    <t>https://finance.naver.com/sise/sise_group_detail.naver?type=upjong&amp;no=284</t>
  </si>
  <si>
    <t>전기유틸리티</t>
  </si>
  <si>
    <t>https://finance.naver.com/sise/sise_group_detail.naver?type=upjong&amp;no=325</t>
  </si>
  <si>
    <t>코스피</t>
  </si>
  <si>
    <t>https://n.news.naver.com/mnews/article/277/0005553567</t>
  </si>
  <si>
    <t>[특징주]태림포장, '아쎄따'와 군용 골판지 드론 개발에 급등</t>
  </si>
  <si>
    <t>아시아경제</t>
  </si>
  <si>
    <t>2025.02.28 09:24</t>
  </si>
  <si>
    <t>https://dart.fss.or.kr/dsaf001/main.do?rcpNo=20250228801481</t>
  </si>
  <si>
    <t>주주총회소집결의</t>
  </si>
  <si>
    <t>2025.02.28</t>
  </si>
  <si>
    <t>https://dart.fss.or.kr/dsaf001/main.do?rcpNo=20250228801242</t>
  </si>
  <si>
    <t>매출액또는손익구조30%(대규모법인은15%)이상변경</t>
  </si>
  <si>
    <t>https://dart.fss.or.kr/dsaf001/main.do?rcpNo=20250228001881</t>
  </si>
  <si>
    <t>대규모기업집단현황공시[분기별공시(개별회사용)]</t>
  </si>
  <si>
    <t>https://dart.fss.or.kr/dsaf001/main.do?rcpNo=20250214001693</t>
  </si>
  <si>
    <t>지급수단별ㆍ지급기간별지급금액및분쟁조정기구에관한사항</t>
  </si>
  <si>
    <t>2025.02.14</t>
  </si>
  <si>
    <t>https://dart.fss.or.kr/dsaf001/main.do?rcpNo=20250212000468</t>
  </si>
  <si>
    <t>동일인등출자계열회사와의상품ㆍ용역거래변경</t>
  </si>
  <si>
    <t>2025.02.12</t>
  </si>
  <si>
    <t>https://n.news.naver.com/mnews/article/030/0003288720</t>
  </si>
  <si>
    <t>[ET라씨로]쿠쿠홈시스, 4분기 호실적에 상승세</t>
  </si>
  <si>
    <t>전자신문</t>
  </si>
  <si>
    <t>2025.02.28 14:46</t>
  </si>
  <si>
    <t>https://n.news.naver.com/mnews/article/030/0003288708</t>
  </si>
  <si>
    <t>쿠쿠, 소비자 선정 최고 브랜드 대상 '4관왕'</t>
  </si>
  <si>
    <t>2025.02.28 14:26</t>
  </si>
  <si>
    <t>https://dart.fss.or.kr/dsaf001/main.do?rcpNo=20250227801329</t>
  </si>
  <si>
    <t>연결재무제표기준영업(잠정)실적(공정공시)</t>
  </si>
  <si>
    <t>2025.02.27</t>
  </si>
  <si>
    <t>https://dart.fss.or.kr/dsaf001/main.do?rcpNo=20250226800624</t>
  </si>
  <si>
    <t>성문전자</t>
  </si>
  <si>
    <t>2025.02.26</t>
  </si>
  <si>
    <t>https://n.news.naver.com/mnews/article/015/0005100486</t>
  </si>
  <si>
    <t>트럼프 관세 압박에 희토류株 동반 강세</t>
  </si>
  <si>
    <t>한국경제</t>
  </si>
  <si>
    <t>2025.02.28 10:08</t>
  </si>
  <si>
    <t>https://dart.fss.or.kr/dsaf001/main.do?rcpNo=20250214800717</t>
  </si>
  <si>
    <t>한국경제TV</t>
  </si>
  <si>
    <t>2025.03.02 08:42</t>
  </si>
  <si>
    <t>https://dart.fss.or.kr/dsaf001/main.do?rcpNo=20250228801578</t>
  </si>
  <si>
    <t>조회공시요구(현저한시황변동)에대한답변(중요공시대상없음)</t>
  </si>
  <si>
    <t>https://dart.fss.or.kr/dsaf001/main.do?rcpNo=20250227800956</t>
  </si>
  <si>
    <t>조회공시요구(현저한시황변동)</t>
  </si>
  <si>
    <t>유가증권시장본부</t>
  </si>
  <si>
    <t>https://dart.fss.or.kr/dsaf001/main.do?rcpNo=20250225800714</t>
  </si>
  <si>
    <t>타인에대한채무보증결정</t>
  </si>
  <si>
    <t>2025.02.25</t>
  </si>
  <si>
    <t>https://dart.fss.or.kr/dsaf001/main.do?rcpNo=20250219800595</t>
  </si>
  <si>
    <t>타인에대한채무보증결정 (자회사의 주요경영사항)</t>
  </si>
  <si>
    <t>2025.02.19</t>
  </si>
  <si>
    <t>https://dart.fss.or.kr/dsaf001/main.do?rcpNo=20250219800587</t>
  </si>
  <si>
    <t>https://dart.fss.or.kr/dsaf001/main.do?rcpNo=20250228801516</t>
  </si>
  <si>
    <t>투자유의안내</t>
  </si>
  <si>
    <t>https://dart.fss.or.kr/dsaf001/main.do?rcpNo=20250228003327</t>
  </si>
  <si>
    <t>https://dart.fss.or.kr/dsaf001/main.do?rcpNo=20250214801136</t>
  </si>
  <si>
    <t>https://dart.fss.or.kr/dsaf001/main.do?rcpNo=20250214801044</t>
  </si>
  <si>
    <t>https://dart.fss.or.kr/dsaf001/main.do?rcpNo=20250214001817</t>
  </si>
  <si>
    <t>https://dart.fss.or.kr/dsaf001/main.do?rcpNo=20250228004805</t>
  </si>
  <si>
    <t>[기재정정]주주총회소집공고</t>
  </si>
  <si>
    <t>유화증권</t>
  </si>
  <si>
    <t>https://dart.fss.or.kr/dsaf001/main.do?rcpNo=20250226002688</t>
  </si>
  <si>
    <t>의결권대리행사권유참고서류</t>
  </si>
  <si>
    <t>https://dart.fss.or.kr/dsaf001/main.do?rcpNo=20250225801389</t>
  </si>
  <si>
    <t>https://dart.fss.or.kr/dsaf001/main.do?rcpNo=20250225801357</t>
  </si>
  <si>
    <t>현금ㆍ현물배당결정</t>
  </si>
  <si>
    <t>코스닥</t>
  </si>
  <si>
    <t>https://n.news.naver.com/mnews/article/018/0005953574</t>
  </si>
  <si>
    <t>‘美 관세 정책 불확실성’ 속 3%대 하락…11거래일 만에 740선[코...</t>
  </si>
  <si>
    <t>이데일리</t>
  </si>
  <si>
    <t>2025.02.28 15:44</t>
  </si>
  <si>
    <t>https://n.news.naver.com/mnews/article/018/0005953474</t>
  </si>
  <si>
    <t>코스닥, 트럼프發 관세 정책 혼란 속 3%대 약세…750선 깨져</t>
  </si>
  <si>
    <t>2025.02.28 14:13</t>
  </si>
  <si>
    <t>https://n.news.naver.com/mnews/article/082/0001313903</t>
  </si>
  <si>
    <t>경영 복귀 강진모 회장 1년, 아이티센 지난해 역대 실적 달성</t>
  </si>
  <si>
    <t>부산일보</t>
  </si>
  <si>
    <t>2025.02.28 09:44</t>
  </si>
  <si>
    <t>https://n.news.naver.com/mnews/article/421/0008103609</t>
  </si>
  <si>
    <t>"순이익 108억인데 시총은 430억…아이티센엔텍 재평가 필요"[줌인e...</t>
  </si>
  <si>
    <t>뉴스1</t>
  </si>
  <si>
    <t>2025.02.28 09:34</t>
  </si>
  <si>
    <t>https://dart.fss.or.kr/dsaf001/main.do?rcpNo=20250227900623</t>
  </si>
  <si>
    <t>https://dart.fss.or.kr/dsaf001/main.do?rcpNo=20250227900621</t>
  </si>
  <si>
    <t>매출액또는손익구조30%(대규모법인은15%)이상변동</t>
  </si>
  <si>
    <t>https://n.news.naver.com/mnews/article/277/0005553590</t>
  </si>
  <si>
    <t>[특징주]TSMC-메타-퓨리오사 '삼각연대'…포바이포, 핵심 기술 파트...</t>
  </si>
  <si>
    <t>2025.02.28 09:36</t>
  </si>
  <si>
    <t>https://dart.fss.or.kr/dsaf001/main.do?rcpNo=20250217901191</t>
  </si>
  <si>
    <t>2025.02.17</t>
  </si>
  <si>
    <t>https://dart.fss.or.kr/dsaf001/main.do?rcpNo=20250227006536</t>
  </si>
  <si>
    <t>[기재정정]주요사항보고서(회사합병결정)</t>
  </si>
  <si>
    <t>https://dart.fss.or.kr/dsaf001/main.do?rcpNo=20250227900880</t>
  </si>
  <si>
    <t>[기재정정]주주총회소집결의 (임시주주총회)</t>
  </si>
  <si>
    <t>https://dart.fss.or.kr/dsaf001/main.do?rcpNo=20250227900877</t>
  </si>
  <si>
    <t>[기재정정]주주명부폐쇄기간또는기준일설정</t>
  </si>
  <si>
    <t>https://dart.fss.or.kr/dsaf001/main.do?rcpNo=20250221002920</t>
  </si>
  <si>
    <t>임원ㆍ주요주주특정증권등소유상황보고서</t>
  </si>
  <si>
    <t>정재준</t>
  </si>
  <si>
    <t>2025.02.24</t>
  </si>
  <si>
    <t>https://dart.fss.or.kr/dsaf001/main.do?rcpNo=20250221002857</t>
  </si>
  <si>
    <t>주식등의대량보유상황보고서(일반)</t>
  </si>
  <si>
    <t>https://dart.fss.or.kr/dsaf001/main.do?rcpNo=20250217901206</t>
  </si>
  <si>
    <t>조회공시요구(현저한시황변동)에대한답변(미확정)</t>
  </si>
  <si>
    <t>https://dart.fss.or.kr/dsaf001/main.do?rcpNo=20250214002741</t>
  </si>
  <si>
    <t>https://dart.fss.or.kr/dsaf001/main.do?rcpNo=20250214002740</t>
  </si>
  <si>
    <t>https://dart.fss.or.kr/dsaf001/main.do?rcpNo=20250214901316</t>
  </si>
  <si>
    <t>코스닥시장본부</t>
  </si>
  <si>
    <t>https://dart.fss.or.kr/dsaf001/main.do?rcpNo=20250211901418</t>
  </si>
  <si>
    <t>2025.02.11</t>
  </si>
  <si>
    <t>https://dart.fss.or.kr/dsaf001/main.do?rcpNo=20250210000698</t>
  </si>
  <si>
    <t>주식등의대량보유상황보고서(약식)</t>
  </si>
  <si>
    <t>김복덕</t>
  </si>
  <si>
    <t>2025.02.10</t>
  </si>
  <si>
    <t>https://n.news.naver.com/mnews/article/015/0005100475</t>
  </si>
  <si>
    <t>비엘팜텍, 3연속 상한가…무상증자 권리락 착시 효과</t>
  </si>
  <si>
    <t>2025.02.28 09:50</t>
  </si>
  <si>
    <t>https://dart.fss.or.kr/dsaf001/main.do?rcpNo=20250227006754</t>
  </si>
  <si>
    <t>송상근</t>
  </si>
  <si>
    <t>https://dart.fss.or.kr/dsaf001/main.do?rcpNo=20250227006686</t>
  </si>
  <si>
    <t>신동진</t>
  </si>
  <si>
    <t>https://dart.fss.or.kr/dsaf001/main.do?rcpNo=20250227006590</t>
  </si>
  <si>
    <t>박영철</t>
  </si>
  <si>
    <t>https://dart.fss.or.kr/dsaf001/main.do?rcpNo=20250227006516</t>
  </si>
  <si>
    <t>https://dart.fss.or.kr/dsaf001/main.do?rcpNo=20250227900927</t>
  </si>
  <si>
    <t>전환가액의조정</t>
  </si>
  <si>
    <t>https://dart.fss.or.kr/dsaf001/main.do?rcpNo=20250225901160</t>
  </si>
  <si>
    <t>권리락 (무상증자)</t>
  </si>
  <si>
    <t>https://dart.fss.or.kr/dsaf001/main.do?rcpNo=20250218900725</t>
  </si>
  <si>
    <t>2025.02.18</t>
  </si>
  <si>
    <t>https://dart.fss.or.kr/dsaf001/main.do?rcpNo=20250212900769</t>
  </si>
  <si>
    <t>주주명부폐쇄기간또는기준일설정</t>
  </si>
  <si>
    <t>https://dart.fss.or.kr/dsaf001/main.do?rcpNo=20250212900719</t>
  </si>
  <si>
    <t>주권매매거래정지 (무상증자)</t>
  </si>
  <si>
    <t>https://dart.fss.or.kr/dsaf001/main.do?rcpNo=20250212000715</t>
  </si>
  <si>
    <t>주요사항보고서(무상증자결정)</t>
  </si>
  <si>
    <t>https://n.news.naver.com/mnews/article/008/0005159792</t>
  </si>
  <si>
    <t>엔비디아 추월한 효율…메타이어 TSMC도 퓨리오사AI '눈독'</t>
  </si>
  <si>
    <t>머니투데이</t>
  </si>
  <si>
    <t>2025.02.28 12:30</t>
  </si>
  <si>
    <t>https://dart.fss.or.kr/dsaf001/main.do?rcpNo=20250217001612</t>
  </si>
  <si>
    <t>신탁계약에의한취득상황보고서</t>
  </si>
  <si>
    <t>https://dart.fss.or.kr/dsaf001/main.do?rcpNo=20250207000534</t>
  </si>
  <si>
    <t>신탁계약해지결과보고서</t>
  </si>
  <si>
    <t>2025.02.07</t>
  </si>
  <si>
    <t>https://dart.fss.or.kr/dsaf001/main.do?rcpNo=20250204000031</t>
  </si>
  <si>
    <t>이성훈</t>
  </si>
  <si>
    <t>2025.02.04</t>
  </si>
  <si>
    <t>https://dart.fss.or.kr/dsaf001/main.do?rcpNo=20250224001146</t>
  </si>
  <si>
    <t>주요사항보고서(자기주식처분결정)</t>
  </si>
  <si>
    <t>https://dart.fss.or.kr/dsaf001/main.do?rcpNo=20250218000636</t>
  </si>
  <si>
    <t>https://dart.fss.or.kr/dsaf001/main.do?rcpNo=20250213900362</t>
  </si>
  <si>
    <t>2025.02.13</t>
  </si>
  <si>
    <t>https://dart.fss.or.kr/dsaf001/main.do?rcpNo=20250213900321</t>
  </si>
  <si>
    <t>https://dart.fss.or.kr/dsaf001/main.do?rcpNo=20250226900851</t>
  </si>
  <si>
    <t>[기재정정]매출액또는손익구조30%(대규모법인은15%)이상변동</t>
  </si>
  <si>
    <t>https://dart.fss.or.kr/dsaf001/main.do?rcpNo=20250224004038</t>
  </si>
  <si>
    <t>큐로홀딩스</t>
  </si>
  <si>
    <t>https://dart.fss.or.kr/dsaf001/main.do?rcpNo=20250218900512</t>
  </si>
  <si>
    <t>[기재정정]단일판매ㆍ공급계약체결</t>
  </si>
  <si>
    <t>https://dart.fss.or.kr/dsaf001/main.do?rcpNo=20250217001473</t>
  </si>
  <si>
    <t>https://dart.fss.or.kr/dsaf001/main.do?rcpNo=20250227006336</t>
  </si>
  <si>
    <t>이환</t>
  </si>
  <si>
    <t>https://dart.fss.or.kr/dsaf001/main.do?rcpNo=20250213900994</t>
  </si>
  <si>
    <t>https://n.news.naver.com/mnews/article/018/0005953475</t>
  </si>
  <si>
    <t>엑스페릭스, 퓨리오사와 AI 가속기 최적화 협력…글로벌 경쟁 우위 선....</t>
  </si>
  <si>
    <t>2025.02.28 14:16</t>
  </si>
  <si>
    <t>https://dart.fss.or.kr/dsaf001/main.do?rcpNo=20250228006440</t>
  </si>
  <si>
    <t>[첨부정정]주요사항보고서(타법인주식및출자증권양도결정)</t>
  </si>
  <si>
    <t>https://dart.fss.or.kr/dsaf001/main.do?rcpNo=20250226900005</t>
  </si>
  <si>
    <t>주권관련사채권의취득결정</t>
  </si>
  <si>
    <t>https://dart.fss.or.kr/dsaf001/main.do?rcpNo=20250226900003</t>
  </si>
  <si>
    <t>타법인주식및출자증권처분결정</t>
  </si>
  <si>
    <t>https://dart.fss.or.kr/dsaf001/main.do?rcpNo=20250225005272</t>
  </si>
  <si>
    <t>합병등종료보고서 (자산양수도)</t>
  </si>
  <si>
    <t>https://dart.fss.or.kr/dsaf001/main.do?rcpNo=20250225901282</t>
  </si>
  <si>
    <t>https://dart.fss.or.kr/dsaf001/main.do?rcpNo=20250211901275</t>
  </si>
  <si>
    <t>https://dart.fss.or.kr/dsaf001/main.do?rcpNo=20250205000286</t>
  </si>
  <si>
    <t>[기재정정]주식매수선택권부여에관한신고</t>
  </si>
  <si>
    <t>2025.02.05</t>
  </si>
  <si>
    <t>https://dart.fss.or.kr/dsaf001/main.do?rcpNo=20250205000277</t>
  </si>
  <si>
    <t>https://dart.fss.or.kr/dsaf001/main.do?rcpNo=20250205000270</t>
  </si>
  <si>
    <t>https://dart.fss.or.kr/dsaf001/main.do?rcpNo=20250226900571</t>
  </si>
  <si>
    <t>https://dart.fss.or.kr/dsaf001/main.do?rcpNo=20250226900566</t>
  </si>
  <si>
    <t>https://dart.fss.or.kr/dsaf001/main.do?rcpNo=20250226900548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</si>
</sst>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3" tint="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b/>
      <sz val="11"/>
      <color rgb="FF005DDE"/>
      <name val="맑은 고딕"/>
      <family val="3"/>
      <charset val="129"/>
      <scheme val="major"/>
    </font>
    <font>
      <b/>
      <sz val="6"/>
      <color rgb="FF005DDE"/>
      <name val="맑은 고딕"/>
      <family val="3"/>
      <charset val="129"/>
      <scheme val="major"/>
    </font>
    <font>
      <b/>
      <sz val="11"/>
      <color rgb="FFE00400"/>
      <name val="맑은 고딕"/>
      <family val="3"/>
      <charset val="129"/>
      <scheme val="major"/>
    </font>
    <font>
      <b/>
      <sz val="6"/>
      <color rgb="FFE00400"/>
      <name val="맑은 고딕"/>
      <family val="3"/>
      <charset val="129"/>
      <scheme val="major"/>
    </font>
    <font>
      <sz val="9"/>
      <color theme="10"/>
      <name val="맑은 고딕"/>
      <family val="3"/>
      <charset val="129"/>
      <scheme val="major"/>
    </font>
    <font>
      <sz val="6"/>
      <color theme="1"/>
      <name val="맑은 고딕"/>
      <family val="3"/>
      <charset val="129"/>
      <scheme val="major"/>
    </font>
    <font>
      <sz val="7"/>
      <color rgb="FF005DDE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</borders>
  <cellStyleXfs count="5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9" fillId="0" borderId="0" xfId="3" applyAlignment="1">
      <alignment horizontal="center" vertical="center"/>
    </xf>
    <xf numFmtId="0" fontId="4" fillId="0" borderId="0" xfId="0" applyFont="1">
      <alignment vertical="center"/>
    </xf>
    <xf numFmtId="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22" fontId="0" fillId="0" borderId="0" xfId="0" applyNumberFormat="1">
      <alignment vertical="center"/>
    </xf>
    <xf numFmtId="0" fontId="2" fillId="2" borderId="7" xfId="4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2" borderId="7" xfId="4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left" vertical="center" wrapText="1" indent="1"/>
    </xf>
    <xf numFmtId="49" fontId="2" fillId="2" borderId="7" xfId="4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0" fontId="2" fillId="3" borderId="7" xfId="4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 indent="1"/>
    </xf>
    <xf numFmtId="0" fontId="0" fillId="3" borderId="0" xfId="0" applyFill="1" applyAlignment="1">
      <alignment horizontal="center" vertical="center"/>
    </xf>
    <xf numFmtId="0" fontId="9" fillId="3" borderId="0" xfId="3" applyFill="1">
      <alignment vertical="center"/>
    </xf>
    <xf numFmtId="0" fontId="5" fillId="3" borderId="0" xfId="0" applyFont="1" applyFill="1" applyAlignment="1">
      <alignment horizontal="right" vertical="center"/>
    </xf>
    <xf numFmtId="0" fontId="4" fillId="3" borderId="0" xfId="0" applyFont="1" applyFill="1">
      <alignment vertical="center"/>
    </xf>
    <xf numFmtId="10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0" fillId="4" borderId="2" xfId="0" applyFont="1" applyFill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0" fillId="0" borderId="2" xfId="0" applyFont="1" applyBorder="1" applyAlignment="1">
      <alignment horizontal="center" vertical="center"/>
    </xf>
    <xf numFmtId="0" fontId="11" fillId="0" borderId="0" xfId="0" quotePrefix="1" applyFont="1">
      <alignment vertical="center"/>
    </xf>
    <xf numFmtId="0" fontId="10" fillId="4" borderId="6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77" fontId="11" fillId="4" borderId="1" xfId="0" applyNumberFormat="1" applyFont="1" applyFill="1" applyBorder="1">
      <alignment vertical="center"/>
    </xf>
    <xf numFmtId="177" fontId="13" fillId="4" borderId="5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right" vertical="center" wrapText="1"/>
    </xf>
    <xf numFmtId="0" fontId="10" fillId="4" borderId="0" xfId="0" applyFont="1" applyFill="1">
      <alignment vertical="center"/>
    </xf>
    <xf numFmtId="176" fontId="11" fillId="4" borderId="0" xfId="1" applyFont="1" applyFill="1" applyAlignment="1">
      <alignment horizontal="right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0" xfId="0" applyFont="1" applyFill="1">
      <alignment vertical="center"/>
    </xf>
    <xf numFmtId="0" fontId="12" fillId="4" borderId="0" xfId="0" applyFont="1" applyFill="1" applyAlignment="1">
      <alignment horizontal="right" vertical="center"/>
    </xf>
    <xf numFmtId="9" fontId="12" fillId="4" borderId="0" xfId="2" applyFont="1" applyFill="1" applyAlignment="1">
      <alignment horizontal="right" vertical="center"/>
    </xf>
    <xf numFmtId="4" fontId="15" fillId="0" borderId="0" xfId="0" applyNumberFormat="1" applyFont="1" applyAlignment="1">
      <alignment horizontal="left" vertical="center" wrapText="1"/>
    </xf>
    <xf numFmtId="4" fontId="16" fillId="0" borderId="0" xfId="0" applyNumberFormat="1" applyFont="1" applyAlignment="1">
      <alignment horizontal="left" vertical="center" wrapText="1"/>
    </xf>
    <xf numFmtId="4" fontId="17" fillId="0" borderId="0" xfId="0" applyNumberFormat="1" applyFont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11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177" fontId="11" fillId="4" borderId="0" xfId="0" applyNumberFormat="1" applyFont="1" applyFill="1">
      <alignment vertical="center"/>
    </xf>
    <xf numFmtId="0" fontId="13" fillId="4" borderId="11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7" fontId="11" fillId="0" borderId="0" xfId="0" applyNumberFormat="1" applyFont="1">
      <alignment vertical="center"/>
    </xf>
    <xf numFmtId="177" fontId="12" fillId="0" borderId="0" xfId="0" applyNumberFormat="1" applyFont="1" applyAlignment="1">
      <alignment horizontal="center" vertical="center"/>
    </xf>
    <xf numFmtId="177" fontId="20" fillId="0" borderId="0" xfId="0" applyNumberFormat="1" applyFont="1" applyAlignment="1">
      <alignment horizontal="right" vertical="center"/>
    </xf>
    <xf numFmtId="177" fontId="11" fillId="0" borderId="0" xfId="0" applyNumberFormat="1" applyFont="1" applyAlignment="1">
      <alignment horizontal="left" vertical="center"/>
    </xf>
    <xf numFmtId="177" fontId="11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left" vertical="center" wrapText="1" indent="2"/>
    </xf>
    <xf numFmtId="0" fontId="11" fillId="0" borderId="0" xfId="0" applyFont="1" applyAlignment="1">
      <alignment horizontal="left" vertical="center" wrapText="1" indent="2"/>
    </xf>
    <xf numFmtId="0" fontId="13" fillId="0" borderId="0" xfId="0" applyFont="1">
      <alignment vertical="center"/>
    </xf>
    <xf numFmtId="0" fontId="10" fillId="0" borderId="2" xfId="0" applyFont="1" applyBorder="1">
      <alignment vertical="center"/>
    </xf>
    <xf numFmtId="0" fontId="22" fillId="0" borderId="0" xfId="3" applyFont="1" applyAlignment="1">
      <alignment horizontal="center" vertical="center"/>
    </xf>
    <xf numFmtId="177" fontId="13" fillId="4" borderId="1" xfId="0" applyNumberFormat="1" applyFont="1" applyFill="1" applyBorder="1" applyAlignment="1">
      <alignment horizontal="right" vertical="center"/>
    </xf>
    <xf numFmtId="177" fontId="14" fillId="4" borderId="1" xfId="0" applyNumberFormat="1" applyFont="1" applyFill="1" applyBorder="1" applyAlignment="1">
      <alignment horizontal="right" vertical="center"/>
    </xf>
    <xf numFmtId="9" fontId="14" fillId="4" borderId="1" xfId="2" applyFont="1" applyFill="1" applyBorder="1" applyAlignment="1">
      <alignment horizontal="right" vertical="center"/>
    </xf>
    <xf numFmtId="0" fontId="23" fillId="4" borderId="0" xfId="0" applyFont="1" applyFill="1" applyAlignment="1">
      <alignment horizontal="left" vertical="center"/>
    </xf>
    <xf numFmtId="0" fontId="10" fillId="5" borderId="2" xfId="0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177" fontId="11" fillId="0" borderId="0" xfId="0" applyNumberFormat="1" applyFont="1" applyAlignment="1">
      <alignment horizontal="left" vertical="center"/>
    </xf>
    <xf numFmtId="177" fontId="13" fillId="4" borderId="8" xfId="0" applyNumberFormat="1" applyFont="1" applyFill="1" applyBorder="1" applyAlignment="1">
      <alignment horizontal="left" vertical="center" wrapText="1"/>
    </xf>
    <xf numFmtId="177" fontId="13" fillId="4" borderId="0" xfId="0" applyNumberFormat="1" applyFont="1" applyFill="1" applyAlignment="1">
      <alignment horizontal="left" vertical="center" wrapText="1"/>
    </xf>
    <xf numFmtId="177" fontId="13" fillId="4" borderId="9" xfId="0" applyNumberFormat="1" applyFont="1" applyFill="1" applyBorder="1" applyAlignment="1">
      <alignment horizontal="left" vertical="center" wrapText="1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9" fillId="4" borderId="8" xfId="3" applyFill="1" applyBorder="1" applyAlignment="1">
      <alignment vertical="center" wrapText="1"/>
    </xf>
    <xf numFmtId="0" fontId="19" fillId="4" borderId="8" xfId="3" applyFont="1" applyFill="1" applyBorder="1" applyAlignment="1">
      <alignment vertical="center" wrapText="1"/>
    </xf>
    <xf numFmtId="0" fontId="19" fillId="4" borderId="0" xfId="3" applyFont="1" applyFill="1" applyAlignment="1">
      <alignment vertical="center" wrapText="1"/>
    </xf>
    <xf numFmtId="0" fontId="10" fillId="5" borderId="10" xfId="0" applyFont="1" applyFill="1" applyBorder="1" applyAlignment="1">
      <alignment horizontal="center" vertical="center"/>
    </xf>
    <xf numFmtId="177" fontId="10" fillId="4" borderId="2" xfId="0" applyNumberFormat="1" applyFont="1" applyFill="1" applyBorder="1" applyAlignment="1">
      <alignment horizontal="center" vertical="center"/>
    </xf>
  </cellXfs>
  <cellStyles count="5">
    <cellStyle name="20% - 강조색1" xfId="4" builtinId="30"/>
    <cellStyle name="백분율" xfId="2" builtinId="5"/>
    <cellStyle name="쉼표 [0]" xfId="1" builtinId="6"/>
    <cellStyle name="표준" xfId="0" builtinId="0"/>
    <cellStyle name="하이퍼링크" xfId="3" builtinId="8" customBuiltin="1"/>
  </cellStyles>
  <dxfs count="2">
    <dxf>
      <font>
        <color rgb="FFFF0000"/>
      </font>
    </dxf>
    <dxf>
      <font>
        <color rgb="FF0070C0"/>
      </font>
    </dxf>
  </dxfs>
  <tableStyles count="0" defaultTableStyle="TableStyleMedium2" defaultPivotStyle="PivotStyleLight16"/>
  <colors>
    <mruColors>
      <color rgb="FFDBF1C1"/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업종별시세!$A$2:$A$28</c:f>
              <c:strCache>
                <c:ptCount val="27"/>
                <c:pt idx="0">
                  <c:v>인터넷과카탈로그소매</c:v>
                </c:pt>
                <c:pt idx="1">
                  <c:v>다각화된소비자서비스</c:v>
                </c:pt>
                <c:pt idx="2">
                  <c:v>운송인프라</c:v>
                </c:pt>
                <c:pt idx="3">
                  <c:v>창업투자</c:v>
                </c:pt>
                <c:pt idx="4">
                  <c:v>가정용품</c:v>
                </c:pt>
                <c:pt idx="5">
                  <c:v>카드</c:v>
                </c:pt>
                <c:pt idx="6">
                  <c:v>기타금융</c:v>
                </c:pt>
                <c:pt idx="7">
                  <c:v>부동산</c:v>
                </c:pt>
                <c:pt idx="8">
                  <c:v>무역회사와판매업체</c:v>
                </c:pt>
                <c:pt idx="9">
                  <c:v>식품과기본식료품소매</c:v>
                </c:pt>
                <c:pt idx="10">
                  <c:v>종이와목재</c:v>
                </c:pt>
                <c:pt idx="11">
                  <c:v>생명과학도구및서비스</c:v>
                </c:pt>
                <c:pt idx="12">
                  <c:v>무선통신서비스</c:v>
                </c:pt>
                <c:pt idx="13">
                  <c:v>출판</c:v>
                </c:pt>
                <c:pt idx="14">
                  <c:v>컴퓨터와주변기기</c:v>
                </c:pt>
                <c:pt idx="15">
                  <c:v>건축제품</c:v>
                </c:pt>
                <c:pt idx="16">
                  <c:v>방송과엔터테인먼트</c:v>
                </c:pt>
                <c:pt idx="17">
                  <c:v>사무용전자제품</c:v>
                </c:pt>
                <c:pt idx="18">
                  <c:v>도로와철도운송</c:v>
                </c:pt>
                <c:pt idx="19">
                  <c:v>기타</c:v>
                </c:pt>
                <c:pt idx="20">
                  <c:v>상업서비스와공급품</c:v>
                </c:pt>
                <c:pt idx="21">
                  <c:v>다각화된통신서비스</c:v>
                </c:pt>
                <c:pt idx="22">
                  <c:v>조선</c:v>
                </c:pt>
                <c:pt idx="23">
                  <c:v>음료</c:v>
                </c:pt>
                <c:pt idx="24">
                  <c:v>화장품</c:v>
                </c:pt>
                <c:pt idx="25">
                  <c:v>가구</c:v>
                </c:pt>
                <c:pt idx="26">
                  <c:v>건강관리업체및서비스</c:v>
                </c:pt>
              </c:strCache>
            </c:strRef>
          </c:cat>
          <c:val>
            <c:numRef>
              <c:f>업종별시세!$C$2:$C$28</c:f>
              <c:numCache>
                <c:formatCode>0.00%</c:formatCode>
                <c:ptCount val="27"/>
                <c:pt idx="0">
                  <c:v>1.3100000000000001E-2</c:v>
                </c:pt>
                <c:pt idx="1">
                  <c:v>1.11E-2</c:v>
                </c:pt>
                <c:pt idx="2">
                  <c:v>-3.0999999999999999E-3</c:v>
                </c:pt>
                <c:pt idx="3">
                  <c:v>-3.5999999999999999E-3</c:v>
                </c:pt>
                <c:pt idx="4">
                  <c:v>-4.0000000000000001E-3</c:v>
                </c:pt>
                <c:pt idx="5">
                  <c:v>-4.4000000000000003E-3</c:v>
                </c:pt>
                <c:pt idx="6">
                  <c:v>-4.4999999999999997E-3</c:v>
                </c:pt>
                <c:pt idx="7">
                  <c:v>-4.8999999999999998E-3</c:v>
                </c:pt>
                <c:pt idx="8">
                  <c:v>-5.1000000000000004E-3</c:v>
                </c:pt>
                <c:pt idx="9">
                  <c:v>-5.4999999999999997E-3</c:v>
                </c:pt>
                <c:pt idx="10">
                  <c:v>-5.5999999999999999E-3</c:v>
                </c:pt>
                <c:pt idx="11">
                  <c:v>-5.7999999999999996E-3</c:v>
                </c:pt>
                <c:pt idx="12">
                  <c:v>-6.0000000000000001E-3</c:v>
                </c:pt>
                <c:pt idx="13">
                  <c:v>-7.9000000000000008E-3</c:v>
                </c:pt>
                <c:pt idx="14">
                  <c:v>-8.2000000000000007E-3</c:v>
                </c:pt>
                <c:pt idx="15">
                  <c:v>-9.5999999999999992E-3</c:v>
                </c:pt>
                <c:pt idx="16">
                  <c:v>-9.7999999999999997E-3</c:v>
                </c:pt>
                <c:pt idx="17">
                  <c:v>-1.03E-2</c:v>
                </c:pt>
                <c:pt idx="18">
                  <c:v>-1.06E-2</c:v>
                </c:pt>
                <c:pt idx="19">
                  <c:v>-1.1599999999999999E-2</c:v>
                </c:pt>
                <c:pt idx="20">
                  <c:v>-1.26E-2</c:v>
                </c:pt>
                <c:pt idx="21">
                  <c:v>-1.2999999999999999E-2</c:v>
                </c:pt>
                <c:pt idx="22">
                  <c:v>-1.46E-2</c:v>
                </c:pt>
                <c:pt idx="23">
                  <c:v>-1.4800000000000001E-2</c:v>
                </c:pt>
                <c:pt idx="24">
                  <c:v>-1.5900000000000001E-2</c:v>
                </c:pt>
                <c:pt idx="25">
                  <c:v>-1.61E-2</c:v>
                </c:pt>
                <c:pt idx="26">
                  <c:v>-1.6799999999999999E-2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chart" Target="../charts/chart1.xml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12700</xdr:colOff>
      <xdr:row>3</xdr:row>
      <xdr:rowOff>25400</xdr:rowOff>
    </xdr:from>
    <xdr:to>
      <xdr:col>2</xdr:col>
      <xdr:colOff>981075</xdr:colOff>
      <xdr:row>7</xdr:row>
      <xdr:rowOff>209550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56252C2-9B6A-4B0D-B75D-C4D01B3BA3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</xdr:row>
      <xdr:rowOff>25400</xdr:rowOff>
    </xdr:from>
    <xdr:to>
      <xdr:col>5</xdr:col>
      <xdr:colOff>981075</xdr:colOff>
      <xdr:row>7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5A4BBAF-4B08-4269-828A-A792DF9D41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3</xdr:row>
      <xdr:rowOff>25400</xdr:rowOff>
    </xdr:from>
    <xdr:to>
      <xdr:col>8</xdr:col>
      <xdr:colOff>981075</xdr:colOff>
      <xdr:row>7</xdr:row>
      <xdr:rowOff>209550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99FE966-9E14-4A9B-8427-48C151DD6E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</xdr:row>
      <xdr:rowOff>25400</xdr:rowOff>
    </xdr:from>
    <xdr:to>
      <xdr:col>2</xdr:col>
      <xdr:colOff>981075</xdr:colOff>
      <xdr:row>14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E018A2D-E669-49CE-BB0A-4A299FE4B8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</xdr:row>
      <xdr:rowOff>25400</xdr:rowOff>
    </xdr:from>
    <xdr:to>
      <xdr:col>5</xdr:col>
      <xdr:colOff>981075</xdr:colOff>
      <xdr:row>14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0E017F9-2B70-40BE-A72E-4742D5DFFC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9</xdr:row>
      <xdr:rowOff>25400</xdr:rowOff>
    </xdr:from>
    <xdr:to>
      <xdr:col>8</xdr:col>
      <xdr:colOff>981075</xdr:colOff>
      <xdr:row>14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55A959AA-6F38-4C6B-957D-FEB6339EA2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</xdr:row>
      <xdr:rowOff>25400</xdr:rowOff>
    </xdr:from>
    <xdr:to>
      <xdr:col>2</xdr:col>
      <xdr:colOff>981075</xdr:colOff>
      <xdr:row>19</xdr:row>
      <xdr:rowOff>209550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7B6932E-10BE-4131-8B65-CF2FBC6140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</xdr:row>
      <xdr:rowOff>25400</xdr:rowOff>
    </xdr:from>
    <xdr:to>
      <xdr:col>5</xdr:col>
      <xdr:colOff>981075</xdr:colOff>
      <xdr:row>19</xdr:row>
      <xdr:rowOff>209550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C7623909-544B-4DBC-8F60-49F13A3264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15</xdr:row>
      <xdr:rowOff>25400</xdr:rowOff>
    </xdr:from>
    <xdr:to>
      <xdr:col>8</xdr:col>
      <xdr:colOff>981075</xdr:colOff>
      <xdr:row>19</xdr:row>
      <xdr:rowOff>209550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F1A59F3C-7427-401E-8498-5681837C3F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</xdr:row>
      <xdr:rowOff>25400</xdr:rowOff>
    </xdr:from>
    <xdr:to>
      <xdr:col>2</xdr:col>
      <xdr:colOff>981075</xdr:colOff>
      <xdr:row>25</xdr:row>
      <xdr:rowOff>209550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45D33CC1-3F50-4851-8C2C-46E7EF146D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</xdr:row>
      <xdr:rowOff>25400</xdr:rowOff>
    </xdr:from>
    <xdr:to>
      <xdr:col>5</xdr:col>
      <xdr:colOff>981075</xdr:colOff>
      <xdr:row>25</xdr:row>
      <xdr:rowOff>209550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DF769DA-D50A-4A33-9BA4-64315816ED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21</xdr:row>
      <xdr:rowOff>25400</xdr:rowOff>
    </xdr:from>
    <xdr:to>
      <xdr:col>8</xdr:col>
      <xdr:colOff>981075</xdr:colOff>
      <xdr:row>25</xdr:row>
      <xdr:rowOff>209550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3CE2D1E3-D865-4D07-A67B-89EE435FBF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4549775"/>
          <a:ext cx="1968500" cy="1041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topLeftCell="B1" zoomScaleNormal="100" workbookViewId="0">
      <selection activeCell="AC4" sqref="AC4:AF4"/>
    </sheetView>
  </sheetViews>
  <sheetFormatPr defaultRowHeight="16.5" x14ac:dyDescent="0.3"/>
  <cols>
    <col min="1" max="1" width="4.125" style="36" customWidth="1"/>
    <col min="2" max="3" width="13.125" style="36" customWidth="1"/>
    <col min="4" max="4" width="3.625" style="36" customWidth="1"/>
    <col min="5" max="6" width="13.125" style="36" customWidth="1"/>
    <col min="7" max="7" width="3.625" style="36" customWidth="1"/>
    <col min="8" max="9" width="13.125" style="36" customWidth="1"/>
    <col min="10" max="10" width="4.125" style="36" customWidth="1"/>
    <col min="11" max="11" width="4.75" style="36" customWidth="1"/>
    <col min="12" max="12" width="9" style="36"/>
    <col min="13" max="13" width="11.25" style="36" customWidth="1"/>
    <col min="14" max="14" width="31.25" style="36" customWidth="1"/>
    <col min="15" max="17" width="7.75" style="36" customWidth="1"/>
    <col min="18" max="25" width="8.75" style="36" hidden="1" customWidth="1"/>
    <col min="26" max="26" width="6.875" style="36" customWidth="1"/>
    <col min="27" max="27" width="4.125" style="36" customWidth="1"/>
    <col min="28" max="28" width="14.625" style="36" customWidth="1"/>
    <col min="29" max="30" width="4.75" style="36" customWidth="1"/>
    <col min="31" max="31" width="9" style="36"/>
    <col min="32" max="32" width="12.875" style="36" bestFit="1" customWidth="1"/>
    <col min="33" max="33" width="4.125" style="36" customWidth="1"/>
    <col min="34" max="16384" width="9" style="36"/>
  </cols>
  <sheetData>
    <row r="1" spans="2:32" x14ac:dyDescent="0.3">
      <c r="Z1" s="37"/>
    </row>
    <row r="2" spans="2:32" ht="17.25" thickBot="1" x14ac:dyDescent="0.35"/>
    <row r="3" spans="2:32" ht="17.25" thickBot="1" x14ac:dyDescent="0.35">
      <c r="B3" s="77" t="s">
        <v>2</v>
      </c>
      <c r="C3" s="77"/>
      <c r="E3" s="77" t="s">
        <v>27</v>
      </c>
      <c r="F3" s="77"/>
      <c r="H3" s="77" t="s">
        <v>28</v>
      </c>
      <c r="I3" s="77"/>
      <c r="K3" s="76" t="s">
        <v>29</v>
      </c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B3" s="76" t="s">
        <v>30</v>
      </c>
      <c r="AC3" s="76"/>
      <c r="AD3" s="76"/>
      <c r="AE3" s="76"/>
      <c r="AF3" s="76"/>
    </row>
    <row r="4" spans="2:32" ht="18" customHeight="1" thickBot="1" x14ac:dyDescent="0.35">
      <c r="D4" s="39"/>
      <c r="K4" s="40" t="s">
        <v>8</v>
      </c>
      <c r="L4" s="40" t="s">
        <v>1</v>
      </c>
      <c r="M4" s="40" t="s">
        <v>75</v>
      </c>
      <c r="N4" s="40" t="s">
        <v>4</v>
      </c>
      <c r="O4" s="33" t="s">
        <v>17</v>
      </c>
      <c r="P4" s="33" t="s">
        <v>18</v>
      </c>
      <c r="Q4" s="33" t="s">
        <v>19</v>
      </c>
      <c r="R4" s="33" t="s">
        <v>20</v>
      </c>
      <c r="S4" s="33" t="s">
        <v>0</v>
      </c>
      <c r="T4" s="33" t="s">
        <v>21</v>
      </c>
      <c r="U4" s="33" t="s">
        <v>22</v>
      </c>
      <c r="V4" s="33" t="s">
        <v>23</v>
      </c>
      <c r="W4" s="33" t="s">
        <v>24</v>
      </c>
      <c r="X4" s="33" t="s">
        <v>25</v>
      </c>
      <c r="Y4" s="33" t="s">
        <v>37</v>
      </c>
      <c r="Z4" s="40" t="s">
        <v>5</v>
      </c>
      <c r="AB4" s="35" t="s">
        <v>4</v>
      </c>
      <c r="AC4" s="90" t="str">
        <f>N5</f>
        <v>휴스틸</v>
      </c>
      <c r="AD4" s="90"/>
      <c r="AE4" s="90"/>
      <c r="AF4" s="90"/>
    </row>
    <row r="5" spans="2:32" x14ac:dyDescent="0.3">
      <c r="K5" s="41">
        <v>1</v>
      </c>
      <c r="L5" s="83" t="s">
        <v>2</v>
      </c>
      <c r="M5" s="41" t="str">
        <f>IFERROR(RIGHT(KOSPI!C2,6),"")</f>
        <v>005010</v>
      </c>
      <c r="N5" s="42" t="str">
        <f>IFERROR(KOSPI!B2,"")</f>
        <v>휴스틸</v>
      </c>
      <c r="O5" s="72">
        <f>IFERROR(KOSPI!D2,"")</f>
        <v>4895</v>
      </c>
      <c r="P5" s="73" t="str">
        <f>IFERROR(KOSPI!E2,"")</f>
        <v>△ 415</v>
      </c>
      <c r="Q5" s="74">
        <f>IF(ISBLANK(KOSPI!F2),"",KOSPI!F2)</f>
        <v>9.2600000000000002E-2</v>
      </c>
      <c r="R5" s="42">
        <f>KOSPI!G2</f>
        <v>12569002</v>
      </c>
      <c r="S5" s="42">
        <f>KOSPI!H2</f>
        <v>2750</v>
      </c>
      <c r="T5" s="42">
        <f>KOSPI!I2</f>
        <v>1232</v>
      </c>
      <c r="U5" s="42">
        <f>KOSPI!J2</f>
        <v>1.35</v>
      </c>
      <c r="V5" s="42">
        <f>KOSPI!K2</f>
        <v>-163.16999999999999</v>
      </c>
      <c r="W5" s="42">
        <f>KOSPI!L2</f>
        <v>7.54</v>
      </c>
      <c r="X5" s="42">
        <f>KOSPI!M2</f>
        <v>0.25</v>
      </c>
      <c r="Y5" s="42" t="str">
        <f>IFERROR(IF(VLOOKUP(N15, 종목별전자공시!C:C, 2, FALSE)="전자공시", VLOOKUP(N15, 종목별전자공시!C:C, 1, FALSE), "일치 없음"), "결과 없음")</f>
        <v>결과 없음</v>
      </c>
      <c r="Z5" s="43" t="str">
        <f>IF(ISBLANK(KOSPI!C2),"",HYPERLINK(KOSPI!C2, "▶"))</f>
        <v>▶</v>
      </c>
      <c r="AB5" s="44" t="s">
        <v>43</v>
      </c>
      <c r="AC5" s="44"/>
      <c r="AD5" s="44"/>
      <c r="AE5" s="45"/>
      <c r="AF5" s="46">
        <f>IFERROR(VLOOKUP($AC$4,$N$5:$Y$24,2,0),"")</f>
        <v>4895</v>
      </c>
    </row>
    <row r="6" spans="2:32" x14ac:dyDescent="0.3">
      <c r="K6" s="47">
        <v>2</v>
      </c>
      <c r="L6" s="83"/>
      <c r="M6" s="41" t="str">
        <f>IFERROR(RIGHT(KOSPI!C3,6),"")</f>
        <v>011280</v>
      </c>
      <c r="N6" s="42" t="str">
        <f>IFERROR(KOSPI!B3,"")</f>
        <v>태림포장</v>
      </c>
      <c r="O6" s="72">
        <f>IFERROR(KOSPI!D3,"")</f>
        <v>2380</v>
      </c>
      <c r="P6" s="73" t="str">
        <f>IFERROR(KOSPI!E3,"")</f>
        <v>△ 190</v>
      </c>
      <c r="Q6" s="74">
        <f>IF(ISBLANK(KOSPI!F3),"",KOSPI!F3)</f>
        <v>8.6800000000000002E-2</v>
      </c>
      <c r="R6" s="42">
        <f>KOSPI!G3</f>
        <v>19930940</v>
      </c>
      <c r="S6" s="42">
        <f>KOSPI!H3</f>
        <v>1685</v>
      </c>
      <c r="T6" s="42">
        <f>KOSPI!I3</f>
        <v>222</v>
      </c>
      <c r="U6" s="42">
        <f>KOSPI!J3</f>
        <v>0.39</v>
      </c>
      <c r="V6" s="42">
        <f>KOSPI!K3</f>
        <v>-11.9</v>
      </c>
      <c r="W6" s="42">
        <f>KOSPI!L3</f>
        <v>1.48</v>
      </c>
      <c r="X6" s="42">
        <f>KOSPI!M3</f>
        <v>0.5</v>
      </c>
      <c r="Y6" s="42" t="str">
        <f>IFERROR(IF(VLOOKUP(N16, 종목별전자공시!C:C, 2, FALSE)="전자공시", VLOOKUP(N16, 종목별전자공시!C:C, 1, FALSE), "일치 없음"), "결과 없음")</f>
        <v>결과 없음</v>
      </c>
      <c r="Z6" s="43" t="str">
        <f>IF(ISBLANK(KOSPI!C3),"",HYPERLINK(KOSPI!C3, "▶"))</f>
        <v>▶</v>
      </c>
      <c r="AB6" s="44" t="s">
        <v>18</v>
      </c>
      <c r="AC6" s="44"/>
      <c r="AD6" s="44"/>
      <c r="AE6" s="48"/>
      <c r="AF6" s="49" t="str">
        <f>IFERROR(VLOOKUP($AC$4,$N$5:$Y$24,3,0),"")</f>
        <v>△ 415</v>
      </c>
    </row>
    <row r="7" spans="2:32" x14ac:dyDescent="0.3">
      <c r="K7" s="47">
        <v>3</v>
      </c>
      <c r="L7" s="83"/>
      <c r="M7" s="41" t="str">
        <f>IFERROR(RIGHT(KOSPI!C4,6),"")</f>
        <v>284740</v>
      </c>
      <c r="N7" s="42" t="str">
        <f>IFERROR(KOSPI!B4,"")</f>
        <v>쿠쿠홈시스</v>
      </c>
      <c r="O7" s="72">
        <f>IFERROR(KOSPI!D4,"")</f>
        <v>22100</v>
      </c>
      <c r="P7" s="73" t="str">
        <f>IFERROR(KOSPI!E4,"")</f>
        <v>△ 1,350</v>
      </c>
      <c r="Q7" s="74">
        <f>IF(ISBLANK(KOSPI!F4),"",KOSPI!F4)</f>
        <v>6.5100000000000005E-2</v>
      </c>
      <c r="R7" s="42">
        <f>KOSPI!G4</f>
        <v>370970</v>
      </c>
      <c r="S7" s="42">
        <f>KOSPI!H4</f>
        <v>4959</v>
      </c>
      <c r="T7" s="42">
        <f>KOSPI!I4</f>
        <v>1449</v>
      </c>
      <c r="U7" s="42">
        <f>KOSPI!J4</f>
        <v>6.2</v>
      </c>
      <c r="V7" s="42">
        <f>KOSPI!K4</f>
        <v>3.87</v>
      </c>
      <c r="W7" s="42">
        <f>KOSPI!L4</f>
        <v>14.85</v>
      </c>
      <c r="X7" s="42">
        <f>KOSPI!M4</f>
        <v>0.55000000000000004</v>
      </c>
      <c r="Y7" s="42" t="str">
        <f>IFERROR(IF(VLOOKUP(N17, 종목별전자공시!C:C, 2, FALSE)="전자공시", VLOOKUP(N17, 종목별전자공시!C:C, 1, FALSE), "일치 없음"), "결과 없음")</f>
        <v>결과 없음</v>
      </c>
      <c r="Z7" s="43" t="str">
        <f>IF(ISBLANK(KOSPI!C4),"",HYPERLINK(KOSPI!C4, "▶"))</f>
        <v>▶</v>
      </c>
      <c r="AB7" s="44" t="s">
        <v>19</v>
      </c>
      <c r="AC7" s="44"/>
      <c r="AD7" s="44"/>
      <c r="AE7" s="48"/>
      <c r="AF7" s="50">
        <f>IFERROR(VLOOKUP($AC$4,$N$5:$Y$24,4,0),"")</f>
        <v>9.2600000000000002E-2</v>
      </c>
    </row>
    <row r="8" spans="2:32" ht="17.25" thickBot="1" x14ac:dyDescent="0.35">
      <c r="K8" s="47">
        <v>4</v>
      </c>
      <c r="L8" s="83"/>
      <c r="M8" s="41" t="str">
        <f>IFERROR(RIGHT(KOSPI!C5,6),"")</f>
        <v>014915</v>
      </c>
      <c r="N8" s="42" t="str">
        <f>IFERROR(KOSPI!B5,"")</f>
        <v>성문전자우</v>
      </c>
      <c r="O8" s="72">
        <f>IFERROR(KOSPI!D5,"")</f>
        <v>4910</v>
      </c>
      <c r="P8" s="73" t="str">
        <f>IFERROR(KOSPI!E5,"")</f>
        <v>△ 290</v>
      </c>
      <c r="Q8" s="74">
        <f>IF(ISBLANK(KOSPI!F5),"",KOSPI!F5)</f>
        <v>6.2799999999999995E-2</v>
      </c>
      <c r="R8" s="42">
        <f>KOSPI!G5</f>
        <v>202</v>
      </c>
      <c r="S8" s="42">
        <f>KOSPI!H5</f>
        <v>29</v>
      </c>
      <c r="T8" s="42" t="str">
        <f>KOSPI!I5</f>
        <v>N/A</v>
      </c>
      <c r="U8" s="42">
        <f>KOSPI!J5</f>
        <v>0.16</v>
      </c>
      <c r="V8" s="42">
        <f>KOSPI!K5</f>
        <v>62.15</v>
      </c>
      <c r="W8" s="42" t="str">
        <f>KOSPI!L5</f>
        <v>N/A</v>
      </c>
      <c r="X8" s="42">
        <f>KOSPI!M5</f>
        <v>2.72</v>
      </c>
      <c r="Y8" s="42" t="str">
        <f>IFERROR(IF(VLOOKUP(N18, 종목별전자공시!C:C, 2, FALSE)="전자공시", VLOOKUP(N18, 종목별전자공시!C:C, 1, FALSE), "일치 없음"), "결과 없음")</f>
        <v>결과 없음</v>
      </c>
      <c r="Z8" s="43" t="str">
        <f>IF(ISBLANK(KOSPI!C5),"",HYPERLINK(KOSPI!C5, "▶"))</f>
        <v>▶</v>
      </c>
      <c r="AB8" s="44" t="s">
        <v>20</v>
      </c>
      <c r="AC8" s="44"/>
      <c r="AD8" s="44"/>
      <c r="AE8" s="48"/>
      <c r="AF8" s="46">
        <f>IFERROR(VLOOKUP($AC$4,$N$5:$Y$24,5,0),"")</f>
        <v>12569002</v>
      </c>
    </row>
    <row r="9" spans="2:32" ht="17.25" thickBot="1" x14ac:dyDescent="0.35">
      <c r="B9" s="77" t="s">
        <v>9</v>
      </c>
      <c r="C9" s="77"/>
      <c r="E9" s="77" t="s">
        <v>10</v>
      </c>
      <c r="F9" s="77"/>
      <c r="H9" s="77" t="s">
        <v>11</v>
      </c>
      <c r="I9" s="77"/>
      <c r="K9" s="47">
        <v>5</v>
      </c>
      <c r="L9" s="83"/>
      <c r="M9" s="41" t="str">
        <f>IFERROR(RIGHT(KOSPI!C6,6),"")</f>
        <v>000910</v>
      </c>
      <c r="N9" s="42" t="str">
        <f>IFERROR(KOSPI!B6,"")</f>
        <v>유니온</v>
      </c>
      <c r="O9" s="72">
        <f>IFERROR(KOSPI!D6,"")</f>
        <v>5920</v>
      </c>
      <c r="P9" s="73" t="str">
        <f>IFERROR(KOSPI!E6,"")</f>
        <v>△ 310</v>
      </c>
      <c r="Q9" s="74">
        <f>IF(ISBLANK(KOSPI!F6),"",KOSPI!F6)</f>
        <v>5.5300000000000002E-2</v>
      </c>
      <c r="R9" s="42">
        <f>KOSPI!G6</f>
        <v>10925525</v>
      </c>
      <c r="S9" s="42">
        <f>KOSPI!H6</f>
        <v>924</v>
      </c>
      <c r="T9" s="42">
        <f>KOSPI!I6</f>
        <v>-20</v>
      </c>
      <c r="U9" s="42">
        <f>KOSPI!J6</f>
        <v>1.6</v>
      </c>
      <c r="V9" s="42">
        <f>KOSPI!K6</f>
        <v>-4.58</v>
      </c>
      <c r="W9" s="42">
        <f>KOSPI!L6</f>
        <v>5.83</v>
      </c>
      <c r="X9" s="42">
        <f>KOSPI!M6</f>
        <v>0.84</v>
      </c>
      <c r="Y9" s="42" t="str">
        <f>IFERROR(IF(VLOOKUP(N19, 종목별전자공시!C:C, 2, FALSE)="전자공시", VLOOKUP(N19, 종목별전자공시!C:C, 1, FALSE), "일치 없음"), "결과 없음")</f>
        <v>결과 없음</v>
      </c>
      <c r="Z9" s="43" t="str">
        <f>IF(ISBLANK(KOSPI!C6),"",HYPERLINK(KOSPI!C6, "▶"))</f>
        <v>▶</v>
      </c>
      <c r="AB9" s="44" t="s">
        <v>44</v>
      </c>
      <c r="AC9" s="44"/>
      <c r="AD9" s="44"/>
      <c r="AE9" s="48"/>
      <c r="AF9" s="46">
        <f>IFERROR(VLOOKUP($AC$4,$N$5:$Y$24,6,0),"")</f>
        <v>2750</v>
      </c>
    </row>
    <row r="10" spans="2:32" x14ac:dyDescent="0.3">
      <c r="B10" s="51"/>
      <c r="C10" s="52"/>
      <c r="E10" s="53"/>
      <c r="F10" s="54"/>
      <c r="K10" s="47">
        <v>6</v>
      </c>
      <c r="L10" s="83"/>
      <c r="M10" s="41" t="str">
        <f>IFERROR(RIGHT(KOSPI!C7,6),"")</f>
        <v>010770</v>
      </c>
      <c r="N10" s="42" t="str">
        <f>IFERROR(KOSPI!B7,"")</f>
        <v>평화홀딩스</v>
      </c>
      <c r="O10" s="72">
        <f>IFERROR(KOSPI!D7,"")</f>
        <v>7510</v>
      </c>
      <c r="P10" s="73" t="str">
        <f>IFERROR(KOSPI!E7,"")</f>
        <v>△ 390</v>
      </c>
      <c r="Q10" s="74">
        <f>IF(ISBLANK(KOSPI!F7),"",KOSPI!F7)</f>
        <v>5.4800000000000001E-2</v>
      </c>
      <c r="R10" s="42">
        <f>KOSPI!G7</f>
        <v>5759108</v>
      </c>
      <c r="S10" s="42">
        <f>KOSPI!H7</f>
        <v>1098</v>
      </c>
      <c r="T10" s="42">
        <f>KOSPI!I7</f>
        <v>168</v>
      </c>
      <c r="U10" s="42">
        <f>KOSPI!J7</f>
        <v>14.95</v>
      </c>
      <c r="V10" s="42">
        <f>KOSPI!K7</f>
        <v>-12.66</v>
      </c>
      <c r="W10" s="42">
        <f>KOSPI!L7</f>
        <v>8</v>
      </c>
      <c r="X10" s="42">
        <f>KOSPI!M7</f>
        <v>1.06</v>
      </c>
      <c r="Y10" s="42" t="str">
        <f>IFERROR(IF(VLOOKUP(N20, 종목별전자공시!C:C, 2, FALSE)="전자공시", VLOOKUP(N20, 종목별전자공시!C:C, 1, FALSE), "일치 없음"), "결과 없음")</f>
        <v>결과 없음</v>
      </c>
      <c r="Z10" s="43" t="str">
        <f>IF(ISBLANK(KOSPI!C7),"",HYPERLINK(KOSPI!C7, "▶"))</f>
        <v>▶</v>
      </c>
      <c r="AB10" s="44" t="s">
        <v>47</v>
      </c>
      <c r="AC10" s="44"/>
      <c r="AD10" s="44"/>
      <c r="AE10" s="48"/>
      <c r="AF10" s="55">
        <f>IFERROR(VLOOKUP($AC$4,$N$5:$Y$24,7,0),"")</f>
        <v>1232</v>
      </c>
    </row>
    <row r="11" spans="2:32" ht="17.45" customHeight="1" x14ac:dyDescent="0.3">
      <c r="K11" s="47">
        <v>7</v>
      </c>
      <c r="L11" s="83"/>
      <c r="M11" s="41" t="str">
        <f>IFERROR(RIGHT(KOSPI!C8,6),"")</f>
        <v>168490</v>
      </c>
      <c r="N11" s="42" t="str">
        <f>IFERROR(KOSPI!B8,"")</f>
        <v>한국패러랠</v>
      </c>
      <c r="O11" s="72">
        <f>IFERROR(KOSPI!D8,"")</f>
        <v>114</v>
      </c>
      <c r="P11" s="73" t="str">
        <f>IFERROR(KOSPI!E8,"")</f>
        <v>△ 5</v>
      </c>
      <c r="Q11" s="74">
        <f>IF(ISBLANK(KOSPI!F8),"",KOSPI!F8)</f>
        <v>4.5900000000000003E-2</v>
      </c>
      <c r="R11" s="42">
        <f>KOSPI!G8</f>
        <v>45706562</v>
      </c>
      <c r="S11" s="42">
        <f>KOSPI!H8</f>
        <v>91</v>
      </c>
      <c r="T11" s="42" t="str">
        <f>KOSPI!I8</f>
        <v>N/A</v>
      </c>
      <c r="U11" s="42">
        <f>KOSPI!J8</f>
        <v>0.14000000000000001</v>
      </c>
      <c r="V11" s="42" t="str">
        <f>KOSPI!K8</f>
        <v>N/A</v>
      </c>
      <c r="W11" s="42" t="str">
        <f>KOSPI!L8</f>
        <v>N/A</v>
      </c>
      <c r="X11" s="42" t="str">
        <f>KOSPI!M8</f>
        <v>N/A</v>
      </c>
      <c r="Y11" s="42" t="str">
        <f>IFERROR(IF(VLOOKUP(N21, 종목별전자공시!C:C, 2, FALSE)="전자공시", VLOOKUP(N21, 종목별전자공시!C:C, 1, FALSE), "일치 없음"), "결과 없음")</f>
        <v>결과 없음</v>
      </c>
      <c r="Z11" s="43" t="str">
        <f>IF(ISBLANK(KOSPI!C8),"",HYPERLINK(KOSPI!C8, "▶"))</f>
        <v>▶</v>
      </c>
      <c r="AB11" s="44" t="s">
        <v>50</v>
      </c>
      <c r="AC11" s="44"/>
      <c r="AD11" s="44"/>
      <c r="AE11" s="48"/>
      <c r="AF11" s="55">
        <f>IFERROR(VLOOKUP($AC$4,$N$5:$Y$24,8,0),"")</f>
        <v>1.35</v>
      </c>
    </row>
    <row r="12" spans="2:32" x14ac:dyDescent="0.3">
      <c r="K12" s="47">
        <v>8</v>
      </c>
      <c r="L12" s="83"/>
      <c r="M12" s="41" t="str">
        <f>IFERROR(RIGHT(KOSPI!C9,6),"")</f>
        <v>020120</v>
      </c>
      <c r="N12" s="42" t="str">
        <f>IFERROR(KOSPI!B9,"")</f>
        <v>키다리스튜디오</v>
      </c>
      <c r="O12" s="72">
        <f>IFERROR(KOSPI!D9,"")</f>
        <v>3735</v>
      </c>
      <c r="P12" s="73" t="str">
        <f>IFERROR(KOSPI!E9,"")</f>
        <v>△ 155</v>
      </c>
      <c r="Q12" s="74">
        <f>IF(ISBLANK(KOSPI!F9),"",KOSPI!F9)</f>
        <v>4.3299999999999998E-2</v>
      </c>
      <c r="R12" s="42">
        <f>KOSPI!G9</f>
        <v>5862361</v>
      </c>
      <c r="S12" s="42">
        <f>KOSPI!H9</f>
        <v>1384</v>
      </c>
      <c r="T12" s="42">
        <f>KOSPI!I9</f>
        <v>-57</v>
      </c>
      <c r="U12" s="42">
        <f>KOSPI!J9</f>
        <v>0.87</v>
      </c>
      <c r="V12" s="42">
        <f>KOSPI!K9</f>
        <v>-4.4800000000000004</v>
      </c>
      <c r="W12" s="42">
        <f>KOSPI!L9</f>
        <v>-14.42</v>
      </c>
      <c r="X12" s="42">
        <f>KOSPI!M9</f>
        <v>0.67</v>
      </c>
      <c r="Y12" s="42" t="str">
        <f>IFERROR(IF(VLOOKUP(N22, 종목별전자공시!C:C, 2, FALSE)="전자공시", VLOOKUP(N22, 종목별전자공시!C:C, 1, FALSE), "일치 없음"), "결과 없음")</f>
        <v>결과 없음</v>
      </c>
      <c r="Z12" s="43" t="str">
        <f>IF(ISBLANK(KOSPI!C9),"",HYPERLINK(KOSPI!C9, "▶"))</f>
        <v>▶</v>
      </c>
      <c r="AB12" s="44" t="s">
        <v>48</v>
      </c>
      <c r="AC12" s="44"/>
      <c r="AD12" s="44"/>
      <c r="AE12" s="48"/>
      <c r="AF12" s="55">
        <f>IFERROR(VLOOKUP($AC$4,$N$5:$Y$24,9,0),"")</f>
        <v>-163.16999999999999</v>
      </c>
    </row>
    <row r="13" spans="2:32" x14ac:dyDescent="0.3">
      <c r="K13" s="47">
        <v>9</v>
      </c>
      <c r="L13" s="83"/>
      <c r="M13" s="41" t="str">
        <f>IFERROR(RIGHT(KOSPI!C10,6),"")</f>
        <v>496770</v>
      </c>
      <c r="N13" s="42" t="str">
        <f>IFERROR(KOSPI!B10,"")</f>
        <v>PLUS 글로벌방산</v>
      </c>
      <c r="O13" s="72">
        <f>IFERROR(KOSPI!D10,"")</f>
        <v>11855</v>
      </c>
      <c r="P13" s="73" t="str">
        <f>IFERROR(KOSPI!E10,"")</f>
        <v>△ 475</v>
      </c>
      <c r="Q13" s="74">
        <f>IF(ISBLANK(KOSPI!F10),"",KOSPI!F10)</f>
        <v>4.1700000000000001E-2</v>
      </c>
      <c r="R13" s="42">
        <f>KOSPI!G10</f>
        <v>80632</v>
      </c>
      <c r="S13" s="42">
        <f>KOSPI!H10</f>
        <v>166</v>
      </c>
      <c r="T13" s="42" t="str">
        <f>KOSPI!I10</f>
        <v>N/A</v>
      </c>
      <c r="U13" s="42">
        <f>KOSPI!J10</f>
        <v>0.05</v>
      </c>
      <c r="V13" s="42" t="str">
        <f>KOSPI!K10</f>
        <v>N/A</v>
      </c>
      <c r="W13" s="42" t="str">
        <f>KOSPI!L10</f>
        <v>N/A</v>
      </c>
      <c r="X13" s="42" t="str">
        <f>KOSPI!M10</f>
        <v>N/A</v>
      </c>
      <c r="Y13" s="42" t="str">
        <f>IFERROR(IF(VLOOKUP(N23, 종목별전자공시!C:C, 2, FALSE)="전자공시", VLOOKUP(N23, 종목별전자공시!C:C, 1, FALSE), "일치 없음"), "결과 없음")</f>
        <v>결과 없음</v>
      </c>
      <c r="Z13" s="43" t="str">
        <f>IF(ISBLANK(KOSPI!C10),"",HYPERLINK(KOSPI!C10, "▶"))</f>
        <v>▶</v>
      </c>
      <c r="AB13" s="44" t="s">
        <v>49</v>
      </c>
      <c r="AC13" s="44"/>
      <c r="AD13" s="44"/>
      <c r="AE13" s="48"/>
      <c r="AF13" s="55">
        <f>IFERROR(VLOOKUP($AC$4,$N$5:$Y$24,10,0),"")</f>
        <v>7.54</v>
      </c>
    </row>
    <row r="14" spans="2:32" ht="17.25" thickBot="1" x14ac:dyDescent="0.35">
      <c r="K14" s="47">
        <v>10</v>
      </c>
      <c r="L14" s="84"/>
      <c r="M14" s="41" t="str">
        <f>IFERROR(RIGHT(KOSPI!C11,6),"")</f>
        <v>003465</v>
      </c>
      <c r="N14" s="42" t="str">
        <f>IFERROR(KOSPI!B11,"")</f>
        <v>유화증권우</v>
      </c>
      <c r="O14" s="72">
        <f>IFERROR(KOSPI!D11,"")</f>
        <v>2315</v>
      </c>
      <c r="P14" s="73" t="str">
        <f>IFERROR(KOSPI!E11,"")</f>
        <v>△ 85</v>
      </c>
      <c r="Q14" s="74">
        <f>IF(ISBLANK(KOSPI!F11),"",KOSPI!F11)</f>
        <v>3.8100000000000002E-2</v>
      </c>
      <c r="R14" s="42">
        <f>KOSPI!G11</f>
        <v>29983</v>
      </c>
      <c r="S14" s="42">
        <f>KOSPI!H11</f>
        <v>405</v>
      </c>
      <c r="T14" s="42" t="str">
        <f>KOSPI!I11</f>
        <v>N/A</v>
      </c>
      <c r="U14" s="42">
        <f>KOSPI!J11</f>
        <v>0</v>
      </c>
      <c r="V14" s="42">
        <f>KOSPI!K11</f>
        <v>7.33</v>
      </c>
      <c r="W14" s="42" t="str">
        <f>KOSPI!L11</f>
        <v>N/A</v>
      </c>
      <c r="X14" s="42">
        <f>KOSPI!M11</f>
        <v>0.27</v>
      </c>
      <c r="Y14" s="42" t="str">
        <f>IFERROR(IF(VLOOKUP(N24, 종목별전자공시!C:C, 2, FALSE)="전자공시", VLOOKUP(N24, 종목별전자공시!C:C, 1, FALSE), "일치 없음"), "결과 없음")</f>
        <v>결과 없음</v>
      </c>
      <c r="Z14" s="43" t="str">
        <f>IF(ISBLANK(KOSPI!C11),"",HYPERLINK(KOSPI!C11, "▶"))</f>
        <v>▶</v>
      </c>
      <c r="AB14" s="44" t="s">
        <v>51</v>
      </c>
      <c r="AC14" s="44"/>
      <c r="AD14" s="44"/>
      <c r="AE14" s="48"/>
      <c r="AF14" s="55">
        <f>IFERROR(VLOOKUP($AC$4,$N$5:$Y$24,11,0),"")</f>
        <v>0.25</v>
      </c>
    </row>
    <row r="15" spans="2:32" ht="17.25" thickBot="1" x14ac:dyDescent="0.35">
      <c r="B15" s="77" t="s">
        <v>12</v>
      </c>
      <c r="C15" s="77"/>
      <c r="E15" s="77" t="s">
        <v>13</v>
      </c>
      <c r="F15" s="77"/>
      <c r="H15" s="77" t="s">
        <v>14</v>
      </c>
      <c r="I15" s="77"/>
      <c r="K15" s="41">
        <v>1</v>
      </c>
      <c r="L15" s="82" t="s">
        <v>3</v>
      </c>
      <c r="M15" s="47" t="str">
        <f>IFERROR(RIGHT(KOSDAQ!C2,6),"")</f>
        <v>010280</v>
      </c>
      <c r="N15" s="42" t="str">
        <f>IFERROR(KOSDAQ!B2,"")</f>
        <v>아이티센엔텍</v>
      </c>
      <c r="O15" s="72">
        <f>IFERROR(KOSDAQ!D2,"")</f>
        <v>858</v>
      </c>
      <c r="P15" s="73" t="str">
        <f>IFERROR(KOSDAQ!E2,"")</f>
        <v>▲ 198</v>
      </c>
      <c r="Q15" s="74">
        <f>IF(ISBLANK(KOSDAQ!F2),"",KOSDAQ!F2)</f>
        <v>0.3</v>
      </c>
      <c r="R15" s="42">
        <f>KOSDAQ!G7</f>
        <v>2898902</v>
      </c>
      <c r="S15" s="42">
        <f>KOSDAQ!H7</f>
        <v>621</v>
      </c>
      <c r="T15" s="42">
        <f>KOSDAQ!I7</f>
        <v>-29</v>
      </c>
      <c r="U15" s="42">
        <f>KOSDAQ!J7</f>
        <v>1.81</v>
      </c>
      <c r="V15" s="42">
        <f>KOSDAQ!K7</f>
        <v>-35.64</v>
      </c>
      <c r="W15" s="42" t="str">
        <f>KOSDAQ!L7</f>
        <v>N/A</v>
      </c>
      <c r="X15" s="42">
        <f>KOSDAQ!M7</f>
        <v>1.91</v>
      </c>
      <c r="Y15" s="42" t="str">
        <f>IFERROR(IF(VLOOKUP(N25, 종목별전자공시!C:C, 2, FALSE)="전자공시", VLOOKUP(N25, 종목별전자공시!C:C, 1, FALSE), "일치 없음"), "결과 없음")</f>
        <v>결과 없음</v>
      </c>
      <c r="Z15" s="43" t="str">
        <f>IF(ISBLANK(KOSDAQ!C2),"",HYPERLINK(KOSDAQ!C2, "▶"))</f>
        <v>▶</v>
      </c>
      <c r="AB15" s="85"/>
      <c r="AC15" s="85"/>
      <c r="AD15" s="85"/>
      <c r="AE15" s="48"/>
      <c r="AF15" s="55"/>
    </row>
    <row r="16" spans="2:32" ht="17.25" thickBot="1" x14ac:dyDescent="0.35">
      <c r="K16" s="47">
        <v>2</v>
      </c>
      <c r="L16" s="83"/>
      <c r="M16" s="47" t="str">
        <f>IFERROR(RIGHT(KOSDAQ!C3,6),"")</f>
        <v>389140</v>
      </c>
      <c r="N16" s="42" t="str">
        <f>IFERROR(KOSDAQ!B3,"")</f>
        <v>포바이포</v>
      </c>
      <c r="O16" s="72">
        <f>IFERROR(KOSDAQ!D3,"")</f>
        <v>9410</v>
      </c>
      <c r="P16" s="73" t="str">
        <f>IFERROR(KOSDAQ!E3,"")</f>
        <v>▲ 2,170</v>
      </c>
      <c r="Q16" s="74">
        <f>IF(ISBLANK(KOSDAQ!F3),"",KOSDAQ!F3)</f>
        <v>0.29970000000000002</v>
      </c>
      <c r="R16" s="42">
        <f>KOSDAQ!G8</f>
        <v>2123959</v>
      </c>
      <c r="S16" s="42">
        <f>KOSDAQ!H8</f>
        <v>981</v>
      </c>
      <c r="T16" s="42">
        <f>KOSDAQ!I8</f>
        <v>-37</v>
      </c>
      <c r="U16" s="42">
        <f>KOSDAQ!J8</f>
        <v>0.15</v>
      </c>
      <c r="V16" s="42">
        <f>KOSDAQ!K8</f>
        <v>-5.98</v>
      </c>
      <c r="W16" s="42">
        <f>KOSDAQ!L8</f>
        <v>-31.48</v>
      </c>
      <c r="X16" s="42">
        <f>KOSDAQ!M8</f>
        <v>2.21</v>
      </c>
      <c r="Y16" s="42" t="str">
        <f>IFERROR(IF(VLOOKUP(N26, 종목별전자공시!C:C, 2, FALSE)="전자공시", VLOOKUP(N26, 종목별전자공시!C:C, 1, FALSE), "일치 없음"), "결과 없음")</f>
        <v>결과 없음</v>
      </c>
      <c r="Z16" s="43" t="str">
        <f>IF(ISBLANK(KOSDAQ!C3),"",HYPERLINK(KOSDAQ!C3, "▶"))</f>
        <v>▶</v>
      </c>
      <c r="AB16" s="76" t="s">
        <v>82</v>
      </c>
      <c r="AC16" s="76"/>
      <c r="AD16" s="89"/>
      <c r="AE16" s="76" t="s">
        <v>33</v>
      </c>
      <c r="AF16" s="76"/>
    </row>
    <row r="17" spans="1:33" ht="17.25" thickBot="1" x14ac:dyDescent="0.35">
      <c r="K17" s="47">
        <v>3</v>
      </c>
      <c r="L17" s="83"/>
      <c r="M17" s="47" t="str">
        <f>IFERROR(RIGHT(KOSDAQ!C4,6),"")</f>
        <v>290690</v>
      </c>
      <c r="N17" s="42" t="str">
        <f>IFERROR(KOSDAQ!B4,"")</f>
        <v>소룩스</v>
      </c>
      <c r="O17" s="72">
        <f>IFERROR(KOSDAQ!D4,"")</f>
        <v>3190</v>
      </c>
      <c r="P17" s="73" t="str">
        <f>IFERROR(KOSDAQ!E4,"")</f>
        <v>▲ 735</v>
      </c>
      <c r="Q17" s="74">
        <f>IF(ISBLANK(KOSDAQ!F4),"",KOSDAQ!F4)</f>
        <v>0.2994</v>
      </c>
      <c r="R17" s="42">
        <f>KOSDAQ!G9</f>
        <v>19359670</v>
      </c>
      <c r="S17" s="42">
        <f>KOSDAQ!H9</f>
        <v>1114</v>
      </c>
      <c r="T17" s="42">
        <f>KOSDAQ!I9</f>
        <v>9</v>
      </c>
      <c r="U17" s="42">
        <f>KOSDAQ!J9</f>
        <v>1.51</v>
      </c>
      <c r="V17" s="42">
        <f>KOSDAQ!K9</f>
        <v>309.55</v>
      </c>
      <c r="W17" s="42">
        <f>KOSDAQ!L9</f>
        <v>8.67</v>
      </c>
      <c r="X17" s="42">
        <f>KOSDAQ!M9</f>
        <v>2.86</v>
      </c>
      <c r="Y17" s="42" t="str">
        <f>IFERROR(IF(VLOOKUP(N27, 종목별전자공시!C:C, 2, FALSE)="전자공시", VLOOKUP(N27, 종목별전자공시!C:C, 1, FALSE), "일치 없음"), "결과 없음")</f>
        <v>결과 없음</v>
      </c>
      <c r="Z17" s="43" t="str">
        <f>IF(ISBLANK(KOSDAQ!C4),"",HYPERLINK(KOSDAQ!C4, "▶"))</f>
        <v>▶</v>
      </c>
      <c r="AB17" s="33" t="s">
        <v>6</v>
      </c>
      <c r="AC17" s="33"/>
      <c r="AD17" s="34" t="s">
        <v>5</v>
      </c>
      <c r="AE17" s="33" t="s">
        <v>1</v>
      </c>
      <c r="AF17" s="33" t="s">
        <v>31</v>
      </c>
    </row>
    <row r="18" spans="1:33" x14ac:dyDescent="0.3">
      <c r="K18" s="47">
        <v>4</v>
      </c>
      <c r="L18" s="83"/>
      <c r="M18" s="47" t="str">
        <f>IFERROR(RIGHT(KOSDAQ!C5,6),"")</f>
        <v>065170</v>
      </c>
      <c r="N18" s="42" t="str">
        <f>IFERROR(KOSDAQ!B5,"")</f>
        <v>비엘팜텍</v>
      </c>
      <c r="O18" s="72">
        <f>IFERROR(KOSDAQ!D5,"")</f>
        <v>2440</v>
      </c>
      <c r="P18" s="73" t="str">
        <f>IFERROR(KOSDAQ!E5,"")</f>
        <v>▲ 562</v>
      </c>
      <c r="Q18" s="74">
        <f>IF(ISBLANK(KOSDAQ!F5),"",KOSDAQ!F5)</f>
        <v>0.29930000000000001</v>
      </c>
      <c r="R18" s="42">
        <f>KOSDAQ!G10</f>
        <v>10904698</v>
      </c>
      <c r="S18" s="42">
        <f>KOSDAQ!H10</f>
        <v>956</v>
      </c>
      <c r="T18" s="42">
        <f>KOSDAQ!I10</f>
        <v>-42</v>
      </c>
      <c r="U18" s="42">
        <f>KOSDAQ!J10</f>
        <v>0.62</v>
      </c>
      <c r="V18" s="42">
        <f>KOSDAQ!K10</f>
        <v>-11.15</v>
      </c>
      <c r="W18" s="42">
        <f>KOSDAQ!L10</f>
        <v>-7.2</v>
      </c>
      <c r="X18" s="42">
        <f>KOSDAQ!M10</f>
        <v>1.73</v>
      </c>
      <c r="Y18" s="42" t="str">
        <f>IFERROR(IF(VLOOKUP(N28, 종목별전자공시!C:C, 2, FALSE)="전자공시", VLOOKUP(N28, 종목별전자공시!C:C, 1, FALSE), "일치 없음"), "결과 없음")</f>
        <v>결과 없음</v>
      </c>
      <c r="Z18" s="43" t="str">
        <f>IF(ISBLANK(KOSDAQ!C5),"",HYPERLINK(KOSDAQ!C5, "▶"))</f>
        <v>▶</v>
      </c>
      <c r="AB18" s="75" t="str">
        <f t="array" ref="AB18">IFERROR(INDEX(종목별전자공시!$E$2:$E$200, MATCH(1,--($AC$4=종목별전자공시!$C$2:$C$200)*(ROWS($A$1:A1)=종목별전자공시!$A$2:$A$200),0)),"")</f>
        <v/>
      </c>
      <c r="AC18" s="57"/>
      <c r="AD18" s="58" t="str">
        <f t="array" ref="AD18">IFERROR(HYPERLINK(INDEX(종목별전자공시!$D$2:$D$200, MATCH(1,--($AC$4=종목별전자공시!$C$2:$C$200)*(ROWS($A$1:A1)=종목별전자공시!$A$2:$A$200),0)),"▶"),"")</f>
        <v/>
      </c>
      <c r="AE18" s="56" t="s">
        <v>32</v>
      </c>
      <c r="AF18" s="59">
        <f>COUNTA(시황정보!$A$2:$A$200)</f>
        <v>0</v>
      </c>
    </row>
    <row r="19" spans="1:33" x14ac:dyDescent="0.3">
      <c r="K19" s="47">
        <v>5</v>
      </c>
      <c r="L19" s="83"/>
      <c r="M19" s="47" t="str">
        <f>IFERROR(RIGHT(KOSDAQ!C6,6),"")</f>
        <v>241520</v>
      </c>
      <c r="N19" s="42" t="str">
        <f>IFERROR(KOSDAQ!B6,"")</f>
        <v>DSC인베스트먼트</v>
      </c>
      <c r="O19" s="72">
        <f>IFERROR(KOSDAQ!D6,"")</f>
        <v>5620</v>
      </c>
      <c r="P19" s="73" t="str">
        <f>IFERROR(KOSDAQ!E6,"")</f>
        <v>△ 995</v>
      </c>
      <c r="Q19" s="74">
        <f>IF(ISBLANK(KOSDAQ!F6),"",KOSDAQ!F6)</f>
        <v>0.21510000000000001</v>
      </c>
      <c r="R19" s="42">
        <f>KOSDAQ!G11</f>
        <v>9208526</v>
      </c>
      <c r="S19" s="42">
        <f>KOSDAQ!H11</f>
        <v>801</v>
      </c>
      <c r="T19" s="42">
        <f>KOSDAQ!I11</f>
        <v>30</v>
      </c>
      <c r="U19" s="42">
        <f>KOSDAQ!J11</f>
        <v>2.2799999999999998</v>
      </c>
      <c r="V19" s="42">
        <f>KOSDAQ!K11</f>
        <v>20.46</v>
      </c>
      <c r="W19" s="42">
        <f>KOSDAQ!L11</f>
        <v>17.46</v>
      </c>
      <c r="X19" s="42">
        <f>KOSDAQ!M11</f>
        <v>3.72</v>
      </c>
      <c r="Y19" s="42" t="str">
        <f>IFERROR(IF(VLOOKUP(N29, 종목별전자공시!C:C, 2, FALSE)="전자공시", VLOOKUP(N29, 종목별전자공시!C:C, 1, FALSE), "일치 없음"), "결과 없음")</f>
        <v>결과 없음</v>
      </c>
      <c r="Z19" s="43" t="str">
        <f>IF(ISBLANK(KOSDAQ!C6),"",HYPERLINK(KOSDAQ!C6, "▶"))</f>
        <v>▶</v>
      </c>
      <c r="AB19" s="75" t="str">
        <f t="array" ref="AB19">IFERROR(INDEX(종목별전자공시!$E$2:$E$200, MATCH(1,--($AC$4=종목별전자공시!$C$2:$C$200)*(ROWS($A$1:A2)=종목별전자공시!$A$2:$A$200),0)),"")</f>
        <v/>
      </c>
      <c r="AC19" s="48"/>
      <c r="AD19" s="58" t="str">
        <f t="array" ref="AD19">IFERROR(HYPERLINK(INDEX(종목별전자공시!$D$2:$D$200, MATCH(1,--($AC$4=종목별전자공시!$C$2:$C$200)*(ROWS($A$1:A2)=종목별전자공시!$A$2:$A$200),0)),"▶"),"")</f>
        <v/>
      </c>
      <c r="AE19" s="56" t="s">
        <v>34</v>
      </c>
      <c r="AF19" s="59">
        <f>COUNTA(투자정보!$A$2:$A$200)</f>
        <v>0</v>
      </c>
    </row>
    <row r="20" spans="1:33" ht="17.25" thickBot="1" x14ac:dyDescent="0.35">
      <c r="K20" s="47">
        <v>6</v>
      </c>
      <c r="L20" s="83"/>
      <c r="M20" s="47" t="str">
        <f>IFERROR(RIGHT(KOSDAQ!C7,6),"")</f>
        <v>065370</v>
      </c>
      <c r="N20" s="42" t="str">
        <f>IFERROR(KOSDAQ!B7,"")</f>
        <v>위세아이텍</v>
      </c>
      <c r="O20" s="72">
        <f>IFERROR(KOSDAQ!D7,"")</f>
        <v>8410</v>
      </c>
      <c r="P20" s="73" t="str">
        <f>IFERROR(KOSDAQ!E7,"")</f>
        <v>△ 1,310</v>
      </c>
      <c r="Q20" s="74">
        <f>IF(ISBLANK(KOSDAQ!F7),"",KOSDAQ!F7)</f>
        <v>0.1845</v>
      </c>
      <c r="R20" s="42">
        <f>KOSDAQ!G12</f>
        <v>600851</v>
      </c>
      <c r="S20" s="42">
        <f>KOSDAQ!H12</f>
        <v>392</v>
      </c>
      <c r="T20" s="42">
        <f>KOSDAQ!I12</f>
        <v>-168</v>
      </c>
      <c r="U20" s="42">
        <f>KOSDAQ!J12</f>
        <v>2.86</v>
      </c>
      <c r="V20" s="42">
        <f>KOSDAQ!K12</f>
        <v>-3.55</v>
      </c>
      <c r="W20" s="42">
        <f>KOSDAQ!L12</f>
        <v>-80.48</v>
      </c>
      <c r="X20" s="42">
        <f>KOSDAQ!M12</f>
        <v>6.45</v>
      </c>
      <c r="Y20" s="42" t="str">
        <f>IFERROR(IF(VLOOKUP(N30, 종목별전자공시!C:C, 2, FALSE)="전자공시", VLOOKUP(N30, 종목별전자공시!C:C, 1, FALSE), "일치 없음"), "결과 없음")</f>
        <v>결과 없음</v>
      </c>
      <c r="Z20" s="43" t="str">
        <f>IF(ISBLANK(KOSDAQ!C7),"",HYPERLINK(KOSDAQ!C7, "▶"))</f>
        <v>▶</v>
      </c>
      <c r="AB20" s="75" t="str">
        <f t="array" ref="AB20">IFERROR(INDEX(종목별전자공시!$E$2:$E$200, MATCH(1,--($AC$4=종목별전자공시!$C$2:$C$200)*(ROWS($A$1:A3)=종목별전자공시!$A$2:$A$200),0)),"")</f>
        <v/>
      </c>
      <c r="AC20" s="48"/>
      <c r="AD20" s="58" t="str">
        <f t="array" ref="AD20">IFERROR(HYPERLINK(INDEX(종목별전자공시!$D$2:$D$200, MATCH(1,--($AC$4=종목별전자공시!$C$2:$C$200)*(ROWS($A$1:A3)=종목별전자공시!$A$2:$A$200),0)),"▶"),"")</f>
        <v/>
      </c>
      <c r="AE20" s="56" t="s">
        <v>35</v>
      </c>
      <c r="AF20" s="59">
        <f>COUNTA(종목분석!$B$2:$B$200)</f>
        <v>0</v>
      </c>
    </row>
    <row r="21" spans="1:33" ht="17.25" thickBot="1" x14ac:dyDescent="0.35">
      <c r="B21" s="77" t="s">
        <v>80</v>
      </c>
      <c r="C21" s="77"/>
      <c r="E21" s="77" t="s">
        <v>15</v>
      </c>
      <c r="F21" s="77"/>
      <c r="H21" s="77" t="s">
        <v>16</v>
      </c>
      <c r="I21" s="77"/>
      <c r="K21" s="47">
        <v>7</v>
      </c>
      <c r="L21" s="83"/>
      <c r="M21" s="47" t="str">
        <f>IFERROR(RIGHT(KOSDAQ!C8,6),"")</f>
        <v>040350</v>
      </c>
      <c r="N21" s="42" t="str">
        <f>IFERROR(KOSDAQ!B8,"")</f>
        <v>크레오에스지</v>
      </c>
      <c r="O21" s="72">
        <f>IFERROR(KOSDAQ!D8,"")</f>
        <v>508</v>
      </c>
      <c r="P21" s="73" t="str">
        <f>IFERROR(KOSDAQ!E8,"")</f>
        <v>△ 75</v>
      </c>
      <c r="Q21" s="74">
        <f>IF(ISBLANK(KOSDAQ!F8),"",KOSDAQ!F8)</f>
        <v>0.17319999999999999</v>
      </c>
      <c r="R21" s="42">
        <f>KOSDAQ!G13</f>
        <v>2141521</v>
      </c>
      <c r="S21" s="42">
        <f>KOSDAQ!H13</f>
        <v>1642</v>
      </c>
      <c r="T21" s="42">
        <f>KOSDAQ!I13</f>
        <v>783</v>
      </c>
      <c r="U21" s="42">
        <f>KOSDAQ!J13</f>
        <v>2.8</v>
      </c>
      <c r="V21" s="42">
        <f>KOSDAQ!K13</f>
        <v>3.8</v>
      </c>
      <c r="W21" s="42">
        <f>KOSDAQ!L13</f>
        <v>9.6199999999999992</v>
      </c>
      <c r="X21" s="42">
        <f>KOSDAQ!M13</f>
        <v>0.41</v>
      </c>
      <c r="Y21" s="42" t="str">
        <f>IFERROR(IF(VLOOKUP(N31, 종목별전자공시!C:C, 2, FALSE)="전자공시", VLOOKUP(N31, 종목별전자공시!C:C, 1, FALSE), "일치 없음"), "결과 없음")</f>
        <v>결과 없음</v>
      </c>
      <c r="Z21" s="43" t="str">
        <f>IF(ISBLANK(KOSDAQ!C8),"",HYPERLINK(KOSDAQ!C8, "▶"))</f>
        <v>▶</v>
      </c>
      <c r="AB21" s="75" t="str">
        <f t="array" ref="AB21">IFERROR(INDEX(종목별전자공시!$E$2:$E$200, MATCH(1,--($AC$4=종목별전자공시!$C$2:$C$200)*(ROWS($A$1:A4)=종목별전자공시!$A$2:$A$200),0)),"")</f>
        <v/>
      </c>
      <c r="AC21" s="48"/>
      <c r="AD21" s="58" t="str">
        <f t="array" ref="AD21">IFERROR(HYPERLINK(INDEX(종목별전자공시!$D$2:$D$200, MATCH(1,--($AC$4=종목별전자공시!$C$2:$C$200)*(ROWS($A$1:A4)=종목별전자공시!$A$2:$A$200),0)),"▶"),"")</f>
        <v/>
      </c>
      <c r="AE21" s="56" t="s">
        <v>45</v>
      </c>
      <c r="AF21" s="59">
        <f>COUNTA(산업분석!$B$2:$B$200)</f>
        <v>0</v>
      </c>
    </row>
    <row r="22" spans="1:33" ht="17.25" thickBot="1" x14ac:dyDescent="0.35">
      <c r="K22" s="47">
        <v>8</v>
      </c>
      <c r="L22" s="83"/>
      <c r="M22" s="47" t="str">
        <f>IFERROR(RIGHT(KOSDAQ!C9,6),"")</f>
        <v>408900</v>
      </c>
      <c r="N22" s="42" t="str">
        <f>IFERROR(KOSDAQ!B9,"")</f>
        <v>스튜디오미르</v>
      </c>
      <c r="O22" s="72">
        <f>IFERROR(KOSDAQ!D9,"")</f>
        <v>3405</v>
      </c>
      <c r="P22" s="73" t="str">
        <f>IFERROR(KOSDAQ!E9,"")</f>
        <v>△ 490</v>
      </c>
      <c r="Q22" s="74">
        <f>IF(ISBLANK(KOSDAQ!F9),"",KOSDAQ!F9)</f>
        <v>0.1681</v>
      </c>
      <c r="R22" s="42">
        <f>KOSDAQ!G14</f>
        <v>10706397</v>
      </c>
      <c r="S22" s="42">
        <f>KOSDAQ!H14</f>
        <v>581</v>
      </c>
      <c r="T22" s="42">
        <f>KOSDAQ!I14</f>
        <v>77</v>
      </c>
      <c r="U22" s="42">
        <f>KOSDAQ!J14</f>
        <v>1.1200000000000001</v>
      </c>
      <c r="V22" s="42">
        <f>KOSDAQ!K14</f>
        <v>4.49</v>
      </c>
      <c r="W22" s="42">
        <f>KOSDAQ!L14</f>
        <v>13.94</v>
      </c>
      <c r="X22" s="42">
        <f>KOSDAQ!M14</f>
        <v>0.72</v>
      </c>
      <c r="Y22" s="42" t="str">
        <f>IFERROR(IF(VLOOKUP(N32, 종목별전자공시!C:C, 2, FALSE)="전자공시", VLOOKUP(N32, 종목별전자공시!C:C, 1, FALSE), "일치 없음"), "결과 없음")</f>
        <v>결과 없음</v>
      </c>
      <c r="Z22" s="43" t="str">
        <f>IF(ISBLANK(KOSDAQ!C9),"",HYPERLINK(KOSDAQ!C9, "▶"))</f>
        <v>▶</v>
      </c>
      <c r="AB22" s="75" t="str">
        <f t="array" ref="AB22">IFERROR(INDEX(종목별전자공시!$E$2:$E$200, MATCH(1,--($AC$4=종목별전자공시!$C$2:$C$200)*(ROWS($A$1:A5)=종목별전자공시!$A$2:$A$200),0)),"")</f>
        <v/>
      </c>
      <c r="AC22" s="48"/>
      <c r="AD22" s="58" t="str">
        <f t="array" ref="AD22">IFERROR(HYPERLINK(INDEX(종목별전자공시!$D$2:$D$200, MATCH(1,--($AC$4=종목별전자공시!$C$2:$C$200)*(ROWS($A$1:A5)=종목별전자공시!$A$2:$A$200),0)),"▶"),"")</f>
        <v/>
      </c>
      <c r="AE22" s="56" t="s">
        <v>46</v>
      </c>
      <c r="AF22" s="59">
        <f>COUNTA(경제분석!$A$2:$A$200)</f>
        <v>0</v>
      </c>
    </row>
    <row r="23" spans="1:33" ht="17.25" thickBot="1" x14ac:dyDescent="0.35">
      <c r="K23" s="47">
        <v>9</v>
      </c>
      <c r="L23" s="83"/>
      <c r="M23" s="47" t="str">
        <f>IFERROR(RIGHT(KOSDAQ!C10,6),"")</f>
        <v>317770</v>
      </c>
      <c r="N23" s="42" t="str">
        <f>IFERROR(KOSDAQ!B10,"")</f>
        <v>엑스페릭스</v>
      </c>
      <c r="O23" s="72">
        <f>IFERROR(KOSDAQ!D10,"")</f>
        <v>3960</v>
      </c>
      <c r="P23" s="73" t="str">
        <f>IFERROR(KOSDAQ!E10,"")</f>
        <v>△ 545</v>
      </c>
      <c r="Q23" s="74">
        <f>IF(ISBLANK(KOSDAQ!F10),"",KOSDAQ!F10)</f>
        <v>0.15959999999999999</v>
      </c>
      <c r="R23" s="42">
        <f>KOSDAQ!G15</f>
        <v>506745</v>
      </c>
      <c r="S23" s="42">
        <f>KOSDAQ!H15</f>
        <v>382</v>
      </c>
      <c r="T23" s="42">
        <f>KOSDAQ!I15</f>
        <v>14</v>
      </c>
      <c r="U23" s="42">
        <f>KOSDAQ!J15</f>
        <v>1.58</v>
      </c>
      <c r="V23" s="42">
        <f>KOSDAQ!K15</f>
        <v>28.9</v>
      </c>
      <c r="W23" s="42">
        <f>KOSDAQ!L15</f>
        <v>3.8</v>
      </c>
      <c r="X23" s="42">
        <f>KOSDAQ!M15</f>
        <v>0.86</v>
      </c>
      <c r="Y23" s="42" t="str">
        <f>IFERROR(IF(VLOOKUP(N33, 종목별전자공시!C:C, 2, FALSE)="전자공시", VLOOKUP(N33, 종목별전자공시!C:C, 1, FALSE), "일치 없음"), "결과 없음")</f>
        <v>결과 없음</v>
      </c>
      <c r="Z23" s="43" t="str">
        <f>IF(ISBLANK(KOSDAQ!C10),"",HYPERLINK(KOSDAQ!C10, "▶"))</f>
        <v>▶</v>
      </c>
      <c r="AB23" s="75" t="str">
        <f t="array" ref="AB23">IFERROR(INDEX(종목별전자공시!$E$2:$E$200, MATCH(1,--($AC$4=종목별전자공시!$C$2:$C$200)*(ROWS($A$1:A6)=종목별전자공시!$A$2:$A$200),0)),"")</f>
        <v/>
      </c>
      <c r="AC23" s="48"/>
      <c r="AD23" s="58" t="str">
        <f t="array" ref="AD23">IFERROR(HYPERLINK(INDEX(종목별전자공시!$D$2:$D$200, MATCH(1,--($AC$4=종목별전자공시!$C$2:$C$200)*(ROWS($A$1:A6)=종목별전자공시!$A$2:$A$200),0)),"▶"),"")</f>
        <v/>
      </c>
      <c r="AE23" s="76" t="s">
        <v>36</v>
      </c>
      <c r="AF23" s="76"/>
    </row>
    <row r="24" spans="1:33" x14ac:dyDescent="0.3">
      <c r="K24" s="47">
        <v>10</v>
      </c>
      <c r="L24" s="84"/>
      <c r="M24" s="47" t="str">
        <f>IFERROR(RIGHT(KOSDAQ!C11,6),"")</f>
        <v>113810</v>
      </c>
      <c r="N24" s="42" t="str">
        <f>IFERROR(KOSDAQ!B11,"")</f>
        <v>디젠스</v>
      </c>
      <c r="O24" s="72">
        <f>IFERROR(KOSDAQ!D11,"")</f>
        <v>2455</v>
      </c>
      <c r="P24" s="73" t="str">
        <f>IFERROR(KOSDAQ!E11,"")</f>
        <v>△ 280</v>
      </c>
      <c r="Q24" s="74">
        <f>IF(ISBLANK(KOSDAQ!F11),"",KOSDAQ!F11)</f>
        <v>0.12870000000000001</v>
      </c>
      <c r="R24" s="42">
        <f>KOSDAQ!G16</f>
        <v>33734836</v>
      </c>
      <c r="S24" s="42">
        <f>KOSDAQ!H16</f>
        <v>561</v>
      </c>
      <c r="T24" s="42">
        <f>KOSDAQ!I16</f>
        <v>143</v>
      </c>
      <c r="U24" s="42">
        <f>KOSDAQ!J16</f>
        <v>0.32</v>
      </c>
      <c r="V24" s="42">
        <f>KOSDAQ!K16</f>
        <v>15.38</v>
      </c>
      <c r="W24" s="42">
        <f>KOSDAQ!L16</f>
        <v>13.55</v>
      </c>
      <c r="X24" s="42">
        <f>KOSDAQ!M16</f>
        <v>0.69</v>
      </c>
      <c r="Y24" s="42" t="str">
        <f>IFERROR(IF(VLOOKUP(N34, 종목별전자공시!C:C, 2, FALSE)="전자공시", VLOOKUP(N34, 종목별전자공시!C:C, 1, FALSE), "일치 없음"), "결과 없음")</f>
        <v>결과 없음</v>
      </c>
      <c r="Z24" s="43" t="str">
        <f>IF(ISBLANK(KOSDAQ!C11),"",HYPERLINK(KOSDAQ!C11, "▶"))</f>
        <v>▶</v>
      </c>
      <c r="AB24" s="75" t="str">
        <f t="array" ref="AB24">IFERROR(INDEX(종목별전자공시!$E$2:$E$200, MATCH(1,--($AC$4=종목별전자공시!$C$2:$C$200)*(ROWS($A$1:A7)=종목별전자공시!$A$2:$A$200),0)),"")</f>
        <v/>
      </c>
      <c r="AC24" s="48"/>
      <c r="AD24" s="58" t="str">
        <f t="array" ref="AD24">IFERROR(HYPERLINK(INDEX(종목별전자공시!$D$2:$D$200, MATCH(1,--($AC$4=종목별전자공시!$C$2:$C$200)*(ROWS($A$1:A7)=종목별전자공시!$A$2:$A$200),0)),"▶"),"")</f>
        <v/>
      </c>
      <c r="AE24" s="86" t="str">
        <f>HYPERLINK("https://www.bok.or.kr/static/jslibrary/pdfjs/viewer.html?file=%2FfileSrc%2Fportal%2F8758a03a95cd4447ba5efc3c7daea835%2F1%2F1e6b683990924cddb7f10e8e483b35a4.pdf","2025년 2월 경제전망보고서(Indigo Book)_FFF.pdf")</f>
        <v>2025년 2월 경제전망보고서(Indigo Book)_FFF.pdf</v>
      </c>
      <c r="AF24" s="87"/>
    </row>
    <row r="25" spans="1:33" x14ac:dyDescent="0.3">
      <c r="K25" s="60"/>
      <c r="L25" s="60"/>
      <c r="M25" s="60"/>
      <c r="N25" s="61"/>
      <c r="O25" s="61"/>
      <c r="P25" s="62"/>
      <c r="Q25" s="62"/>
      <c r="R25" s="61"/>
      <c r="S25" s="61"/>
      <c r="T25" s="61"/>
      <c r="U25" s="61"/>
      <c r="V25" s="61"/>
      <c r="W25" s="61"/>
      <c r="X25" s="61"/>
      <c r="Y25" s="61"/>
      <c r="Z25" s="63"/>
      <c r="AB25" s="75" t="str">
        <f t="array" ref="AB25">IFERROR(INDEX(종목별전자공시!$E$2:$E$200, MATCH(1,--($AC$4=종목별전자공시!$C$2:$C$200)*(ROWS($A$1:A8)=종목별전자공시!$A$2:$A$200),0)),"")</f>
        <v/>
      </c>
      <c r="AC25" s="48"/>
      <c r="AD25" s="58" t="str">
        <f t="array" ref="AD25">IFERROR(HYPERLINK(INDEX(종목별전자공시!$D$2:$D$200, MATCH(1,--($AC$4=종목별전자공시!$C$2:$C$200)*(ROWS($A$1:A8)=종목별전자공시!$A$2:$A$200),0)),"▶"),"")</f>
        <v/>
      </c>
      <c r="AE25" s="88"/>
      <c r="AF25" s="88"/>
    </row>
    <row r="26" spans="1:33" ht="30" customHeight="1" thickBot="1" x14ac:dyDescent="0.35"/>
    <row r="27" spans="1:33" ht="17.25" thickBot="1" x14ac:dyDescent="0.35">
      <c r="B27" s="76" t="s">
        <v>81</v>
      </c>
      <c r="C27" s="76"/>
      <c r="D27" s="76"/>
      <c r="E27" s="76"/>
      <c r="F27" s="76"/>
      <c r="G27" s="76"/>
      <c r="H27" s="76"/>
      <c r="I27" s="76"/>
      <c r="K27" s="76" t="s">
        <v>38</v>
      </c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B27" s="76" t="s">
        <v>79</v>
      </c>
      <c r="AC27" s="76"/>
      <c r="AD27" s="76"/>
      <c r="AE27" s="76"/>
      <c r="AF27" s="76"/>
    </row>
    <row r="28" spans="1:33" ht="17.25" thickBot="1" x14ac:dyDescent="0.35">
      <c r="K28" s="79" t="s">
        <v>306</v>
      </c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B28" s="38" t="s">
        <v>26</v>
      </c>
      <c r="AC28" s="70"/>
      <c r="AD28" s="70"/>
      <c r="AE28" s="70" t="s">
        <v>74</v>
      </c>
      <c r="AF28" s="70" t="s">
        <v>4</v>
      </c>
    </row>
    <row r="29" spans="1:33" x14ac:dyDescent="0.3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61"/>
      <c r="AB29" s="64" t="str">
        <f t="array" ref="AB29">IFERROR(INDEX(종목별뉴스공시!E:E, SMALL(IF(종목별뉴스공시!A:A=1,ROW(종목별뉴스공시!A:A)),ROWS($A$1:A1))),"")</f>
        <v>[특징주]태림포장, '아쎄따'와 군용 골판지 드론 개발에 급등</v>
      </c>
      <c r="AC29" s="65"/>
      <c r="AD29" s="65"/>
      <c r="AE29" s="66" t="str">
        <f t="array" ref="AE29">IFERROR(HYPERLINK(INDEX(종목별뉴스공시!D:D, SMALL(IF(종목별뉴스공시!A:A=1,ROW(종목별뉴스공시!A:A)),ROWS($A$1:A1))),"▶"),"")</f>
        <v>▶</v>
      </c>
      <c r="AF29" s="64" t="str">
        <f t="array" ref="AF29">IFERROR(INDEX(종목별뉴스공시!C:C, SMALL(IF(종목별뉴스공시!A:A=1,ROW(종목별뉴스공시!A:A)),ROWS($A$1:A1))),"")</f>
        <v>태림포장</v>
      </c>
    </row>
    <row r="30" spans="1:33" x14ac:dyDescent="0.3"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61"/>
      <c r="AB30" s="64" t="str">
        <f t="array" ref="AB30">IFERROR(INDEX(종목별뉴스공시!E:E, SMALL(IF(종목별뉴스공시!A:A=1,ROW(종목별뉴스공시!A:A)),ROWS($A$1:A2))),"")</f>
        <v>[ET라씨로]쿠쿠홈시스, 4분기 호실적에 상승세</v>
      </c>
      <c r="AC30" s="65"/>
      <c r="AD30" s="65"/>
      <c r="AE30" s="66" t="str">
        <f t="array" ref="AE30">IFERROR(HYPERLINK(INDEX(종목별뉴스공시!D:D, SMALL(IF(종목별뉴스공시!A:A=1,ROW(종목별뉴스공시!A:A)),ROWS($A$1:A2))),"▶"),"")</f>
        <v>▶</v>
      </c>
      <c r="AF30" s="64" t="str">
        <f t="array" ref="AF30">IFERROR(INDEX(종목별뉴스공시!C:C, SMALL(IF(종목별뉴스공시!A:A=1,ROW(종목별뉴스공시!A:A)),ROWS($A$1:A2))),"")</f>
        <v>쿠쿠홈시스</v>
      </c>
      <c r="AG30" s="61"/>
    </row>
    <row r="31" spans="1:33" ht="17.25" thickBot="1" x14ac:dyDescent="0.35"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61"/>
      <c r="AB31" s="64" t="str">
        <f t="array" ref="AB31">IFERROR(INDEX(종목별뉴스공시!E:E, SMALL(IF(종목별뉴스공시!A:A=1,ROW(종목별뉴스공시!A:A)),ROWS($A$1:A3))),"")</f>
        <v>트럼프 관세 압박에 희토류株 동반 강세</v>
      </c>
      <c r="AC31" s="65"/>
      <c r="AD31" s="65"/>
      <c r="AE31" s="66" t="str">
        <f t="array" ref="AE31">IFERROR(HYPERLINK(INDEX(종목별뉴스공시!D:D, SMALL(IF(종목별뉴스공시!A:A=1,ROW(종목별뉴스공시!A:A)),ROWS($A$1:A3))),"▶"),"")</f>
        <v>▶</v>
      </c>
      <c r="AF31" s="64" t="str">
        <f t="array" ref="AF31">IFERROR(INDEX(종목별뉴스공시!C:C, SMALL(IF(종목별뉴스공시!A:A=1,ROW(종목별뉴스공시!A:A)),ROWS($A$1:A3))),"")</f>
        <v>유니온</v>
      </c>
      <c r="AG31" s="61"/>
    </row>
    <row r="32" spans="1:33" ht="17.25" thickBot="1" x14ac:dyDescent="0.35">
      <c r="K32" s="77" t="s">
        <v>7</v>
      </c>
      <c r="L32" s="77"/>
      <c r="M32" s="77" t="s">
        <v>26</v>
      </c>
      <c r="N32" s="77"/>
      <c r="O32" s="77"/>
      <c r="P32" s="77"/>
      <c r="Q32" s="77"/>
      <c r="R32" s="38"/>
      <c r="S32" s="38"/>
      <c r="T32" s="38"/>
      <c r="U32" s="38"/>
      <c r="V32" s="38"/>
      <c r="W32" s="38"/>
      <c r="X32" s="38"/>
      <c r="Y32" s="38"/>
      <c r="Z32" s="38" t="s">
        <v>5</v>
      </c>
      <c r="AA32" s="61"/>
      <c r="AB32" s="64" t="str">
        <f t="array" ref="AB32">IFERROR(INDEX(종목별뉴스공시!E:E, SMALL(IF(종목별뉴스공시!A:A=1,ROW(종목별뉴스공시!A:A)),ROWS($A$1:A4))),"")</f>
        <v>"95% 급등"…지난달 코스피 수익률 1위는</v>
      </c>
      <c r="AC32" s="65"/>
      <c r="AD32" s="65"/>
      <c r="AE32" s="66" t="str">
        <f t="array" ref="AE32">IFERROR(HYPERLINK(INDEX(종목별뉴스공시!D:D, SMALL(IF(종목별뉴스공시!A:A=1,ROW(종목별뉴스공시!A:A)),ROWS($A$1:A4))),"▶"),"")</f>
        <v>▶</v>
      </c>
      <c r="AF32" s="64" t="str">
        <f t="array" ref="AF32">IFERROR(INDEX(종목별뉴스공시!C:C, SMALL(IF(종목별뉴스공시!A:A=1,ROW(종목별뉴스공시!A:A)),ROWS($A$1:A4))),"")</f>
        <v>평화홀딩스</v>
      </c>
      <c r="AG32" s="61"/>
    </row>
    <row r="33" spans="1:33" x14ac:dyDescent="0.3">
      <c r="K33" s="78" t="str">
        <f>IFERROR(주요뉴스!$D2,"")</f>
        <v xml:space="preserve">MBN </v>
      </c>
      <c r="L33" s="78"/>
      <c r="M33" s="61" t="str">
        <f>IFERROR(주요뉴스!$A2,"")</f>
        <v>미국 진출한 '망고딸기'…K-딸기 신품종 수출에 로열티까지</v>
      </c>
      <c r="N33" s="61"/>
      <c r="O33" s="61"/>
      <c r="P33" s="61"/>
      <c r="Q33" s="61"/>
      <c r="R33" s="65"/>
      <c r="S33" s="65"/>
      <c r="T33" s="65"/>
      <c r="U33" s="65"/>
      <c r="V33" s="65"/>
      <c r="W33" s="65"/>
      <c r="X33" s="65"/>
      <c r="Y33" s="65"/>
      <c r="Z33" s="71" t="str">
        <f>IF(주요뉴스!$B2="","",HYPERLINK(주요뉴스!$B2,"▶"))</f>
        <v>▶</v>
      </c>
      <c r="AA33" s="61"/>
      <c r="AB33" s="64" t="str">
        <f t="array" ref="AB33">IFERROR(INDEX(종목별뉴스공시!E:E, SMALL(IF(종목별뉴스공시!A:A=1,ROW(종목별뉴스공시!A:A)),ROWS($A$1:A5))),"")</f>
        <v>‘美 관세 정책 불확실성’ 속 3%대 하락…11거래일 만에 740선[코...</v>
      </c>
      <c r="AC33" s="65"/>
      <c r="AD33" s="65"/>
      <c r="AE33" s="66" t="str">
        <f t="array" ref="AE33">IFERROR(HYPERLINK(INDEX(종목별뉴스공시!D:D, SMALL(IF(종목별뉴스공시!A:A=1,ROW(종목별뉴스공시!A:A)),ROWS($A$1:A5))),"▶"),"")</f>
        <v>▶</v>
      </c>
      <c r="AF33" s="64" t="str">
        <f t="array" ref="AF33">IFERROR(INDEX(종목별뉴스공시!C:C, SMALL(IF(종목별뉴스공시!A:A=1,ROW(종목별뉴스공시!A:A)),ROWS($A$1:A5))),"")</f>
        <v>아이티센엔텍</v>
      </c>
      <c r="AG33" s="61"/>
    </row>
    <row r="34" spans="1:33" x14ac:dyDescent="0.3">
      <c r="K34" s="78" t="str">
        <f>IFERROR(주요뉴스!$D3,"")</f>
        <v xml:space="preserve">MBN </v>
      </c>
      <c r="L34" s="78"/>
      <c r="M34" s="61" t="str">
        <f>IFERROR(주요뉴스!$A3,"")</f>
        <v>"압축성장이 키운 한탕주의"…'김치 프리미엄' 주의보</v>
      </c>
      <c r="N34" s="61"/>
      <c r="O34" s="61"/>
      <c r="P34" s="61"/>
      <c r="Q34" s="61"/>
      <c r="R34" s="65"/>
      <c r="S34" s="65"/>
      <c r="T34" s="65"/>
      <c r="U34" s="65"/>
      <c r="V34" s="65"/>
      <c r="W34" s="65"/>
      <c r="X34" s="65"/>
      <c r="Y34" s="65"/>
      <c r="Z34" s="71" t="str">
        <f>IF(주요뉴스!$B3="","",HYPERLINK(주요뉴스!$B3,"▶"))</f>
        <v>▶</v>
      </c>
      <c r="AA34" s="61"/>
      <c r="AB34" s="64" t="str">
        <f t="array" ref="AB34">IFERROR(INDEX(종목별뉴스공시!E:E, SMALL(IF(종목별뉴스공시!A:A=1,ROW(종목별뉴스공시!A:A)),ROWS($A$1:A6))),"")</f>
        <v>[특징주]TSMC-메타-퓨리오사 '삼각연대'…포바이포, 핵심 기술 파트...</v>
      </c>
      <c r="AC34" s="65"/>
      <c r="AD34" s="65"/>
      <c r="AE34" s="66" t="str">
        <f t="array" ref="AE34">IFERROR(HYPERLINK(INDEX(종목별뉴스공시!D:D, SMALL(IF(종목별뉴스공시!A:A=1,ROW(종목별뉴스공시!A:A)),ROWS($A$1:A6))),"▶"),"")</f>
        <v>▶</v>
      </c>
      <c r="AF34" s="64" t="str">
        <f t="array" ref="AF34">IFERROR(INDEX(종목별뉴스공시!C:C, SMALL(IF(종목별뉴스공시!A:A=1,ROW(종목별뉴스공시!A:A)),ROWS($A$1:A6))),"")</f>
        <v>포바이포</v>
      </c>
      <c r="AG34" s="61"/>
    </row>
    <row r="35" spans="1:33" x14ac:dyDescent="0.3">
      <c r="K35" s="78" t="str">
        <f>IFERROR(주요뉴스!$D4,"")</f>
        <v xml:space="preserve">MBN </v>
      </c>
      <c r="L35" s="78"/>
      <c r="M35" s="61" t="str">
        <f>IFERROR(주요뉴스!$A4,"")</f>
        <v>라이브 쇼에 맞춤 육수…쿠팡 맞서 오프라인 강점 부각</v>
      </c>
      <c r="N35" s="61"/>
      <c r="O35" s="61"/>
      <c r="P35" s="61"/>
      <c r="Q35" s="61"/>
      <c r="R35" s="65"/>
      <c r="S35" s="65"/>
      <c r="T35" s="65"/>
      <c r="U35" s="65"/>
      <c r="V35" s="65"/>
      <c r="W35" s="65"/>
      <c r="X35" s="65"/>
      <c r="Y35" s="65"/>
      <c r="Z35" s="71" t="str">
        <f>IF(주요뉴스!$B4="","",HYPERLINK(주요뉴스!$B4,"▶"))</f>
        <v>▶</v>
      </c>
      <c r="AA35" s="61"/>
      <c r="AB35" s="64" t="str">
        <f t="array" ref="AB35">IFERROR(INDEX(종목별뉴스공시!E:E, SMALL(IF(종목별뉴스공시!A:A=1,ROW(종목별뉴스공시!A:A)),ROWS($A$1:A7))),"")</f>
        <v>‘美 관세 정책 불확실성’ 속 3%대 하락…11거래일 만에 740선[코...</v>
      </c>
      <c r="AC35" s="65"/>
      <c r="AD35" s="65"/>
      <c r="AE35" s="66" t="str">
        <f t="array" ref="AE35">IFERROR(HYPERLINK(INDEX(종목별뉴스공시!D:D, SMALL(IF(종목별뉴스공시!A:A=1,ROW(종목별뉴스공시!A:A)),ROWS($A$1:A7))),"▶"),"")</f>
        <v>▶</v>
      </c>
      <c r="AF35" s="64" t="str">
        <f t="array" ref="AF35">IFERROR(INDEX(종목별뉴스공시!C:C, SMALL(IF(종목별뉴스공시!A:A=1,ROW(종목별뉴스공시!A:A)),ROWS($A$1:A7))),"")</f>
        <v>비엘팜텍</v>
      </c>
      <c r="AG35" s="61"/>
    </row>
    <row r="36" spans="1:33" x14ac:dyDescent="0.3">
      <c r="K36" s="78" t="str">
        <f>IFERROR(주요뉴스!$D5,"")</f>
        <v xml:space="preserve">MBN </v>
      </c>
      <c r="L36" s="78"/>
      <c r="M36" s="61" t="str">
        <f>IFERROR(주요뉴스!$A5,"")</f>
        <v>어렵게 박사 땄지만 "10명 중 3명은 백수 박사"</v>
      </c>
      <c r="N36" s="61"/>
      <c r="O36" s="61"/>
      <c r="P36" s="61"/>
      <c r="Q36" s="61"/>
      <c r="R36" s="65"/>
      <c r="S36" s="65"/>
      <c r="T36" s="65"/>
      <c r="U36" s="65"/>
      <c r="V36" s="65"/>
      <c r="W36" s="65"/>
      <c r="X36" s="65"/>
      <c r="Y36" s="65"/>
      <c r="Z36" s="71" t="str">
        <f>IF(주요뉴스!$B5="","",HYPERLINK(주요뉴스!$B5,"▶"))</f>
        <v>▶</v>
      </c>
      <c r="AA36" s="61"/>
      <c r="AB36" s="64" t="str">
        <f t="array" ref="AB36">IFERROR(INDEX(종목별뉴스공시!E:E, SMALL(IF(종목별뉴스공시!A:A=1,ROW(종목별뉴스공시!A:A)),ROWS($A$1:A8))),"")</f>
        <v>엔비디아 추월한 효율…메타이어 TSMC도 퓨리오사AI '눈독'</v>
      </c>
      <c r="AC36" s="65"/>
      <c r="AD36" s="65"/>
      <c r="AE36" s="66" t="str">
        <f t="array" ref="AE36">IFERROR(HYPERLINK(INDEX(종목별뉴스공시!D:D, SMALL(IF(종목별뉴스공시!A:A=1,ROW(종목별뉴스공시!A:A)),ROWS($A$1:A8))),"▶"),"")</f>
        <v>▶</v>
      </c>
      <c r="AF36" s="64" t="str">
        <f t="array" ref="AF36">IFERROR(INDEX(종목별뉴스공시!C:C, SMALL(IF(종목별뉴스공시!A:A=1,ROW(종목별뉴스공시!A:A)),ROWS($A$1:A8))),"")</f>
        <v>DSC인베스트먼트</v>
      </c>
      <c r="AG36" s="61"/>
    </row>
    <row r="37" spans="1:33" x14ac:dyDescent="0.3">
      <c r="K37" s="78" t="str">
        <f>IFERROR(주요뉴스!$D6,"")</f>
        <v xml:space="preserve">한국경제 </v>
      </c>
      <c r="L37" s="78"/>
      <c r="M37" s="61" t="str">
        <f>IFERROR(주요뉴스!$A6,"")</f>
        <v>불닭만 먹는 게 아니었네…중국인들 열광한 'K라면'</v>
      </c>
      <c r="N37" s="61"/>
      <c r="O37" s="61"/>
      <c r="P37" s="61"/>
      <c r="Q37" s="61"/>
      <c r="R37" s="65"/>
      <c r="S37" s="65"/>
      <c r="T37" s="65"/>
      <c r="U37" s="65"/>
      <c r="V37" s="65"/>
      <c r="W37" s="65"/>
      <c r="X37" s="65"/>
      <c r="Y37" s="65"/>
      <c r="Z37" s="71" t="str">
        <f>IF(주요뉴스!$B6="","",HYPERLINK(주요뉴스!$B6,"▶"))</f>
        <v>▶</v>
      </c>
      <c r="AA37" s="61"/>
      <c r="AB37" s="64" t="str">
        <f t="array" ref="AB37">IFERROR(INDEX(종목별뉴스공시!E:E, SMALL(IF(종목별뉴스공시!A:A=1,ROW(종목별뉴스공시!A:A)),ROWS($A$1:A9))),"")</f>
        <v>엑스페릭스, 퓨리오사와 AI 가속기 최적화 협력…글로벌 경쟁 우위 선....</v>
      </c>
      <c r="AC37" s="65"/>
      <c r="AD37" s="65"/>
      <c r="AE37" s="66" t="str">
        <f t="array" ref="AE37">IFERROR(HYPERLINK(INDEX(종목별뉴스공시!D:D, SMALL(IF(종목별뉴스공시!A:A=1,ROW(종목별뉴스공시!A:A)),ROWS($A$1:A9))),"▶"),"")</f>
        <v>▶</v>
      </c>
      <c r="AF37" s="64" t="str">
        <f t="array" ref="AF37">IFERROR(INDEX(종목별뉴스공시!C:C, SMALL(IF(종목별뉴스공시!A:A=1,ROW(종목별뉴스공시!A:A)),ROWS($A$1:A9))),"")</f>
        <v>엑스페릭스</v>
      </c>
      <c r="AG37" s="61"/>
    </row>
    <row r="38" spans="1:33" x14ac:dyDescent="0.3">
      <c r="A38" s="67"/>
      <c r="K38" s="78" t="str">
        <f>IFERROR(주요뉴스!$D7,"")</f>
        <v xml:space="preserve">파이낸셜뉴스 </v>
      </c>
      <c r="L38" s="78"/>
      <c r="M38" s="61" t="str">
        <f>IFERROR(주요뉴스!$A7,"")</f>
        <v>코스피 이달 2470~2820 예상… 美FOMC·中양회 주목</v>
      </c>
      <c r="N38" s="61"/>
      <c r="O38" s="61"/>
      <c r="P38" s="61"/>
      <c r="Q38" s="61"/>
      <c r="R38" s="65"/>
      <c r="S38" s="65"/>
      <c r="T38" s="65"/>
      <c r="U38" s="65"/>
      <c r="V38" s="65"/>
      <c r="W38" s="65"/>
      <c r="X38" s="65"/>
      <c r="Y38" s="65"/>
      <c r="Z38" s="71" t="str">
        <f>IF(주요뉴스!$B7="","",HYPERLINK(주요뉴스!$B7,"▶"))</f>
        <v>▶</v>
      </c>
      <c r="AA38" s="61"/>
      <c r="AB38" s="64" t="str">
        <f t="array" ref="AB38">IFERROR(INDEX(종목별뉴스공시!E:E, SMALL(IF(종목별뉴스공시!A:A=1,ROW(종목별뉴스공시!A:A)),ROWS($A$1:A10))),"")</f>
        <v/>
      </c>
      <c r="AC38" s="65"/>
      <c r="AD38" s="65"/>
      <c r="AE38" s="66" t="str">
        <f t="array" ref="AE38">IFERROR(HYPERLINK(INDEX(종목별뉴스공시!D:D, SMALL(IF(종목별뉴스공시!A:A=1,ROW(종목별뉴스공시!A:A)),ROWS($A$1:A10))),"▶"),"")</f>
        <v/>
      </c>
      <c r="AF38" s="64" t="str">
        <f t="array" ref="AF38">IFERROR(INDEX(종목별뉴스공시!C:C, SMALL(IF(종목별뉴스공시!A:A=1,ROW(종목별뉴스공시!A:A)),ROWS($A$1:A10))),"")</f>
        <v/>
      </c>
      <c r="AG38" s="61"/>
    </row>
    <row r="39" spans="1:33" x14ac:dyDescent="0.3">
      <c r="A39" s="68"/>
      <c r="K39" s="78" t="str">
        <f>IFERROR(주요뉴스!$D8,"")</f>
        <v xml:space="preserve">파이낸셜뉴스 </v>
      </c>
      <c r="L39" s="78"/>
      <c r="M39" s="61" t="str">
        <f>IFERROR(주요뉴스!$A8,"")</f>
        <v>외국인 7개월째 팔자… 2007년 이후 최장</v>
      </c>
      <c r="N39" s="61"/>
      <c r="O39" s="61"/>
      <c r="P39" s="61"/>
      <c r="Q39" s="61"/>
      <c r="R39" s="65"/>
      <c r="S39" s="65"/>
      <c r="T39" s="65"/>
      <c r="U39" s="65"/>
      <c r="V39" s="65"/>
      <c r="W39" s="65"/>
      <c r="X39" s="65"/>
      <c r="Y39" s="65"/>
      <c r="Z39" s="71" t="str">
        <f>IF(주요뉴스!$B8="","",HYPERLINK(주요뉴스!$B8,"▶"))</f>
        <v>▶</v>
      </c>
      <c r="AA39" s="61"/>
      <c r="AB39" s="64" t="str">
        <f t="array" ref="AB39">IFERROR(INDEX(종목별뉴스공시!E:E, SMALL(IF(종목별뉴스공시!A:A=1,ROW(종목별뉴스공시!A:A)),ROWS($A$1:A11))),"")</f>
        <v/>
      </c>
      <c r="AC39" s="65"/>
      <c r="AD39" s="65"/>
      <c r="AE39" s="66" t="str">
        <f t="array" ref="AE39">IFERROR(HYPERLINK(INDEX(종목별뉴스공시!D:D, SMALL(IF(종목별뉴스공시!A:A=1,ROW(종목별뉴스공시!A:A)),ROWS($A$1:A11))),"▶"),"")</f>
        <v/>
      </c>
      <c r="AF39" s="64" t="str">
        <f t="array" ref="AF39">IFERROR(INDEX(종목별뉴스공시!C:C, SMALL(IF(종목별뉴스공시!A:A=1,ROW(종목별뉴스공시!A:A)),ROWS($A$1:A11))),"")</f>
        <v/>
      </c>
      <c r="AG39" s="61"/>
    </row>
    <row r="40" spans="1:33" x14ac:dyDescent="0.3">
      <c r="A40" s="68"/>
      <c r="K40" s="78" t="str">
        <f>IFERROR(주요뉴스!$D9,"")</f>
        <v xml:space="preserve">한국경제 </v>
      </c>
      <c r="L40" s="78"/>
      <c r="M40" s="61" t="str">
        <f>IFERROR(주요뉴스!$A9,"")</f>
        <v>"주사 한 방에 아기 피부 된다"…톱스타들 사이 '난리'</v>
      </c>
      <c r="N40" s="61"/>
      <c r="O40" s="61"/>
      <c r="P40" s="61"/>
      <c r="Q40" s="61"/>
      <c r="R40" s="65"/>
      <c r="S40" s="65"/>
      <c r="T40" s="65"/>
      <c r="U40" s="65"/>
      <c r="V40" s="65"/>
      <c r="W40" s="65"/>
      <c r="X40" s="65"/>
      <c r="Y40" s="65"/>
      <c r="Z40" s="71" t="str">
        <f>IF(주요뉴스!$B9="","",HYPERLINK(주요뉴스!$B9,"▶"))</f>
        <v>▶</v>
      </c>
      <c r="AA40" s="61"/>
      <c r="AB40" s="64" t="str">
        <f t="array" ref="AB40">IFERROR(INDEX(종목별뉴스공시!E:E, SMALL(IF(종목별뉴스공시!A:A=1,ROW(종목별뉴스공시!A:A)),ROWS($A$1:A12))),"")</f>
        <v/>
      </c>
      <c r="AC40" s="65"/>
      <c r="AD40" s="65"/>
      <c r="AE40" s="66" t="str">
        <f t="array" ref="AE40">IFERROR(HYPERLINK(INDEX(종목별뉴스공시!D:D, SMALL(IF(종목별뉴스공시!A:A=1,ROW(종목별뉴스공시!A:A)),ROWS($A$1:A12))),"▶"),"")</f>
        <v/>
      </c>
      <c r="AF40" s="64" t="str">
        <f t="array" ref="AF40">IFERROR(INDEX(종목별뉴스공시!C:C, SMALL(IF(종목별뉴스공시!A:A=1,ROW(종목별뉴스공시!A:A)),ROWS($A$1:A12))),"")</f>
        <v/>
      </c>
      <c r="AG40" s="61"/>
    </row>
    <row r="41" spans="1:33" x14ac:dyDescent="0.3">
      <c r="A41" s="68"/>
      <c r="K41" s="78" t="str">
        <f>IFERROR(주요뉴스!$D10,"")</f>
        <v xml:space="preserve">매일경제 </v>
      </c>
      <c r="L41" s="78"/>
      <c r="M41" s="61" t="str">
        <f>IFERROR(주요뉴스!$A10,"")</f>
        <v>美 고용보고서·中 양회 주목</v>
      </c>
      <c r="N41" s="61"/>
      <c r="O41" s="61"/>
      <c r="P41" s="61"/>
      <c r="Q41" s="61"/>
      <c r="R41" s="65"/>
      <c r="S41" s="65"/>
      <c r="T41" s="65"/>
      <c r="U41" s="65"/>
      <c r="V41" s="65"/>
      <c r="W41" s="65"/>
      <c r="X41" s="65"/>
      <c r="Y41" s="65"/>
      <c r="Z41" s="71" t="str">
        <f>IF(주요뉴스!$B10="","",HYPERLINK(주요뉴스!$B10,"▶"))</f>
        <v>▶</v>
      </c>
      <c r="AA41" s="61"/>
      <c r="AB41" s="64" t="str">
        <f t="array" ref="AB41">IFERROR(INDEX(종목별뉴스공시!E:E, SMALL(IF(종목별뉴스공시!A:A=1,ROW(종목별뉴스공시!A:A)),ROWS($A$1:A13))),"")</f>
        <v/>
      </c>
      <c r="AC41" s="65"/>
      <c r="AD41" s="65"/>
      <c r="AE41" s="66" t="str">
        <f t="array" ref="AE41">IFERROR(HYPERLINK(INDEX(종목별뉴스공시!D:D, SMALL(IF(종목별뉴스공시!A:A=1,ROW(종목별뉴스공시!A:A)),ROWS($A$1:A13))),"▶"),"")</f>
        <v/>
      </c>
      <c r="AF41" s="64" t="str">
        <f t="array" ref="AF41">IFERROR(INDEX(종목별뉴스공시!C:C, SMALL(IF(종목별뉴스공시!A:A=1,ROW(종목별뉴스공시!A:A)),ROWS($A$1:A13))),"")</f>
        <v/>
      </c>
      <c r="AG41" s="61"/>
    </row>
    <row r="42" spans="1:33" x14ac:dyDescent="0.3">
      <c r="A42" s="68"/>
      <c r="K42" s="78" t="str">
        <f>IFERROR(주요뉴스!$D11,"")</f>
        <v xml:space="preserve">매일경제 </v>
      </c>
      <c r="L42" s="78"/>
      <c r="M42" s="61" t="str">
        <f>IFERROR(주요뉴스!$A11,"")</f>
        <v>"작년 가상자산 해킹, 절반 이상이 北소행"</v>
      </c>
      <c r="N42" s="61"/>
      <c r="O42" s="61"/>
      <c r="P42" s="61"/>
      <c r="Q42" s="61"/>
      <c r="R42" s="65"/>
      <c r="S42" s="65"/>
      <c r="T42" s="65"/>
      <c r="U42" s="65"/>
      <c r="V42" s="65"/>
      <c r="W42" s="65"/>
      <c r="X42" s="65"/>
      <c r="Y42" s="65"/>
      <c r="Z42" s="71" t="str">
        <f>IF(주요뉴스!$B11="","",HYPERLINK(주요뉴스!$B11,"▶"))</f>
        <v>▶</v>
      </c>
      <c r="AA42" s="61"/>
      <c r="AB42" s="64" t="str">
        <f t="array" ref="AB42">IFERROR(INDEX(종목별뉴스공시!E:E, SMALL(IF(종목별뉴스공시!A:A=1,ROW(종목별뉴스공시!A:A)),ROWS($A$1:A14))),"")</f>
        <v/>
      </c>
      <c r="AC42" s="65"/>
      <c r="AD42" s="65"/>
      <c r="AE42" s="66" t="str">
        <f t="array" ref="AE42">IFERROR(HYPERLINK(INDEX(종목별뉴스공시!D:D, SMALL(IF(종목별뉴스공시!A:A=1,ROW(종목별뉴스공시!A:A)),ROWS($A$1:A14))),"▶"),"")</f>
        <v/>
      </c>
      <c r="AF42" s="64" t="str">
        <f t="array" ref="AF42">IFERROR(INDEX(종목별뉴스공시!C:C, SMALL(IF(종목별뉴스공시!A:A=1,ROW(종목별뉴스공시!A:A)),ROWS($A$1:A14))),"")</f>
        <v/>
      </c>
      <c r="AG42" s="61"/>
    </row>
    <row r="43" spans="1:33" s="60" customFormat="1" x14ac:dyDescent="0.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78" t="str">
        <f>IFERROR(주요뉴스!$D12,"")</f>
        <v xml:space="preserve">매일경제 </v>
      </c>
      <c r="L43" s="78"/>
      <c r="M43" s="61" t="str">
        <f>IFERROR(주요뉴스!$A12,"")</f>
        <v>존재감 약해진 삼성전자 시총 비중 15%대로 털썩</v>
      </c>
      <c r="N43" s="61"/>
      <c r="O43" s="61"/>
      <c r="P43" s="61"/>
      <c r="Q43" s="61"/>
      <c r="R43" s="65"/>
      <c r="S43" s="65"/>
      <c r="T43" s="65"/>
      <c r="U43" s="65"/>
      <c r="V43" s="65"/>
      <c r="W43" s="65"/>
      <c r="X43" s="65"/>
      <c r="Y43" s="65"/>
      <c r="Z43" s="71" t="str">
        <f>IF(주요뉴스!$B12="","",HYPERLINK(주요뉴스!$B12,"▶"))</f>
        <v>▶</v>
      </c>
      <c r="AA43" s="61"/>
      <c r="AB43" s="64" t="str">
        <f t="array" ref="AB43">IFERROR(INDEX(종목별뉴스공시!E:E, SMALL(IF(종목별뉴스공시!A:A=1,ROW(종목별뉴스공시!A:A)),ROWS($A$1:A15))),"")</f>
        <v/>
      </c>
      <c r="AC43" s="65"/>
      <c r="AD43" s="65"/>
      <c r="AE43" s="66" t="str">
        <f t="array" ref="AE43">IFERROR(HYPERLINK(INDEX(종목별뉴스공시!D:D, SMALL(IF(종목별뉴스공시!A:A=1,ROW(종목별뉴스공시!A:A)),ROWS($A$1:A15))),"▶"),"")</f>
        <v/>
      </c>
      <c r="AF43" s="64" t="str">
        <f t="array" ref="AF43">IFERROR(INDEX(종목별뉴스공시!C:C, SMALL(IF(종목별뉴스공시!A:A=1,ROW(종목별뉴스공시!A:A)),ROWS($A$1:A15))),"")</f>
        <v/>
      </c>
      <c r="AG43" s="61"/>
    </row>
    <row r="44" spans="1:33" x14ac:dyDescent="0.3">
      <c r="K44" s="78" t="str">
        <f>IFERROR(주요뉴스!$D13,"")</f>
        <v xml:space="preserve">매일경제 </v>
      </c>
      <c r="L44" s="78"/>
      <c r="M44" s="61" t="str">
        <f>IFERROR(주요뉴스!$A13,"")</f>
        <v>"버핏이 더 산대" 日상사株 더 올랐다</v>
      </c>
      <c r="N44" s="61"/>
      <c r="O44" s="61"/>
      <c r="P44" s="61"/>
      <c r="Q44" s="61"/>
      <c r="R44" s="65"/>
      <c r="S44" s="65"/>
      <c r="T44" s="65"/>
      <c r="U44" s="65"/>
      <c r="V44" s="65"/>
      <c r="W44" s="65"/>
      <c r="X44" s="65"/>
      <c r="Y44" s="65"/>
      <c r="Z44" s="71" t="str">
        <f>IF(주요뉴스!$B13="","",HYPERLINK(주요뉴스!$B13,"▶"))</f>
        <v>▶</v>
      </c>
      <c r="AA44" s="61"/>
      <c r="AB44" s="64" t="str">
        <f t="array" ref="AB44">IFERROR(INDEX(종목별뉴스공시!E:E, SMALL(IF(종목별뉴스공시!A:A=1,ROW(종목별뉴스공시!A:A)),ROWS($A$1:A16))),"")</f>
        <v/>
      </c>
      <c r="AC44" s="65"/>
      <c r="AD44" s="65"/>
      <c r="AE44" s="66" t="str">
        <f t="array" ref="AE44">IFERROR(HYPERLINK(INDEX(종목별뉴스공시!D:D, SMALL(IF(종목별뉴스공시!A:A=1,ROW(종목별뉴스공시!A:A)),ROWS($A$1:A16))),"▶"),"")</f>
        <v/>
      </c>
      <c r="AF44" s="64" t="str">
        <f t="array" ref="AF44">IFERROR(INDEX(종목별뉴스공시!C:C, SMALL(IF(종목별뉴스공시!A:A=1,ROW(종목별뉴스공시!A:A)),ROWS($A$1:A16))),"")</f>
        <v/>
      </c>
      <c r="AG44" s="61"/>
    </row>
    <row r="45" spans="1:33" x14ac:dyDescent="0.3">
      <c r="K45" s="78" t="str">
        <f>IFERROR(주요뉴스!$D14,"")</f>
        <v xml:space="preserve">뉴시스 </v>
      </c>
      <c r="L45" s="78"/>
      <c r="M45" s="61" t="str">
        <f>IFERROR(주요뉴스!$A14,"")</f>
        <v>"서학개미 모셔라" 한국 찾는 美 ATS·브로커들</v>
      </c>
      <c r="N45" s="61"/>
      <c r="O45" s="61"/>
      <c r="P45" s="61"/>
      <c r="Q45" s="61"/>
      <c r="R45" s="65"/>
      <c r="S45" s="65"/>
      <c r="T45" s="65"/>
      <c r="U45" s="65"/>
      <c r="V45" s="65"/>
      <c r="W45" s="65"/>
      <c r="X45" s="65"/>
      <c r="Y45" s="65"/>
      <c r="Z45" s="71" t="str">
        <f>IF(주요뉴스!$B14="","",HYPERLINK(주요뉴스!$B14,"▶"))</f>
        <v>▶</v>
      </c>
      <c r="AA45" s="61"/>
      <c r="AB45" s="64" t="str">
        <f t="array" ref="AB45">IFERROR(INDEX(종목별뉴스공시!E:E, SMALL(IF(종목별뉴스공시!A:A=1,ROW(종목별뉴스공시!A:A)),ROWS($A$1:A17))),"")</f>
        <v/>
      </c>
      <c r="AC45" s="65"/>
      <c r="AD45" s="65"/>
      <c r="AE45" s="66" t="str">
        <f t="array" ref="AE45">IFERROR(HYPERLINK(INDEX(종목별뉴스공시!D:D, SMALL(IF(종목별뉴스공시!A:A=1,ROW(종목별뉴스공시!A:A)),ROWS($A$1:A17))),"▶"),"")</f>
        <v/>
      </c>
      <c r="AF45" s="64" t="str">
        <f t="array" ref="AF45">IFERROR(INDEX(종목별뉴스공시!C:C, SMALL(IF(종목별뉴스공시!A:A=1,ROW(종목별뉴스공시!A:A)),ROWS($A$1:A17))),"")</f>
        <v/>
      </c>
      <c r="AG45" s="61"/>
    </row>
    <row r="46" spans="1:33" ht="18" customHeight="1" x14ac:dyDescent="0.3">
      <c r="K46" s="78" t="str">
        <f>IFERROR(주요뉴스!$D15,"")</f>
        <v xml:space="preserve">매일경제 </v>
      </c>
      <c r="L46" s="78"/>
      <c r="M46" s="61" t="str">
        <f>IFERROR(주요뉴스!$A15,"")</f>
        <v>[단독] ‘가입비 1억’ 요구한 넥스트레이드···인하 요구 불발에 중소형사 결국 납부</v>
      </c>
      <c r="N46" s="61"/>
      <c r="O46" s="61"/>
      <c r="P46" s="61"/>
      <c r="Q46" s="61"/>
      <c r="R46" s="65"/>
      <c r="S46" s="65"/>
      <c r="T46" s="65"/>
      <c r="U46" s="65"/>
      <c r="V46" s="65"/>
      <c r="W46" s="65"/>
      <c r="X46" s="65"/>
      <c r="Y46" s="65"/>
      <c r="Z46" s="71" t="str">
        <f>IF(주요뉴스!$B15="","",HYPERLINK(주요뉴스!$B15,"▶"))</f>
        <v>▶</v>
      </c>
      <c r="AA46" s="61"/>
      <c r="AB46" s="64" t="str">
        <f t="array" ref="AB46">IFERROR(INDEX(종목별뉴스공시!E:E, SMALL(IF(종목별뉴스공시!A:A=1,ROW(종목별뉴스공시!A:A)),ROWS($A$1:A18))),"")</f>
        <v/>
      </c>
      <c r="AC46" s="65"/>
      <c r="AD46" s="65"/>
      <c r="AE46" s="66" t="str">
        <f t="array" ref="AE46">IFERROR(HYPERLINK(INDEX(종목별뉴스공시!D:D, SMALL(IF(종목별뉴스공시!A:A=1,ROW(종목별뉴스공시!A:A)),ROWS($A$1:A18))),"▶"),"")</f>
        <v/>
      </c>
      <c r="AF46" s="64" t="str">
        <f t="array" ref="AF46">IFERROR(INDEX(종목별뉴스공시!C:C, SMALL(IF(종목별뉴스공시!A:A=1,ROW(종목별뉴스공시!A:A)),ROWS($A$1:A18))),"")</f>
        <v/>
      </c>
      <c r="AG46" s="61"/>
    </row>
    <row r="47" spans="1:33" x14ac:dyDescent="0.3">
      <c r="K47" s="78" t="str">
        <f>IFERROR(주요뉴스!$D16,"")</f>
        <v xml:space="preserve">매일경제 </v>
      </c>
      <c r="L47" s="78"/>
      <c r="M47" s="61" t="str">
        <f>IFERROR(주요뉴스!$A16,"")</f>
        <v>트럼프 관세 강행 여부 속 중국 양회 주목 [붐앤쇼크]</v>
      </c>
      <c r="N47" s="61"/>
      <c r="O47" s="61"/>
      <c r="P47" s="61"/>
      <c r="Q47" s="61"/>
      <c r="R47" s="65"/>
      <c r="S47" s="65"/>
      <c r="T47" s="65"/>
      <c r="U47" s="65"/>
      <c r="V47" s="65"/>
      <c r="W47" s="65"/>
      <c r="X47" s="65"/>
      <c r="Y47" s="65"/>
      <c r="Z47" s="71" t="str">
        <f>IF(주요뉴스!$B16="","",HYPERLINK(주요뉴스!$B16,"▶"))</f>
        <v>▶</v>
      </c>
      <c r="AA47" s="61"/>
      <c r="AB47" s="64" t="str">
        <f t="array" ref="AB47">IFERROR(INDEX(종목별뉴스공시!E:E, SMALL(IF(종목별뉴스공시!A:A=1,ROW(종목별뉴스공시!A:A)),ROWS($A$1:A19))),"")</f>
        <v/>
      </c>
      <c r="AC47" s="65"/>
      <c r="AD47" s="65"/>
      <c r="AE47" s="66" t="str">
        <f t="array" ref="AE47">IFERROR(HYPERLINK(INDEX(종목별뉴스공시!D:D, SMALL(IF(종목별뉴스공시!A:A=1,ROW(종목별뉴스공시!A:A)),ROWS($A$1:A19))),"▶"),"")</f>
        <v/>
      </c>
      <c r="AF47" s="64" t="str">
        <f t="array" ref="AF47">IFERROR(INDEX(종목별뉴스공시!C:C, SMALL(IF(종목별뉴스공시!A:A=1,ROW(종목별뉴스공시!A:A)),ROWS($A$1:A19))),"")</f>
        <v/>
      </c>
      <c r="AG47" s="61"/>
    </row>
    <row r="48" spans="1:33" x14ac:dyDescent="0.3">
      <c r="K48" s="78" t="str">
        <f>IFERROR(주요뉴스!$D17,"")</f>
        <v xml:space="preserve">매일경제 </v>
      </c>
      <c r="L48" s="78"/>
      <c r="M48" s="61" t="str">
        <f>IFERROR(주요뉴스!$A17,"")</f>
        <v>연초 신규 ETF 수익률 국내주식형 ‘완승’…‘해외’ 테마 잡은 운용사들 발등에 불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71" t="str">
        <f>IF(주요뉴스!$B17="","",HYPERLINK(주요뉴스!$B17,"▶"))</f>
        <v>▶</v>
      </c>
      <c r="AA48" s="61"/>
      <c r="AB48" s="64" t="str">
        <f t="array" ref="AB48">IFERROR(INDEX(종목별뉴스공시!E:E, SMALL(IF(종목별뉴스공시!A:A=1,ROW(종목별뉴스공시!A:A)),ROWS($A$1:A20))),"")</f>
        <v/>
      </c>
      <c r="AC48" s="65"/>
      <c r="AD48" s="65"/>
      <c r="AE48" s="66" t="str">
        <f t="array" ref="AE48">IFERROR(HYPERLINK(INDEX(종목별뉴스공시!D:D, SMALL(IF(종목별뉴스공시!A:A=1,ROW(종목별뉴스공시!A:A)),ROWS($A$1:A20))),"▶"),"")</f>
        <v/>
      </c>
      <c r="AF48" s="64" t="str">
        <f t="array" ref="AF48">IFERROR(INDEX(종목별뉴스공시!C:C, SMALL(IF(종목별뉴스공시!A:A=1,ROW(종목별뉴스공시!A:A)),ROWS($A$1:A20))),"")</f>
        <v/>
      </c>
      <c r="AG48" s="61"/>
    </row>
    <row r="49" spans="31:31" x14ac:dyDescent="0.3">
      <c r="AE49" s="69"/>
    </row>
    <row r="51" spans="31:31" ht="19.149999999999999" customHeight="1" x14ac:dyDescent="0.3"/>
  </sheetData>
  <mergeCells count="44"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L15:L24"/>
    <mergeCell ref="L5:L14"/>
    <mergeCell ref="AE23:AF23"/>
    <mergeCell ref="AB27:AF27"/>
    <mergeCell ref="AB15:AD15"/>
    <mergeCell ref="AE24:AF25"/>
    <mergeCell ref="AB16:AD16"/>
    <mergeCell ref="B27:I27"/>
    <mergeCell ref="K32:L32"/>
    <mergeCell ref="K33:L33"/>
    <mergeCell ref="K37:L37"/>
    <mergeCell ref="K36:L36"/>
    <mergeCell ref="K35:L35"/>
    <mergeCell ref="K34:L34"/>
    <mergeCell ref="K27:Z27"/>
    <mergeCell ref="M32:Q32"/>
    <mergeCell ref="K28:Z31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20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1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4</v>
      </c>
      <c r="B2" s="8" t="s">
        <v>307</v>
      </c>
      <c r="C2" s="27" t="s">
        <v>308</v>
      </c>
      <c r="D2" s="9">
        <v>4895</v>
      </c>
      <c r="E2" s="30" t="s">
        <v>309</v>
      </c>
      <c r="F2" s="29">
        <v>9.2600000000000002E-2</v>
      </c>
      <c r="G2" s="9">
        <v>12569002</v>
      </c>
      <c r="H2" s="9">
        <v>2750</v>
      </c>
      <c r="I2" s="9">
        <v>1232</v>
      </c>
      <c r="J2" s="9">
        <v>1.35</v>
      </c>
      <c r="K2" s="10">
        <v>-163.16999999999999</v>
      </c>
      <c r="L2" s="10">
        <v>7.54</v>
      </c>
      <c r="M2" s="10">
        <v>0.25</v>
      </c>
      <c r="N2" s="7" t="str">
        <f>IF(ISBLANK($C2),"",HYPERLINK($C2,"▶"))</f>
        <v>▶</v>
      </c>
    </row>
    <row r="3" spans="1:14" x14ac:dyDescent="0.3">
      <c r="A3" s="6">
        <v>9</v>
      </c>
      <c r="B3" s="8" t="s">
        <v>310</v>
      </c>
      <c r="C3" s="27" t="s">
        <v>311</v>
      </c>
      <c r="D3" s="9">
        <v>2380</v>
      </c>
      <c r="E3" s="30" t="s">
        <v>312</v>
      </c>
      <c r="F3" s="29">
        <v>8.6800000000000002E-2</v>
      </c>
      <c r="G3" s="9">
        <v>19930940</v>
      </c>
      <c r="H3" s="9">
        <v>1685</v>
      </c>
      <c r="I3" s="10">
        <v>222</v>
      </c>
      <c r="J3" s="9">
        <v>0.39</v>
      </c>
      <c r="K3" s="10">
        <v>-11.9</v>
      </c>
      <c r="L3" s="10">
        <v>1.48</v>
      </c>
      <c r="M3" s="10">
        <v>0.5</v>
      </c>
      <c r="N3" s="7" t="str">
        <f t="shared" ref="N3:N66" si="0">IF(ISBLANK($C3),"",HYPERLINK($C3,"▶"))</f>
        <v>▶</v>
      </c>
    </row>
    <row r="4" spans="1:14" x14ac:dyDescent="0.3">
      <c r="A4" s="6">
        <v>33</v>
      </c>
      <c r="B4" s="8" t="s">
        <v>313</v>
      </c>
      <c r="C4" s="27" t="s">
        <v>314</v>
      </c>
      <c r="D4" s="9">
        <v>22100</v>
      </c>
      <c r="E4" s="30" t="s">
        <v>315</v>
      </c>
      <c r="F4" s="29">
        <v>6.5100000000000005E-2</v>
      </c>
      <c r="G4" s="9">
        <v>370970</v>
      </c>
      <c r="H4" s="9">
        <v>4959</v>
      </c>
      <c r="I4" s="9">
        <v>1449</v>
      </c>
      <c r="J4" s="9">
        <v>6.2</v>
      </c>
      <c r="K4" s="9">
        <v>3.87</v>
      </c>
      <c r="L4" s="10">
        <v>14.85</v>
      </c>
      <c r="M4" s="10">
        <v>0.55000000000000004</v>
      </c>
      <c r="N4" s="7" t="str">
        <f t="shared" si="0"/>
        <v>▶</v>
      </c>
    </row>
    <row r="5" spans="1:14" x14ac:dyDescent="0.3">
      <c r="A5" s="6">
        <v>35</v>
      </c>
      <c r="B5" s="8" t="s">
        <v>316</v>
      </c>
      <c r="C5" s="27" t="s">
        <v>317</v>
      </c>
      <c r="D5" s="9">
        <v>4910</v>
      </c>
      <c r="E5" s="30" t="s">
        <v>318</v>
      </c>
      <c r="F5" s="29">
        <v>6.2799999999999995E-2</v>
      </c>
      <c r="G5" s="9">
        <v>202</v>
      </c>
      <c r="H5" s="9">
        <v>29</v>
      </c>
      <c r="I5" s="9" t="s">
        <v>319</v>
      </c>
      <c r="J5" s="9">
        <v>0.16</v>
      </c>
      <c r="K5" s="9">
        <v>62.15</v>
      </c>
      <c r="L5" s="10" t="s">
        <v>319</v>
      </c>
      <c r="M5" s="10">
        <v>2.72</v>
      </c>
      <c r="N5" s="7" t="str">
        <f t="shared" si="0"/>
        <v>▶</v>
      </c>
    </row>
    <row r="6" spans="1:14" x14ac:dyDescent="0.3">
      <c r="A6" s="6">
        <v>40</v>
      </c>
      <c r="B6" s="8" t="s">
        <v>320</v>
      </c>
      <c r="C6" s="27" t="s">
        <v>321</v>
      </c>
      <c r="D6" s="9">
        <v>5920</v>
      </c>
      <c r="E6" s="30" t="s">
        <v>322</v>
      </c>
      <c r="F6" s="29">
        <v>5.5300000000000002E-2</v>
      </c>
      <c r="G6" s="9">
        <v>10925525</v>
      </c>
      <c r="H6" s="9">
        <v>924</v>
      </c>
      <c r="I6" s="9">
        <v>-20</v>
      </c>
      <c r="J6" s="9">
        <v>1.6</v>
      </c>
      <c r="K6" s="9">
        <v>-4.58</v>
      </c>
      <c r="L6" s="10">
        <v>5.83</v>
      </c>
      <c r="M6" s="10">
        <v>0.84</v>
      </c>
      <c r="N6" s="7" t="str">
        <f t="shared" si="0"/>
        <v>▶</v>
      </c>
    </row>
    <row r="7" spans="1:14" x14ac:dyDescent="0.3">
      <c r="A7" s="6">
        <v>41</v>
      </c>
      <c r="B7" s="8" t="s">
        <v>323</v>
      </c>
      <c r="C7" s="27" t="s">
        <v>324</v>
      </c>
      <c r="D7" s="9">
        <v>7510</v>
      </c>
      <c r="E7" s="30" t="s">
        <v>325</v>
      </c>
      <c r="F7" s="29">
        <v>5.4800000000000001E-2</v>
      </c>
      <c r="G7" s="9">
        <v>5759108</v>
      </c>
      <c r="H7" s="9">
        <v>1098</v>
      </c>
      <c r="I7" s="9">
        <v>168</v>
      </c>
      <c r="J7" s="9">
        <v>14.95</v>
      </c>
      <c r="K7" s="9">
        <v>-12.66</v>
      </c>
      <c r="L7" s="10">
        <v>8</v>
      </c>
      <c r="M7" s="10">
        <v>1.06</v>
      </c>
      <c r="N7" s="7" t="str">
        <f t="shared" si="0"/>
        <v>▶</v>
      </c>
    </row>
    <row r="8" spans="1:14" x14ac:dyDescent="0.3">
      <c r="A8" s="6">
        <v>51</v>
      </c>
      <c r="B8" s="8" t="s">
        <v>326</v>
      </c>
      <c r="C8" s="27" t="s">
        <v>327</v>
      </c>
      <c r="D8" s="9">
        <v>114</v>
      </c>
      <c r="E8" s="30" t="s">
        <v>328</v>
      </c>
      <c r="F8" s="29">
        <v>4.5900000000000003E-2</v>
      </c>
      <c r="G8" s="9">
        <v>45706562</v>
      </c>
      <c r="H8" s="9">
        <v>91</v>
      </c>
      <c r="I8" s="9" t="s">
        <v>319</v>
      </c>
      <c r="J8" s="9">
        <v>0.14000000000000001</v>
      </c>
      <c r="K8" s="9" t="s">
        <v>319</v>
      </c>
      <c r="L8" s="10" t="s">
        <v>319</v>
      </c>
      <c r="M8" s="10" t="s">
        <v>319</v>
      </c>
      <c r="N8" s="7" t="str">
        <f t="shared" si="0"/>
        <v>▶</v>
      </c>
    </row>
    <row r="9" spans="1:14" x14ac:dyDescent="0.3">
      <c r="A9" s="6">
        <v>62</v>
      </c>
      <c r="B9" s="8" t="s">
        <v>329</v>
      </c>
      <c r="C9" s="27" t="s">
        <v>330</v>
      </c>
      <c r="D9" s="9">
        <v>3735</v>
      </c>
      <c r="E9" s="30" t="s">
        <v>331</v>
      </c>
      <c r="F9" s="29">
        <v>4.3299999999999998E-2</v>
      </c>
      <c r="G9" s="9">
        <v>5862361</v>
      </c>
      <c r="H9" s="9">
        <v>1384</v>
      </c>
      <c r="I9" s="9">
        <v>-57</v>
      </c>
      <c r="J9" s="9">
        <v>0.87</v>
      </c>
      <c r="K9" s="9">
        <v>-4.4800000000000004</v>
      </c>
      <c r="L9" s="10">
        <v>-14.42</v>
      </c>
      <c r="M9" s="10">
        <v>0.67</v>
      </c>
      <c r="N9" s="7" t="str">
        <f t="shared" si="0"/>
        <v>▶</v>
      </c>
    </row>
    <row r="10" spans="1:14" x14ac:dyDescent="0.3">
      <c r="A10" s="6">
        <v>67</v>
      </c>
      <c r="B10" s="8" t="s">
        <v>332</v>
      </c>
      <c r="C10" s="27" t="s">
        <v>333</v>
      </c>
      <c r="D10" s="9">
        <v>11855</v>
      </c>
      <c r="E10" s="30" t="s">
        <v>334</v>
      </c>
      <c r="F10" s="29">
        <v>4.1700000000000001E-2</v>
      </c>
      <c r="G10" s="9">
        <v>80632</v>
      </c>
      <c r="H10" s="9">
        <v>166</v>
      </c>
      <c r="I10" s="9" t="s">
        <v>319</v>
      </c>
      <c r="J10" s="9">
        <v>0.05</v>
      </c>
      <c r="K10" s="9" t="s">
        <v>319</v>
      </c>
      <c r="L10" s="10" t="s">
        <v>319</v>
      </c>
      <c r="M10" s="10" t="s">
        <v>319</v>
      </c>
      <c r="N10" s="7" t="str">
        <f t="shared" si="0"/>
        <v>▶</v>
      </c>
    </row>
    <row r="11" spans="1:14" x14ac:dyDescent="0.3">
      <c r="A11" s="6">
        <v>70</v>
      </c>
      <c r="B11" s="8" t="s">
        <v>335</v>
      </c>
      <c r="C11" s="27" t="s">
        <v>336</v>
      </c>
      <c r="D11" s="9">
        <v>2315</v>
      </c>
      <c r="E11" s="30" t="s">
        <v>337</v>
      </c>
      <c r="F11" s="29">
        <v>3.8100000000000002E-2</v>
      </c>
      <c r="G11" s="9">
        <v>29983</v>
      </c>
      <c r="H11" s="9">
        <v>405</v>
      </c>
      <c r="I11" s="9" t="s">
        <v>319</v>
      </c>
      <c r="J11" s="9">
        <v>0</v>
      </c>
      <c r="K11" s="9">
        <v>7.33</v>
      </c>
      <c r="L11" s="10" t="s">
        <v>319</v>
      </c>
      <c r="M11" s="10">
        <v>0.27</v>
      </c>
      <c r="N11" s="7" t="str">
        <f t="shared" si="0"/>
        <v>▶</v>
      </c>
    </row>
    <row r="12" spans="1:14" x14ac:dyDescent="0.3">
      <c r="A12" s="6">
        <v>82</v>
      </c>
      <c r="B12" s="8" t="s">
        <v>338</v>
      </c>
      <c r="C12" s="27" t="s">
        <v>339</v>
      </c>
      <c r="D12" s="9">
        <v>7110</v>
      </c>
      <c r="E12" s="30" t="s">
        <v>340</v>
      </c>
      <c r="F12" s="29">
        <v>3.49E-2</v>
      </c>
      <c r="G12" s="9">
        <v>933687</v>
      </c>
      <c r="H12" s="9">
        <v>1142</v>
      </c>
      <c r="I12" s="9">
        <v>31</v>
      </c>
      <c r="J12" s="9">
        <v>1.27</v>
      </c>
      <c r="K12" s="9">
        <v>47.4</v>
      </c>
      <c r="L12" s="10">
        <v>14.57</v>
      </c>
      <c r="M12" s="10">
        <v>4.01</v>
      </c>
      <c r="N12" s="7" t="str">
        <f t="shared" si="0"/>
        <v>▶</v>
      </c>
    </row>
    <row r="13" spans="1:14" x14ac:dyDescent="0.3">
      <c r="A13" s="6">
        <v>85</v>
      </c>
      <c r="B13" s="8" t="s">
        <v>341</v>
      </c>
      <c r="C13" s="27" t="s">
        <v>342</v>
      </c>
      <c r="D13" s="9">
        <v>12260</v>
      </c>
      <c r="E13" s="30" t="s">
        <v>343</v>
      </c>
      <c r="F13" s="29">
        <v>3.4599999999999999E-2</v>
      </c>
      <c r="G13" s="9">
        <v>356855</v>
      </c>
      <c r="H13" s="9">
        <v>2896</v>
      </c>
      <c r="I13" s="9">
        <v>-321</v>
      </c>
      <c r="J13" s="9">
        <v>2.0499999999999998</v>
      </c>
      <c r="K13" s="9">
        <v>-9.19</v>
      </c>
      <c r="L13" s="10">
        <v>-8.0500000000000007</v>
      </c>
      <c r="M13" s="10">
        <v>0.77</v>
      </c>
      <c r="N13" s="7" t="str">
        <f t="shared" si="0"/>
        <v>▶</v>
      </c>
    </row>
    <row r="14" spans="1:14" x14ac:dyDescent="0.3">
      <c r="A14" s="6">
        <v>90</v>
      </c>
      <c r="B14" s="8" t="s">
        <v>344</v>
      </c>
      <c r="C14" s="27" t="s">
        <v>345</v>
      </c>
      <c r="D14" s="9">
        <v>11200</v>
      </c>
      <c r="E14" s="30" t="s">
        <v>346</v>
      </c>
      <c r="F14" s="29">
        <v>3.32E-2</v>
      </c>
      <c r="G14" s="9">
        <v>4058013</v>
      </c>
      <c r="H14" s="9">
        <v>2912</v>
      </c>
      <c r="I14" s="9">
        <v>1573</v>
      </c>
      <c r="J14" s="9">
        <v>2.2200000000000002</v>
      </c>
      <c r="K14" s="9">
        <v>5.3</v>
      </c>
      <c r="L14" s="10">
        <v>35.49</v>
      </c>
      <c r="M14" s="10">
        <v>0.63</v>
      </c>
      <c r="N14" s="7" t="str">
        <f t="shared" si="0"/>
        <v>▶</v>
      </c>
    </row>
    <row r="15" spans="1:14" x14ac:dyDescent="0.3">
      <c r="A15" s="6">
        <v>96</v>
      </c>
      <c r="B15" s="8" t="s">
        <v>347</v>
      </c>
      <c r="C15" s="27" t="s">
        <v>348</v>
      </c>
      <c r="D15" s="9">
        <v>603</v>
      </c>
      <c r="E15" s="30" t="s">
        <v>349</v>
      </c>
      <c r="F15" s="29">
        <v>3.0800000000000001E-2</v>
      </c>
      <c r="G15" s="9">
        <v>2749747</v>
      </c>
      <c r="H15" s="9">
        <v>730</v>
      </c>
      <c r="I15" s="9">
        <v>155</v>
      </c>
      <c r="J15" s="9">
        <v>0.91</v>
      </c>
      <c r="K15" s="9">
        <v>4.57</v>
      </c>
      <c r="L15" s="10">
        <v>2.5499999999999998</v>
      </c>
      <c r="M15" s="10">
        <v>0.42</v>
      </c>
      <c r="N15" s="7" t="str">
        <f t="shared" si="0"/>
        <v>▶</v>
      </c>
    </row>
    <row r="16" spans="1:14" x14ac:dyDescent="0.3">
      <c r="A16" s="6">
        <v>109</v>
      </c>
      <c r="B16" s="8" t="s">
        <v>350</v>
      </c>
      <c r="C16" s="27" t="s">
        <v>351</v>
      </c>
      <c r="D16" s="9">
        <v>2240</v>
      </c>
      <c r="E16" s="30" t="s">
        <v>352</v>
      </c>
      <c r="F16" s="29">
        <v>2.75E-2</v>
      </c>
      <c r="G16" s="9">
        <v>1163424</v>
      </c>
      <c r="H16" s="9">
        <v>1793</v>
      </c>
      <c r="I16" s="9">
        <v>-484</v>
      </c>
      <c r="J16" s="9">
        <v>8.6199999999999992</v>
      </c>
      <c r="K16" s="9">
        <v>-2.44</v>
      </c>
      <c r="L16" s="11">
        <v>-53.09</v>
      </c>
      <c r="M16" s="10">
        <v>2.0299999999999998</v>
      </c>
      <c r="N16" s="7" t="str">
        <f t="shared" si="0"/>
        <v>▶</v>
      </c>
    </row>
    <row r="17" spans="1:14" x14ac:dyDescent="0.3">
      <c r="A17" s="6">
        <v>112</v>
      </c>
      <c r="B17" s="8" t="s">
        <v>353</v>
      </c>
      <c r="C17" s="27" t="s">
        <v>354</v>
      </c>
      <c r="D17" s="9">
        <v>14950</v>
      </c>
      <c r="E17" s="30" t="s">
        <v>325</v>
      </c>
      <c r="F17" s="29">
        <v>2.6800000000000001E-2</v>
      </c>
      <c r="G17" s="9">
        <v>3846</v>
      </c>
      <c r="H17" s="9">
        <v>182</v>
      </c>
      <c r="I17" s="9">
        <v>7</v>
      </c>
      <c r="J17" s="9">
        <v>0</v>
      </c>
      <c r="K17" s="9">
        <v>-27.79</v>
      </c>
      <c r="L17" s="10">
        <v>0.22</v>
      </c>
      <c r="M17" s="10">
        <v>0.36</v>
      </c>
      <c r="N17" s="7" t="str">
        <f t="shared" si="0"/>
        <v>▶</v>
      </c>
    </row>
    <row r="18" spans="1:14" x14ac:dyDescent="0.3">
      <c r="A18" s="6">
        <v>120</v>
      </c>
      <c r="B18" s="8" t="s">
        <v>355</v>
      </c>
      <c r="C18" s="27" t="s">
        <v>356</v>
      </c>
      <c r="D18" s="9">
        <v>64000</v>
      </c>
      <c r="E18" s="30" t="s">
        <v>357</v>
      </c>
      <c r="F18" s="29">
        <v>2.4E-2</v>
      </c>
      <c r="G18" s="9">
        <v>1949198</v>
      </c>
      <c r="H18" s="9">
        <v>19333</v>
      </c>
      <c r="I18" s="9">
        <v>-61</v>
      </c>
      <c r="J18" s="9">
        <v>6.99</v>
      </c>
      <c r="K18" s="9">
        <v>-1280</v>
      </c>
      <c r="L18" s="10" t="s">
        <v>319</v>
      </c>
      <c r="M18" s="10">
        <v>16.12</v>
      </c>
      <c r="N18" s="7" t="str">
        <f t="shared" si="0"/>
        <v>▶</v>
      </c>
    </row>
    <row r="19" spans="1:14" x14ac:dyDescent="0.3">
      <c r="A19" s="6">
        <v>122</v>
      </c>
      <c r="B19" s="8" t="s">
        <v>358</v>
      </c>
      <c r="C19" s="27" t="s">
        <v>359</v>
      </c>
      <c r="D19" s="9">
        <v>1900</v>
      </c>
      <c r="E19" s="30" t="s">
        <v>360</v>
      </c>
      <c r="F19" s="29">
        <v>2.3199999999999998E-2</v>
      </c>
      <c r="G19" s="9">
        <v>4630197</v>
      </c>
      <c r="H19" s="9">
        <v>2268</v>
      </c>
      <c r="I19" s="9">
        <v>4</v>
      </c>
      <c r="J19" s="9">
        <v>1.26</v>
      </c>
      <c r="K19" s="9">
        <v>-9.5</v>
      </c>
      <c r="L19" s="10">
        <v>-59.52</v>
      </c>
      <c r="M19" s="10">
        <v>4.55</v>
      </c>
      <c r="N19" s="7" t="str">
        <f t="shared" si="0"/>
        <v>▶</v>
      </c>
    </row>
    <row r="20" spans="1:14" x14ac:dyDescent="0.3">
      <c r="C20" s="27"/>
      <c r="D20" s="9"/>
      <c r="E20" s="30"/>
      <c r="F20" s="29"/>
      <c r="G20" s="9"/>
      <c r="H20" s="9"/>
      <c r="I20" s="9"/>
      <c r="J20" s="9"/>
      <c r="K20" s="9"/>
      <c r="N20" s="7" t="str">
        <f t="shared" si="0"/>
        <v/>
      </c>
    </row>
    <row r="21" spans="1:14" x14ac:dyDescent="0.3">
      <c r="C21" s="27"/>
      <c r="D21" s="9"/>
      <c r="E21" s="30"/>
      <c r="F21" s="29"/>
      <c r="G21" s="9"/>
      <c r="H21" s="9"/>
      <c r="I21" s="9"/>
      <c r="J21" s="9"/>
      <c r="K21" s="9"/>
      <c r="N21" s="7" t="str">
        <f t="shared" si="0"/>
        <v/>
      </c>
    </row>
    <row r="22" spans="1:14" x14ac:dyDescent="0.3">
      <c r="C22" s="27"/>
      <c r="D22" s="9"/>
      <c r="E22" s="30"/>
      <c r="F22" s="29"/>
      <c r="G22" s="9"/>
      <c r="H22" s="9"/>
      <c r="I22" s="9"/>
      <c r="J22" s="9"/>
      <c r="K22" s="9"/>
      <c r="L22" s="11"/>
      <c r="N22" s="7" t="str">
        <f t="shared" si="0"/>
        <v/>
      </c>
    </row>
    <row r="23" spans="1:14" x14ac:dyDescent="0.3">
      <c r="C23" s="27"/>
      <c r="D23" s="9"/>
      <c r="E23" s="30"/>
      <c r="F23" s="29"/>
      <c r="G23" s="9"/>
      <c r="H23" s="9"/>
      <c r="I23" s="9"/>
      <c r="J23" s="9"/>
      <c r="K23" s="9"/>
      <c r="N23" s="7" t="str">
        <f t="shared" si="0"/>
        <v/>
      </c>
    </row>
    <row r="24" spans="1:14" x14ac:dyDescent="0.3">
      <c r="C24" s="27"/>
      <c r="D24" s="9"/>
      <c r="E24" s="30"/>
      <c r="F24" s="29"/>
      <c r="G24" s="9"/>
      <c r="H24" s="9"/>
      <c r="I24" s="9"/>
      <c r="J24" s="9"/>
      <c r="K24" s="9"/>
      <c r="N24" s="7" t="str">
        <f t="shared" si="0"/>
        <v/>
      </c>
    </row>
    <row r="25" spans="1:14" x14ac:dyDescent="0.3">
      <c r="C25" s="27"/>
      <c r="D25" s="9"/>
      <c r="E25" s="30"/>
      <c r="F25" s="29"/>
      <c r="G25" s="9"/>
      <c r="H25" s="9"/>
      <c r="I25" s="9"/>
      <c r="J25" s="9"/>
      <c r="K25" s="9"/>
      <c r="N25" s="7" t="str">
        <f t="shared" si="0"/>
        <v/>
      </c>
    </row>
    <row r="26" spans="1:14" x14ac:dyDescent="0.3">
      <c r="C26" s="27"/>
      <c r="D26" s="9"/>
      <c r="E26" s="30"/>
      <c r="F26" s="29"/>
      <c r="G26" s="9"/>
      <c r="H26" s="9"/>
      <c r="I26" s="9"/>
      <c r="J26" s="9"/>
      <c r="K26" s="9"/>
      <c r="N26" s="7" t="str">
        <f t="shared" si="0"/>
        <v/>
      </c>
    </row>
    <row r="27" spans="1:14" x14ac:dyDescent="0.3">
      <c r="C27" s="27"/>
      <c r="D27" s="9"/>
      <c r="E27" s="30"/>
      <c r="F27" s="29"/>
      <c r="G27" s="9"/>
      <c r="H27" s="9"/>
      <c r="I27" s="9"/>
      <c r="J27" s="9"/>
      <c r="K27" s="9"/>
      <c r="N27" s="7" t="str">
        <f t="shared" si="0"/>
        <v/>
      </c>
    </row>
    <row r="28" spans="1:14" x14ac:dyDescent="0.3">
      <c r="C28" s="27"/>
      <c r="D28" s="9"/>
      <c r="E28" s="30"/>
      <c r="F28" s="29"/>
      <c r="G28" s="9"/>
      <c r="H28" s="9"/>
      <c r="I28" s="9"/>
      <c r="J28" s="9"/>
      <c r="K28" s="9"/>
      <c r="N28" s="7" t="str">
        <f t="shared" si="0"/>
        <v/>
      </c>
    </row>
    <row r="29" spans="1:14" x14ac:dyDescent="0.3">
      <c r="C29" s="27"/>
      <c r="D29" s="9"/>
      <c r="E29" s="30"/>
      <c r="F29" s="29"/>
      <c r="G29" s="9"/>
      <c r="H29" s="9"/>
      <c r="I29" s="9"/>
      <c r="J29" s="9"/>
      <c r="K29" s="9"/>
      <c r="L29" s="11"/>
      <c r="N29" s="7" t="str">
        <f t="shared" si="0"/>
        <v/>
      </c>
    </row>
    <row r="30" spans="1:14" x14ac:dyDescent="0.3">
      <c r="C30" s="27"/>
      <c r="D30" s="9"/>
      <c r="E30" s="30"/>
      <c r="F30" s="29"/>
      <c r="G30" s="9"/>
      <c r="H30" s="9"/>
      <c r="I30" s="9"/>
      <c r="J30" s="9"/>
      <c r="K30" s="9"/>
      <c r="L30" s="11"/>
      <c r="N30" s="7" t="str">
        <f t="shared" si="0"/>
        <v/>
      </c>
    </row>
    <row r="31" spans="1:14" x14ac:dyDescent="0.3">
      <c r="C31" s="27"/>
      <c r="D31" s="9"/>
      <c r="E31" s="30"/>
      <c r="F31" s="29"/>
      <c r="G31" s="9"/>
      <c r="H31" s="9"/>
      <c r="I31" s="9"/>
      <c r="J31" s="9"/>
      <c r="K31" s="9"/>
      <c r="N31" s="7" t="str">
        <f t="shared" si="0"/>
        <v/>
      </c>
    </row>
    <row r="32" spans="1:14" x14ac:dyDescent="0.3">
      <c r="E32" s="30"/>
      <c r="F32" s="30"/>
      <c r="N32" s="7" t="str">
        <f t="shared" si="0"/>
        <v/>
      </c>
    </row>
    <row r="33" spans="5:14" x14ac:dyDescent="0.3">
      <c r="E33" s="30"/>
      <c r="F33" s="30"/>
      <c r="N33" s="7" t="str">
        <f t="shared" si="0"/>
        <v/>
      </c>
    </row>
    <row r="34" spans="5:14" x14ac:dyDescent="0.3">
      <c r="E34" s="30"/>
      <c r="F34" s="30"/>
      <c r="N34" s="7" t="str">
        <f t="shared" si="0"/>
        <v/>
      </c>
    </row>
    <row r="35" spans="5:14" x14ac:dyDescent="0.3">
      <c r="E35" s="30"/>
      <c r="F35" s="30"/>
      <c r="N35" s="7" t="str">
        <f t="shared" si="0"/>
        <v/>
      </c>
    </row>
    <row r="36" spans="5:14" x14ac:dyDescent="0.3">
      <c r="E36" s="30"/>
      <c r="F36" s="30"/>
      <c r="N36" s="7" t="str">
        <f t="shared" si="0"/>
        <v/>
      </c>
    </row>
    <row r="37" spans="5:14" x14ac:dyDescent="0.3">
      <c r="E37" s="30"/>
      <c r="F37" s="30"/>
      <c r="N37" s="7" t="str">
        <f t="shared" si="0"/>
        <v/>
      </c>
    </row>
    <row r="38" spans="5:14" x14ac:dyDescent="0.3">
      <c r="E38" s="30"/>
      <c r="F38" s="30"/>
      <c r="N38" s="7" t="str">
        <f t="shared" si="0"/>
        <v/>
      </c>
    </row>
    <row r="39" spans="5:14" x14ac:dyDescent="0.3">
      <c r="E39" s="30"/>
      <c r="F39" s="30"/>
      <c r="N39" s="7" t="str">
        <f t="shared" si="0"/>
        <v/>
      </c>
    </row>
    <row r="40" spans="5:14" x14ac:dyDescent="0.3">
      <c r="E40" s="30"/>
      <c r="F40" s="30"/>
      <c r="N40" s="7" t="str">
        <f t="shared" si="0"/>
        <v/>
      </c>
    </row>
    <row r="41" spans="5:14" x14ac:dyDescent="0.3">
      <c r="E41" s="30"/>
      <c r="F41" s="30"/>
      <c r="N41" s="7" t="str">
        <f t="shared" si="0"/>
        <v/>
      </c>
    </row>
    <row r="42" spans="5:14" x14ac:dyDescent="0.3">
      <c r="E42" s="30"/>
      <c r="F42" s="30"/>
      <c r="N42" s="7" t="str">
        <f t="shared" si="0"/>
        <v/>
      </c>
    </row>
    <row r="43" spans="5:14" x14ac:dyDescent="0.3">
      <c r="E43" s="30"/>
      <c r="F43" s="30"/>
      <c r="N43" s="7" t="str">
        <f t="shared" si="0"/>
        <v/>
      </c>
    </row>
    <row r="44" spans="5:14" x14ac:dyDescent="0.3">
      <c r="E44" s="30"/>
      <c r="F44" s="30"/>
      <c r="N44" s="7" t="str">
        <f t="shared" si="0"/>
        <v/>
      </c>
    </row>
    <row r="45" spans="5:14" x14ac:dyDescent="0.3">
      <c r="E45" s="30"/>
      <c r="F45" s="30"/>
      <c r="N45" s="7" t="str">
        <f t="shared" si="0"/>
        <v/>
      </c>
    </row>
    <row r="46" spans="5:14" x14ac:dyDescent="0.3">
      <c r="E46" s="30"/>
      <c r="F46" s="30"/>
      <c r="N46" s="7" t="str">
        <f t="shared" si="0"/>
        <v/>
      </c>
    </row>
    <row r="47" spans="5:14" x14ac:dyDescent="0.3">
      <c r="E47" s="30"/>
      <c r="F47" s="30"/>
      <c r="N47" s="7" t="str">
        <f t="shared" si="0"/>
        <v/>
      </c>
    </row>
    <row r="48" spans="5:14" x14ac:dyDescent="0.3">
      <c r="E48" s="30"/>
      <c r="F48" s="30"/>
      <c r="N48" s="7" t="str">
        <f t="shared" si="0"/>
        <v/>
      </c>
    </row>
    <row r="49" spans="5:14" x14ac:dyDescent="0.3">
      <c r="E49" s="30"/>
      <c r="F49" s="30"/>
      <c r="N49" s="7" t="str">
        <f t="shared" si="0"/>
        <v/>
      </c>
    </row>
    <row r="50" spans="5:14" x14ac:dyDescent="0.3">
      <c r="E50" s="30"/>
      <c r="F50" s="30"/>
      <c r="N50" s="7" t="str">
        <f t="shared" si="0"/>
        <v/>
      </c>
    </row>
    <row r="51" spans="5:14" x14ac:dyDescent="0.3">
      <c r="E51" s="30"/>
      <c r="F51" s="30"/>
      <c r="N51" s="7" t="str">
        <f t="shared" si="0"/>
        <v/>
      </c>
    </row>
    <row r="52" spans="5:14" x14ac:dyDescent="0.3">
      <c r="E52" s="30"/>
      <c r="F52" s="30"/>
      <c r="N52" s="7" t="str">
        <f t="shared" si="0"/>
        <v/>
      </c>
    </row>
    <row r="53" spans="5:14" x14ac:dyDescent="0.3">
      <c r="E53" s="30"/>
      <c r="F53" s="30"/>
      <c r="N53" s="7" t="str">
        <f t="shared" si="0"/>
        <v/>
      </c>
    </row>
    <row r="54" spans="5:14" x14ac:dyDescent="0.3">
      <c r="E54" s="30"/>
      <c r="F54" s="30"/>
      <c r="N54" s="7" t="str">
        <f t="shared" si="0"/>
        <v/>
      </c>
    </row>
    <row r="55" spans="5:14" x14ac:dyDescent="0.3">
      <c r="E55" s="30"/>
      <c r="F55" s="30"/>
      <c r="N55" s="7" t="str">
        <f t="shared" si="0"/>
        <v/>
      </c>
    </row>
    <row r="56" spans="5:14" x14ac:dyDescent="0.3">
      <c r="E56" s="30"/>
      <c r="F56" s="30"/>
      <c r="N56" s="7" t="str">
        <f t="shared" si="0"/>
        <v/>
      </c>
    </row>
    <row r="57" spans="5:14" x14ac:dyDescent="0.3">
      <c r="E57" s="30"/>
      <c r="F57" s="30"/>
      <c r="N57" s="7" t="str">
        <f t="shared" si="0"/>
        <v/>
      </c>
    </row>
    <row r="58" spans="5:14" x14ac:dyDescent="0.3">
      <c r="E58" s="30"/>
      <c r="F58" s="30"/>
      <c r="N58" s="7" t="str">
        <f t="shared" si="0"/>
        <v/>
      </c>
    </row>
    <row r="59" spans="5:14" x14ac:dyDescent="0.3">
      <c r="E59" s="30"/>
      <c r="F59" s="30"/>
      <c r="N59" s="7" t="str">
        <f t="shared" si="0"/>
        <v/>
      </c>
    </row>
    <row r="60" spans="5:14" x14ac:dyDescent="0.3">
      <c r="E60" s="30"/>
      <c r="F60" s="30"/>
      <c r="N60" s="7" t="str">
        <f t="shared" si="0"/>
        <v/>
      </c>
    </row>
    <row r="61" spans="5:14" x14ac:dyDescent="0.3">
      <c r="E61" s="30"/>
      <c r="F61" s="30"/>
      <c r="N61" s="7" t="str">
        <f t="shared" si="0"/>
        <v/>
      </c>
    </row>
    <row r="62" spans="5:14" x14ac:dyDescent="0.3">
      <c r="E62" s="30"/>
      <c r="F62" s="30"/>
      <c r="N62" s="7" t="str">
        <f t="shared" si="0"/>
        <v/>
      </c>
    </row>
    <row r="63" spans="5:14" x14ac:dyDescent="0.3">
      <c r="E63" s="30"/>
      <c r="F63" s="30"/>
      <c r="N63" s="7" t="str">
        <f t="shared" si="0"/>
        <v/>
      </c>
    </row>
    <row r="64" spans="5:14" x14ac:dyDescent="0.3">
      <c r="E64" s="30"/>
      <c r="F64" s="30"/>
      <c r="N64" s="7" t="str">
        <f t="shared" si="0"/>
        <v/>
      </c>
    </row>
    <row r="65" spans="5:14" x14ac:dyDescent="0.3">
      <c r="E65" s="30"/>
      <c r="F65" s="30"/>
      <c r="N65" s="7" t="str">
        <f t="shared" si="0"/>
        <v/>
      </c>
    </row>
    <row r="66" spans="5:14" x14ac:dyDescent="0.3">
      <c r="E66" s="30"/>
      <c r="F66" s="30"/>
      <c r="N66" s="7" t="str">
        <f t="shared" si="0"/>
        <v/>
      </c>
    </row>
    <row r="67" spans="5:14" x14ac:dyDescent="0.3">
      <c r="E67" s="30"/>
      <c r="F67" s="30"/>
      <c r="N67" s="7" t="str">
        <f t="shared" ref="N67:N130" si="1">IF(ISBLANK($C67),"",HYPERLINK($C67,"▶"))</f>
        <v/>
      </c>
    </row>
    <row r="68" spans="5:14" x14ac:dyDescent="0.3">
      <c r="E68" s="30"/>
      <c r="F68" s="30"/>
      <c r="N68" s="7" t="str">
        <f t="shared" si="1"/>
        <v/>
      </c>
    </row>
    <row r="69" spans="5:14" x14ac:dyDescent="0.3">
      <c r="E69" s="30"/>
      <c r="F69" s="30"/>
      <c r="N69" s="7" t="str">
        <f t="shared" si="1"/>
        <v/>
      </c>
    </row>
    <row r="70" spans="5:14" x14ac:dyDescent="0.3">
      <c r="E70" s="30"/>
      <c r="F70" s="30"/>
      <c r="N70" s="7" t="str">
        <f t="shared" si="1"/>
        <v/>
      </c>
    </row>
    <row r="71" spans="5:14" x14ac:dyDescent="0.3">
      <c r="E71" s="30"/>
      <c r="F71" s="30"/>
      <c r="N71" s="7" t="str">
        <f t="shared" si="1"/>
        <v/>
      </c>
    </row>
    <row r="72" spans="5:14" x14ac:dyDescent="0.3">
      <c r="E72" s="30"/>
      <c r="F72" s="30"/>
      <c r="N72" s="7" t="str">
        <f t="shared" si="1"/>
        <v/>
      </c>
    </row>
    <row r="73" spans="5:14" x14ac:dyDescent="0.3">
      <c r="E73" s="30"/>
      <c r="F73" s="30"/>
      <c r="N73" s="7" t="str">
        <f t="shared" si="1"/>
        <v/>
      </c>
    </row>
    <row r="74" spans="5:14" x14ac:dyDescent="0.3">
      <c r="E74" s="30"/>
      <c r="F74" s="30"/>
      <c r="N74" s="7" t="str">
        <f t="shared" si="1"/>
        <v/>
      </c>
    </row>
    <row r="75" spans="5:14" x14ac:dyDescent="0.3">
      <c r="E75" s="30"/>
      <c r="F75" s="30"/>
      <c r="N75" s="7" t="str">
        <f t="shared" si="1"/>
        <v/>
      </c>
    </row>
    <row r="76" spans="5:14" x14ac:dyDescent="0.3">
      <c r="E76" s="30"/>
      <c r="F76" s="30"/>
      <c r="N76" s="7" t="str">
        <f t="shared" si="1"/>
        <v/>
      </c>
    </row>
    <row r="77" spans="5:14" x14ac:dyDescent="0.3">
      <c r="E77" s="30"/>
      <c r="F77" s="30"/>
      <c r="N77" s="7" t="str">
        <f t="shared" si="1"/>
        <v/>
      </c>
    </row>
    <row r="78" spans="5:14" x14ac:dyDescent="0.3">
      <c r="E78" s="30"/>
      <c r="F78" s="30"/>
      <c r="N78" s="7" t="str">
        <f t="shared" si="1"/>
        <v/>
      </c>
    </row>
    <row r="79" spans="5:14" x14ac:dyDescent="0.3">
      <c r="E79" s="30"/>
      <c r="F79" s="30"/>
      <c r="N79" s="7" t="str">
        <f t="shared" si="1"/>
        <v/>
      </c>
    </row>
    <row r="80" spans="5:14" x14ac:dyDescent="0.3">
      <c r="E80" s="30"/>
      <c r="F80" s="30"/>
      <c r="N80" s="7" t="str">
        <f t="shared" si="1"/>
        <v/>
      </c>
    </row>
    <row r="81" spans="5:14" x14ac:dyDescent="0.3">
      <c r="E81" s="30"/>
      <c r="F81" s="30"/>
      <c r="N81" s="7" t="str">
        <f t="shared" si="1"/>
        <v/>
      </c>
    </row>
    <row r="82" spans="5:14" x14ac:dyDescent="0.3">
      <c r="E82" s="30"/>
      <c r="F82" s="30"/>
      <c r="N82" s="7" t="str">
        <f t="shared" si="1"/>
        <v/>
      </c>
    </row>
    <row r="83" spans="5:14" x14ac:dyDescent="0.3">
      <c r="E83" s="30"/>
      <c r="F83" s="30"/>
      <c r="N83" s="7" t="str">
        <f t="shared" si="1"/>
        <v/>
      </c>
    </row>
    <row r="84" spans="5:14" x14ac:dyDescent="0.3">
      <c r="E84" s="30"/>
      <c r="F84" s="30"/>
      <c r="N84" s="7" t="str">
        <f t="shared" si="1"/>
        <v/>
      </c>
    </row>
    <row r="85" spans="5:14" x14ac:dyDescent="0.3">
      <c r="E85" s="30"/>
      <c r="F85" s="30"/>
      <c r="N85" s="7" t="str">
        <f t="shared" si="1"/>
        <v/>
      </c>
    </row>
    <row r="86" spans="5:14" x14ac:dyDescent="0.3">
      <c r="E86" s="30"/>
      <c r="F86" s="30"/>
      <c r="N86" s="7" t="str">
        <f t="shared" si="1"/>
        <v/>
      </c>
    </row>
    <row r="87" spans="5:14" x14ac:dyDescent="0.3">
      <c r="E87" s="30"/>
      <c r="F87" s="30"/>
      <c r="N87" s="7" t="str">
        <f t="shared" si="1"/>
        <v/>
      </c>
    </row>
    <row r="88" spans="5:14" x14ac:dyDescent="0.3">
      <c r="E88" s="30"/>
      <c r="F88" s="30"/>
      <c r="N88" s="7" t="str">
        <f t="shared" si="1"/>
        <v/>
      </c>
    </row>
    <row r="89" spans="5:14" x14ac:dyDescent="0.3">
      <c r="E89" s="30"/>
      <c r="F89" s="30"/>
      <c r="N89" s="7" t="str">
        <f t="shared" si="1"/>
        <v/>
      </c>
    </row>
    <row r="90" spans="5:14" x14ac:dyDescent="0.3">
      <c r="E90" s="30"/>
      <c r="F90" s="30"/>
      <c r="N90" s="7" t="str">
        <f t="shared" si="1"/>
        <v/>
      </c>
    </row>
    <row r="91" spans="5:14" x14ac:dyDescent="0.3">
      <c r="E91" s="30"/>
      <c r="F91" s="30"/>
      <c r="N91" s="7" t="str">
        <f t="shared" si="1"/>
        <v/>
      </c>
    </row>
    <row r="92" spans="5:14" x14ac:dyDescent="0.3">
      <c r="E92" s="30"/>
      <c r="F92" s="30"/>
      <c r="N92" s="7" t="str">
        <f t="shared" si="1"/>
        <v/>
      </c>
    </row>
    <row r="93" spans="5:14" x14ac:dyDescent="0.3">
      <c r="E93" s="30"/>
      <c r="F93" s="30"/>
      <c r="N93" s="7" t="str">
        <f t="shared" si="1"/>
        <v/>
      </c>
    </row>
    <row r="94" spans="5:14" x14ac:dyDescent="0.3">
      <c r="E94" s="30"/>
      <c r="F94" s="30"/>
      <c r="N94" s="7" t="str">
        <f t="shared" si="1"/>
        <v/>
      </c>
    </row>
    <row r="95" spans="5:14" x14ac:dyDescent="0.3">
      <c r="E95" s="30"/>
      <c r="F95" s="30"/>
      <c r="N95" s="7" t="str">
        <f t="shared" si="1"/>
        <v/>
      </c>
    </row>
    <row r="96" spans="5:14" x14ac:dyDescent="0.3">
      <c r="E96" s="30"/>
      <c r="F96" s="30"/>
      <c r="N96" s="7" t="str">
        <f t="shared" si="1"/>
        <v/>
      </c>
    </row>
    <row r="97" spans="5:14" x14ac:dyDescent="0.3">
      <c r="E97" s="30"/>
      <c r="F97" s="30"/>
      <c r="N97" s="7" t="str">
        <f t="shared" si="1"/>
        <v/>
      </c>
    </row>
    <row r="98" spans="5:14" x14ac:dyDescent="0.3">
      <c r="E98" s="30"/>
      <c r="F98" s="30"/>
      <c r="N98" s="7" t="str">
        <f t="shared" si="1"/>
        <v/>
      </c>
    </row>
    <row r="99" spans="5:14" x14ac:dyDescent="0.3">
      <c r="E99" s="30"/>
      <c r="F99" s="30"/>
      <c r="N99" s="7" t="str">
        <f t="shared" si="1"/>
        <v/>
      </c>
    </row>
    <row r="100" spans="5:14" x14ac:dyDescent="0.3">
      <c r="E100" s="30"/>
      <c r="F100" s="30"/>
      <c r="N100" s="7" t="str">
        <f t="shared" si="1"/>
        <v/>
      </c>
    </row>
    <row r="101" spans="5:14" x14ac:dyDescent="0.3">
      <c r="E101" s="30"/>
      <c r="F101" s="30"/>
      <c r="N101" s="7" t="str">
        <f t="shared" si="1"/>
        <v/>
      </c>
    </row>
    <row r="102" spans="5:14" x14ac:dyDescent="0.3">
      <c r="E102" s="30"/>
      <c r="F102" s="30"/>
      <c r="N102" s="7" t="str">
        <f t="shared" si="1"/>
        <v/>
      </c>
    </row>
    <row r="103" spans="5:14" x14ac:dyDescent="0.3">
      <c r="E103" s="30"/>
      <c r="F103" s="30"/>
      <c r="N103" s="7" t="str">
        <f t="shared" si="1"/>
        <v/>
      </c>
    </row>
    <row r="104" spans="5:14" x14ac:dyDescent="0.3">
      <c r="E104" s="30"/>
      <c r="F104" s="30"/>
      <c r="N104" s="7" t="str">
        <f t="shared" si="1"/>
        <v/>
      </c>
    </row>
    <row r="105" spans="5:14" x14ac:dyDescent="0.3">
      <c r="E105" s="30"/>
      <c r="F105" s="30"/>
      <c r="N105" s="7" t="str">
        <f t="shared" si="1"/>
        <v/>
      </c>
    </row>
    <row r="106" spans="5:14" x14ac:dyDescent="0.3">
      <c r="E106" s="30"/>
      <c r="F106" s="30"/>
      <c r="N106" s="7" t="str">
        <f t="shared" si="1"/>
        <v/>
      </c>
    </row>
    <row r="107" spans="5:14" x14ac:dyDescent="0.3">
      <c r="E107" s="30"/>
      <c r="F107" s="30"/>
      <c r="N107" s="7" t="str">
        <f t="shared" si="1"/>
        <v/>
      </c>
    </row>
    <row r="108" spans="5:14" x14ac:dyDescent="0.3">
      <c r="E108" s="30"/>
      <c r="F108" s="30"/>
      <c r="N108" s="7" t="str">
        <f t="shared" si="1"/>
        <v/>
      </c>
    </row>
    <row r="109" spans="5:14" x14ac:dyDescent="0.3">
      <c r="E109" s="30"/>
      <c r="F109" s="30"/>
      <c r="N109" s="7" t="str">
        <f t="shared" si="1"/>
        <v/>
      </c>
    </row>
    <row r="110" spans="5:14" x14ac:dyDescent="0.3">
      <c r="E110" s="30"/>
      <c r="F110" s="30"/>
      <c r="N110" s="7" t="str">
        <f t="shared" si="1"/>
        <v/>
      </c>
    </row>
    <row r="111" spans="5:14" x14ac:dyDescent="0.3">
      <c r="E111" s="30"/>
      <c r="F111" s="30"/>
      <c r="N111" s="7" t="str">
        <f t="shared" si="1"/>
        <v/>
      </c>
    </row>
    <row r="112" spans="5:14" x14ac:dyDescent="0.3">
      <c r="E112" s="30"/>
      <c r="F112" s="30"/>
      <c r="N112" s="7" t="str">
        <f t="shared" si="1"/>
        <v/>
      </c>
    </row>
    <row r="113" spans="5:14" x14ac:dyDescent="0.3">
      <c r="E113" s="30"/>
      <c r="F113" s="30"/>
      <c r="N113" s="7" t="str">
        <f t="shared" si="1"/>
        <v/>
      </c>
    </row>
    <row r="114" spans="5:14" x14ac:dyDescent="0.3">
      <c r="E114" s="30"/>
      <c r="F114" s="30"/>
      <c r="N114" s="7" t="str">
        <f t="shared" si="1"/>
        <v/>
      </c>
    </row>
    <row r="115" spans="5:14" x14ac:dyDescent="0.3">
      <c r="E115" s="30"/>
      <c r="F115" s="30"/>
      <c r="N115" s="7" t="str">
        <f t="shared" si="1"/>
        <v/>
      </c>
    </row>
    <row r="116" spans="5:14" x14ac:dyDescent="0.3">
      <c r="E116" s="30"/>
      <c r="F116" s="30"/>
      <c r="N116" s="7" t="str">
        <f t="shared" si="1"/>
        <v/>
      </c>
    </row>
    <row r="117" spans="5:14" x14ac:dyDescent="0.3">
      <c r="E117" s="30"/>
      <c r="F117" s="30"/>
      <c r="N117" s="7" t="str">
        <f t="shared" si="1"/>
        <v/>
      </c>
    </row>
    <row r="118" spans="5:14" x14ac:dyDescent="0.3">
      <c r="E118" s="30"/>
      <c r="F118" s="30"/>
      <c r="N118" s="7" t="str">
        <f t="shared" si="1"/>
        <v/>
      </c>
    </row>
    <row r="119" spans="5:14" x14ac:dyDescent="0.3">
      <c r="E119" s="30"/>
      <c r="F119" s="30"/>
      <c r="N119" s="7" t="str">
        <f t="shared" si="1"/>
        <v/>
      </c>
    </row>
    <row r="120" spans="5:14" x14ac:dyDescent="0.3">
      <c r="E120" s="30"/>
      <c r="F120" s="30"/>
      <c r="N120" s="7" t="str">
        <f t="shared" si="1"/>
        <v/>
      </c>
    </row>
    <row r="121" spans="5:14" x14ac:dyDescent="0.3">
      <c r="E121" s="30"/>
      <c r="F121" s="30"/>
      <c r="N121" s="7" t="str">
        <f t="shared" si="1"/>
        <v/>
      </c>
    </row>
    <row r="122" spans="5:14" x14ac:dyDescent="0.3">
      <c r="E122" s="30"/>
      <c r="F122" s="30"/>
      <c r="N122" s="7" t="str">
        <f t="shared" si="1"/>
        <v/>
      </c>
    </row>
    <row r="123" spans="5:14" x14ac:dyDescent="0.3">
      <c r="E123" s="30"/>
      <c r="F123" s="30"/>
      <c r="N123" s="7" t="str">
        <f t="shared" si="1"/>
        <v/>
      </c>
    </row>
    <row r="124" spans="5:14" x14ac:dyDescent="0.3">
      <c r="E124" s="30"/>
      <c r="F124" s="30"/>
      <c r="N124" s="7" t="str">
        <f t="shared" si="1"/>
        <v/>
      </c>
    </row>
    <row r="125" spans="5:14" x14ac:dyDescent="0.3">
      <c r="E125" s="30"/>
      <c r="F125" s="30"/>
      <c r="N125" s="7" t="str">
        <f t="shared" si="1"/>
        <v/>
      </c>
    </row>
    <row r="126" spans="5:14" x14ac:dyDescent="0.3">
      <c r="E126" s="30"/>
      <c r="F126" s="30"/>
      <c r="N126" s="7" t="str">
        <f t="shared" si="1"/>
        <v/>
      </c>
    </row>
    <row r="127" spans="5:14" x14ac:dyDescent="0.3">
      <c r="E127" s="30"/>
      <c r="F127" s="30"/>
      <c r="N127" s="7" t="str">
        <f t="shared" si="1"/>
        <v/>
      </c>
    </row>
    <row r="128" spans="5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6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361</v>
      </c>
      <c r="C2" s="27" t="s">
        <v>362</v>
      </c>
      <c r="D2" s="9">
        <v>858</v>
      </c>
      <c r="E2" s="30" t="s">
        <v>363</v>
      </c>
      <c r="F2" s="29">
        <v>0.3</v>
      </c>
      <c r="G2" s="9">
        <v>4891933</v>
      </c>
      <c r="H2" s="9">
        <v>559</v>
      </c>
      <c r="I2" s="10">
        <v>84</v>
      </c>
      <c r="J2" s="9">
        <v>0</v>
      </c>
      <c r="K2" s="10">
        <v>26.81</v>
      </c>
      <c r="L2" s="10">
        <v>9</v>
      </c>
      <c r="M2" s="10">
        <v>0.84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364</v>
      </c>
      <c r="C3" s="27" t="s">
        <v>365</v>
      </c>
      <c r="D3" s="9">
        <v>9410</v>
      </c>
      <c r="E3" s="30" t="s">
        <v>366</v>
      </c>
      <c r="F3" s="29">
        <v>0.29970000000000002</v>
      </c>
      <c r="G3" s="9">
        <v>10890524</v>
      </c>
      <c r="H3" s="9">
        <v>1046</v>
      </c>
      <c r="I3" s="10">
        <v>-163</v>
      </c>
      <c r="J3" s="9">
        <v>0.46</v>
      </c>
      <c r="K3" s="10">
        <v>-5.86</v>
      </c>
      <c r="L3" s="10">
        <v>-39.65</v>
      </c>
      <c r="M3" s="10">
        <v>3.3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367</v>
      </c>
      <c r="C4" s="27" t="s">
        <v>368</v>
      </c>
      <c r="D4" s="9">
        <v>3190</v>
      </c>
      <c r="E4" s="30" t="s">
        <v>369</v>
      </c>
      <c r="F4" s="29">
        <v>0.2994</v>
      </c>
      <c r="G4" s="9">
        <v>19346411</v>
      </c>
      <c r="H4" s="9">
        <v>1547</v>
      </c>
      <c r="I4" s="9">
        <v>5</v>
      </c>
      <c r="J4" s="9">
        <v>0.55000000000000004</v>
      </c>
      <c r="K4" s="9">
        <v>-7.56</v>
      </c>
      <c r="L4" s="10">
        <v>-12.67</v>
      </c>
      <c r="M4" s="10">
        <v>1.55</v>
      </c>
      <c r="N4" s="7" t="str">
        <f t="shared" si="0"/>
        <v>▶</v>
      </c>
    </row>
    <row r="5" spans="1:14" x14ac:dyDescent="0.3">
      <c r="A5" s="6">
        <v>4</v>
      </c>
      <c r="B5" s="8" t="s">
        <v>370</v>
      </c>
      <c r="C5" s="27" t="s">
        <v>371</v>
      </c>
      <c r="D5" s="9">
        <v>2440</v>
      </c>
      <c r="E5" s="30" t="s">
        <v>372</v>
      </c>
      <c r="F5" s="29">
        <v>0.29930000000000001</v>
      </c>
      <c r="G5" s="9">
        <v>2187137</v>
      </c>
      <c r="H5" s="9">
        <v>217</v>
      </c>
      <c r="I5" s="9">
        <v>-68</v>
      </c>
      <c r="J5" s="9">
        <v>11.36</v>
      </c>
      <c r="K5" s="9">
        <v>14.27</v>
      </c>
      <c r="L5" s="10">
        <v>-0.46</v>
      </c>
      <c r="M5" s="10">
        <v>2.34</v>
      </c>
      <c r="N5" s="7" t="str">
        <f t="shared" si="0"/>
        <v>▶</v>
      </c>
    </row>
    <row r="6" spans="1:14" x14ac:dyDescent="0.3">
      <c r="A6" s="6">
        <v>5</v>
      </c>
      <c r="B6" s="8" t="s">
        <v>373</v>
      </c>
      <c r="C6" s="27" t="s">
        <v>374</v>
      </c>
      <c r="D6" s="9">
        <v>5620</v>
      </c>
      <c r="E6" s="30" t="s">
        <v>375</v>
      </c>
      <c r="F6" s="29">
        <v>0.21510000000000001</v>
      </c>
      <c r="G6" s="9">
        <v>35009846</v>
      </c>
      <c r="H6" s="9">
        <v>1545</v>
      </c>
      <c r="I6" s="9">
        <v>175</v>
      </c>
      <c r="J6" s="9">
        <v>0.61</v>
      </c>
      <c r="K6" s="9">
        <v>11.15</v>
      </c>
      <c r="L6" s="10">
        <v>14.82</v>
      </c>
      <c r="M6" s="10">
        <v>1.35</v>
      </c>
      <c r="N6" s="7" t="str">
        <f t="shared" si="0"/>
        <v>▶</v>
      </c>
    </row>
    <row r="7" spans="1:14" x14ac:dyDescent="0.3">
      <c r="A7" s="6">
        <v>6</v>
      </c>
      <c r="B7" s="8" t="s">
        <v>376</v>
      </c>
      <c r="C7" s="27" t="s">
        <v>377</v>
      </c>
      <c r="D7" s="9">
        <v>8410</v>
      </c>
      <c r="E7" s="30" t="s">
        <v>378</v>
      </c>
      <c r="F7" s="29">
        <v>0.1845</v>
      </c>
      <c r="G7" s="9">
        <v>2898902</v>
      </c>
      <c r="H7" s="9">
        <v>621</v>
      </c>
      <c r="I7" s="9">
        <v>-29</v>
      </c>
      <c r="J7" s="9">
        <v>1.81</v>
      </c>
      <c r="K7" s="9">
        <v>-35.64</v>
      </c>
      <c r="L7" s="10" t="s">
        <v>319</v>
      </c>
      <c r="M7" s="10">
        <v>1.91</v>
      </c>
      <c r="N7" s="7" t="str">
        <f t="shared" si="0"/>
        <v>▶</v>
      </c>
    </row>
    <row r="8" spans="1:14" x14ac:dyDescent="0.3">
      <c r="A8" s="6">
        <v>7</v>
      </c>
      <c r="B8" s="8" t="s">
        <v>379</v>
      </c>
      <c r="C8" s="27" t="s">
        <v>380</v>
      </c>
      <c r="D8" s="9">
        <v>508</v>
      </c>
      <c r="E8" s="30" t="s">
        <v>381</v>
      </c>
      <c r="F8" s="29">
        <v>0.17319999999999999</v>
      </c>
      <c r="G8" s="9">
        <v>2123959</v>
      </c>
      <c r="H8" s="9">
        <v>981</v>
      </c>
      <c r="I8" s="9">
        <v>-37</v>
      </c>
      <c r="J8" s="9">
        <v>0.15</v>
      </c>
      <c r="K8" s="9">
        <v>-5.98</v>
      </c>
      <c r="L8" s="10">
        <v>-31.48</v>
      </c>
      <c r="M8" s="10">
        <v>2.21</v>
      </c>
      <c r="N8" s="7" t="str">
        <f t="shared" si="0"/>
        <v>▶</v>
      </c>
    </row>
    <row r="9" spans="1:14" x14ac:dyDescent="0.3">
      <c r="A9" s="6">
        <v>8</v>
      </c>
      <c r="B9" s="8" t="s">
        <v>382</v>
      </c>
      <c r="C9" s="27" t="s">
        <v>383</v>
      </c>
      <c r="D9" s="9">
        <v>3405</v>
      </c>
      <c r="E9" s="30" t="s">
        <v>384</v>
      </c>
      <c r="F9" s="29">
        <v>0.1681</v>
      </c>
      <c r="G9" s="9">
        <v>19359670</v>
      </c>
      <c r="H9" s="9">
        <v>1114</v>
      </c>
      <c r="I9" s="9">
        <v>9</v>
      </c>
      <c r="J9" s="9">
        <v>1.51</v>
      </c>
      <c r="K9" s="9">
        <v>309.55</v>
      </c>
      <c r="L9" s="10">
        <v>8.67</v>
      </c>
      <c r="M9" s="10">
        <v>2.86</v>
      </c>
      <c r="N9" s="7" t="str">
        <f t="shared" si="0"/>
        <v>▶</v>
      </c>
    </row>
    <row r="10" spans="1:14" x14ac:dyDescent="0.3">
      <c r="A10" s="6">
        <v>9</v>
      </c>
      <c r="B10" s="8" t="s">
        <v>385</v>
      </c>
      <c r="C10" s="27" t="s">
        <v>386</v>
      </c>
      <c r="D10" s="9">
        <v>3960</v>
      </c>
      <c r="E10" s="30" t="s">
        <v>387</v>
      </c>
      <c r="F10" s="29">
        <v>0.15959999999999999</v>
      </c>
      <c r="G10" s="9">
        <v>10904698</v>
      </c>
      <c r="H10" s="9">
        <v>956</v>
      </c>
      <c r="I10" s="9">
        <v>-42</v>
      </c>
      <c r="J10" s="9">
        <v>0.62</v>
      </c>
      <c r="K10" s="9">
        <v>-11.15</v>
      </c>
      <c r="L10" s="10">
        <v>-7.2</v>
      </c>
      <c r="M10" s="10">
        <v>1.73</v>
      </c>
      <c r="N10" s="7" t="str">
        <f t="shared" si="0"/>
        <v>▶</v>
      </c>
    </row>
    <row r="11" spans="1:14" x14ac:dyDescent="0.3">
      <c r="A11" s="6">
        <v>10</v>
      </c>
      <c r="B11" s="8" t="s">
        <v>388</v>
      </c>
      <c r="C11" s="27" t="s">
        <v>389</v>
      </c>
      <c r="D11" s="9">
        <v>2455</v>
      </c>
      <c r="E11" s="30" t="s">
        <v>390</v>
      </c>
      <c r="F11" s="29">
        <v>0.12870000000000001</v>
      </c>
      <c r="G11" s="9">
        <v>9208526</v>
      </c>
      <c r="H11" s="9">
        <v>801</v>
      </c>
      <c r="I11" s="9">
        <v>30</v>
      </c>
      <c r="J11" s="9">
        <v>2.2799999999999998</v>
      </c>
      <c r="K11" s="9">
        <v>20.46</v>
      </c>
      <c r="L11" s="10">
        <v>17.46</v>
      </c>
      <c r="M11" s="10">
        <v>3.72</v>
      </c>
      <c r="N11" s="7" t="str">
        <f t="shared" si="0"/>
        <v>▶</v>
      </c>
    </row>
    <row r="12" spans="1:14" x14ac:dyDescent="0.3">
      <c r="A12" s="6">
        <v>11</v>
      </c>
      <c r="B12" s="8" t="s">
        <v>391</v>
      </c>
      <c r="C12" s="27" t="s">
        <v>392</v>
      </c>
      <c r="D12" s="9">
        <v>1390</v>
      </c>
      <c r="E12" s="30" t="s">
        <v>393</v>
      </c>
      <c r="F12" s="29">
        <v>0.12820000000000001</v>
      </c>
      <c r="G12" s="9">
        <v>600851</v>
      </c>
      <c r="H12" s="9">
        <v>392</v>
      </c>
      <c r="I12" s="9">
        <v>-168</v>
      </c>
      <c r="J12" s="9">
        <v>2.86</v>
      </c>
      <c r="K12" s="9">
        <v>-3.55</v>
      </c>
      <c r="L12" s="10">
        <v>-80.48</v>
      </c>
      <c r="M12" s="10">
        <v>6.45</v>
      </c>
      <c r="N12" s="7" t="str">
        <f t="shared" si="0"/>
        <v>▶</v>
      </c>
    </row>
    <row r="13" spans="1:14" x14ac:dyDescent="0.3">
      <c r="A13" s="6">
        <v>12</v>
      </c>
      <c r="B13" s="8" t="s">
        <v>394</v>
      </c>
      <c r="C13" s="27" t="s">
        <v>395</v>
      </c>
      <c r="D13" s="9">
        <v>10060</v>
      </c>
      <c r="E13" s="30" t="s">
        <v>396</v>
      </c>
      <c r="F13" s="29">
        <v>0.1215</v>
      </c>
      <c r="G13" s="9">
        <v>2141521</v>
      </c>
      <c r="H13" s="9">
        <v>1642</v>
      </c>
      <c r="I13" s="9">
        <v>783</v>
      </c>
      <c r="J13" s="9">
        <v>2.8</v>
      </c>
      <c r="K13" s="9">
        <v>3.8</v>
      </c>
      <c r="L13" s="10">
        <v>9.6199999999999992</v>
      </c>
      <c r="M13" s="10">
        <v>0.41</v>
      </c>
      <c r="N13" s="7" t="str">
        <f t="shared" si="0"/>
        <v>▶</v>
      </c>
    </row>
    <row r="14" spans="1:14" x14ac:dyDescent="0.3">
      <c r="A14" s="6">
        <v>13</v>
      </c>
      <c r="B14" s="8" t="s">
        <v>397</v>
      </c>
      <c r="C14" s="27" t="s">
        <v>398</v>
      </c>
      <c r="D14" s="9">
        <v>1643</v>
      </c>
      <c r="E14" s="30" t="s">
        <v>399</v>
      </c>
      <c r="F14" s="29">
        <v>0.1101</v>
      </c>
      <c r="G14" s="9">
        <v>10706397</v>
      </c>
      <c r="H14" s="9">
        <v>581</v>
      </c>
      <c r="I14" s="9">
        <v>77</v>
      </c>
      <c r="J14" s="9">
        <v>1.1200000000000001</v>
      </c>
      <c r="K14" s="9">
        <v>4.49</v>
      </c>
      <c r="L14" s="10">
        <v>13.94</v>
      </c>
      <c r="M14" s="10">
        <v>0.72</v>
      </c>
      <c r="N14" s="7" t="str">
        <f t="shared" si="0"/>
        <v>▶</v>
      </c>
    </row>
    <row r="15" spans="1:14" x14ac:dyDescent="0.3">
      <c r="A15" s="6">
        <v>14</v>
      </c>
      <c r="B15" s="8" t="s">
        <v>400</v>
      </c>
      <c r="C15" s="27" t="s">
        <v>401</v>
      </c>
      <c r="D15" s="9">
        <v>3930</v>
      </c>
      <c r="E15" s="30" t="s">
        <v>402</v>
      </c>
      <c r="F15" s="29">
        <v>9.9299999999999999E-2</v>
      </c>
      <c r="G15" s="9">
        <v>506745</v>
      </c>
      <c r="H15" s="9">
        <v>382</v>
      </c>
      <c r="I15" s="9">
        <v>14</v>
      </c>
      <c r="J15" s="9">
        <v>1.58</v>
      </c>
      <c r="K15" s="9">
        <v>28.9</v>
      </c>
      <c r="L15" s="10">
        <v>3.8</v>
      </c>
      <c r="M15" s="10">
        <v>0.86</v>
      </c>
      <c r="N15" s="7" t="str">
        <f t="shared" si="0"/>
        <v>▶</v>
      </c>
    </row>
    <row r="16" spans="1:14" x14ac:dyDescent="0.3">
      <c r="A16" s="6">
        <v>15</v>
      </c>
      <c r="B16" s="8" t="s">
        <v>403</v>
      </c>
      <c r="C16" s="27" t="s">
        <v>404</v>
      </c>
      <c r="D16" s="9">
        <v>1353</v>
      </c>
      <c r="E16" s="30" t="s">
        <v>405</v>
      </c>
      <c r="F16" s="29">
        <v>9.8199999999999996E-2</v>
      </c>
      <c r="G16" s="9">
        <v>33734836</v>
      </c>
      <c r="H16" s="9">
        <v>561</v>
      </c>
      <c r="I16" s="9">
        <v>143</v>
      </c>
      <c r="J16" s="9">
        <v>0.32</v>
      </c>
      <c r="K16" s="9">
        <v>15.38</v>
      </c>
      <c r="L16" s="11">
        <v>13.55</v>
      </c>
      <c r="M16" s="10">
        <v>0.69</v>
      </c>
      <c r="N16" s="7" t="str">
        <f t="shared" si="0"/>
        <v>▶</v>
      </c>
    </row>
    <row r="17" spans="1:14" x14ac:dyDescent="0.3">
      <c r="A17" s="6">
        <v>16</v>
      </c>
      <c r="B17" s="8" t="s">
        <v>406</v>
      </c>
      <c r="C17" s="27" t="s">
        <v>407</v>
      </c>
      <c r="D17" s="9">
        <v>31200</v>
      </c>
      <c r="E17" s="30" t="s">
        <v>408</v>
      </c>
      <c r="F17" s="29">
        <v>9.4700000000000006E-2</v>
      </c>
      <c r="G17" s="9">
        <v>145641</v>
      </c>
      <c r="H17" s="9">
        <v>2547</v>
      </c>
      <c r="I17" s="9">
        <v>-50</v>
      </c>
      <c r="J17" s="9">
        <v>0.97</v>
      </c>
      <c r="K17" s="9">
        <v>-83.87</v>
      </c>
      <c r="L17" s="10">
        <v>-2.91</v>
      </c>
      <c r="M17" s="10">
        <v>6.89</v>
      </c>
      <c r="N17" s="7" t="str">
        <f t="shared" si="0"/>
        <v>▶</v>
      </c>
    </row>
    <row r="18" spans="1:14" x14ac:dyDescent="0.3">
      <c r="A18" s="6">
        <v>17</v>
      </c>
      <c r="B18" s="8" t="s">
        <v>409</v>
      </c>
      <c r="C18" s="27" t="s">
        <v>410</v>
      </c>
      <c r="D18" s="9">
        <v>4320</v>
      </c>
      <c r="E18" s="30" t="s">
        <v>411</v>
      </c>
      <c r="F18" s="29">
        <v>8.6800000000000002E-2</v>
      </c>
      <c r="G18" s="9">
        <v>4096055</v>
      </c>
      <c r="H18" s="9">
        <v>447</v>
      </c>
      <c r="I18" s="9">
        <v>50</v>
      </c>
      <c r="J18" s="9">
        <v>2.2200000000000002</v>
      </c>
      <c r="K18" s="9">
        <v>6</v>
      </c>
      <c r="L18" s="10">
        <v>4.83</v>
      </c>
      <c r="M18" s="10">
        <v>0.53</v>
      </c>
      <c r="N18" s="7" t="str">
        <f t="shared" si="0"/>
        <v>▶</v>
      </c>
    </row>
    <row r="19" spans="1:14" x14ac:dyDescent="0.3">
      <c r="A19" s="6">
        <v>18</v>
      </c>
      <c r="B19" s="8" t="s">
        <v>412</v>
      </c>
      <c r="C19" s="27" t="s">
        <v>413</v>
      </c>
      <c r="D19" s="9">
        <v>20800</v>
      </c>
      <c r="E19" s="30" t="s">
        <v>414</v>
      </c>
      <c r="F19" s="29">
        <v>8.6699999999999999E-2</v>
      </c>
      <c r="G19" s="9">
        <v>10131268</v>
      </c>
      <c r="H19" s="9">
        <v>3407</v>
      </c>
      <c r="I19" s="9">
        <v>159</v>
      </c>
      <c r="J19" s="9">
        <v>0.72</v>
      </c>
      <c r="K19" s="9">
        <v>21.14</v>
      </c>
      <c r="L19" s="10">
        <v>15.59</v>
      </c>
      <c r="M19" s="10">
        <v>3.09</v>
      </c>
      <c r="N19" s="7" t="str">
        <f t="shared" si="0"/>
        <v>▶</v>
      </c>
    </row>
    <row r="20" spans="1:14" x14ac:dyDescent="0.3">
      <c r="A20" s="6">
        <v>19</v>
      </c>
      <c r="B20" s="8" t="s">
        <v>415</v>
      </c>
      <c r="C20" s="27" t="s">
        <v>416</v>
      </c>
      <c r="D20" s="9">
        <v>526</v>
      </c>
      <c r="E20" s="30" t="s">
        <v>417</v>
      </c>
      <c r="F20" s="29">
        <v>8.2299999999999998E-2</v>
      </c>
      <c r="G20" s="9">
        <v>10415919</v>
      </c>
      <c r="H20" s="9">
        <v>212</v>
      </c>
      <c r="I20" s="9">
        <v>-189</v>
      </c>
      <c r="J20" s="9">
        <v>13.14</v>
      </c>
      <c r="K20" s="9">
        <v>-0.67</v>
      </c>
      <c r="L20" s="10">
        <v>-20.47</v>
      </c>
      <c r="M20" s="10">
        <v>0.35</v>
      </c>
      <c r="N20" s="7" t="str">
        <f t="shared" si="0"/>
        <v>▶</v>
      </c>
    </row>
    <row r="21" spans="1:14" x14ac:dyDescent="0.3">
      <c r="A21" s="6">
        <v>20</v>
      </c>
      <c r="B21" s="8" t="s">
        <v>418</v>
      </c>
      <c r="C21" s="27" t="s">
        <v>419</v>
      </c>
      <c r="D21" s="9">
        <v>8700</v>
      </c>
      <c r="E21" s="30" t="s">
        <v>420</v>
      </c>
      <c r="F21" s="29">
        <v>7.6700000000000004E-2</v>
      </c>
      <c r="G21" s="9">
        <v>526543</v>
      </c>
      <c r="H21" s="9">
        <v>1002</v>
      </c>
      <c r="I21" s="9">
        <v>60</v>
      </c>
      <c r="J21" s="9">
        <v>1.62</v>
      </c>
      <c r="K21" s="9">
        <v>7.59</v>
      </c>
      <c r="L21" s="10">
        <v>13.69</v>
      </c>
      <c r="M21" s="10">
        <v>0.7</v>
      </c>
      <c r="N21" s="7" t="str">
        <f t="shared" si="0"/>
        <v>▶</v>
      </c>
    </row>
    <row r="22" spans="1:14" x14ac:dyDescent="0.3">
      <c r="A22" s="6">
        <v>21</v>
      </c>
      <c r="B22" s="8" t="s">
        <v>421</v>
      </c>
      <c r="C22" s="27" t="s">
        <v>422</v>
      </c>
      <c r="D22" s="9">
        <v>1452</v>
      </c>
      <c r="E22" s="30" t="s">
        <v>423</v>
      </c>
      <c r="F22" s="29">
        <v>6.6100000000000006E-2</v>
      </c>
      <c r="G22" s="9">
        <v>641829</v>
      </c>
      <c r="H22" s="9">
        <v>235</v>
      </c>
      <c r="I22" s="9">
        <v>12</v>
      </c>
      <c r="J22" s="9">
        <v>1.3</v>
      </c>
      <c r="K22" s="9">
        <v>-2.97</v>
      </c>
      <c r="L22" s="11">
        <v>-4.1500000000000004</v>
      </c>
      <c r="M22" s="10">
        <v>0.28999999999999998</v>
      </c>
      <c r="N22" s="7" t="str">
        <f t="shared" si="0"/>
        <v>▶</v>
      </c>
    </row>
    <row r="23" spans="1:14" x14ac:dyDescent="0.3">
      <c r="A23" s="6">
        <v>22</v>
      </c>
      <c r="B23" s="8" t="s">
        <v>424</v>
      </c>
      <c r="C23" s="27" t="s">
        <v>425</v>
      </c>
      <c r="D23" s="9">
        <v>2540</v>
      </c>
      <c r="E23" s="30" t="s">
        <v>331</v>
      </c>
      <c r="F23" s="29">
        <v>6.5000000000000002E-2</v>
      </c>
      <c r="G23" s="9">
        <v>1207350</v>
      </c>
      <c r="H23" s="9">
        <v>869</v>
      </c>
      <c r="I23" s="9">
        <v>-101</v>
      </c>
      <c r="J23" s="9">
        <v>0.22</v>
      </c>
      <c r="K23" s="9">
        <v>-5.37</v>
      </c>
      <c r="L23" s="10">
        <v>-19.46</v>
      </c>
      <c r="M23" s="10">
        <v>1.53</v>
      </c>
      <c r="N23" s="7" t="str">
        <f t="shared" si="0"/>
        <v>▶</v>
      </c>
    </row>
    <row r="24" spans="1:14" x14ac:dyDescent="0.3">
      <c r="A24" s="6">
        <v>23</v>
      </c>
      <c r="B24" s="8" t="s">
        <v>426</v>
      </c>
      <c r="C24" s="27" t="s">
        <v>427</v>
      </c>
      <c r="D24" s="9">
        <v>598</v>
      </c>
      <c r="E24" s="30" t="s">
        <v>428</v>
      </c>
      <c r="F24" s="29">
        <v>6.2199999999999998E-2</v>
      </c>
      <c r="G24" s="9">
        <v>2749718</v>
      </c>
      <c r="H24" s="9">
        <v>59</v>
      </c>
      <c r="I24" s="9">
        <v>-35</v>
      </c>
      <c r="J24" s="9">
        <v>2.77</v>
      </c>
      <c r="K24" s="9">
        <v>-0.19</v>
      </c>
      <c r="L24" s="10">
        <v>-41.73</v>
      </c>
      <c r="M24" s="10">
        <v>0.2</v>
      </c>
      <c r="N24" s="7" t="str">
        <f t="shared" si="0"/>
        <v>▶</v>
      </c>
    </row>
    <row r="25" spans="1:14" x14ac:dyDescent="0.3">
      <c r="A25" s="6">
        <v>24</v>
      </c>
      <c r="B25" s="8" t="s">
        <v>429</v>
      </c>
      <c r="C25" s="27" t="s">
        <v>430</v>
      </c>
      <c r="D25" s="9">
        <v>5650</v>
      </c>
      <c r="E25" s="30" t="s">
        <v>431</v>
      </c>
      <c r="F25" s="29">
        <v>6.2E-2</v>
      </c>
      <c r="G25" s="9">
        <v>6921707</v>
      </c>
      <c r="H25" s="9">
        <v>1378</v>
      </c>
      <c r="I25" s="9">
        <v>58</v>
      </c>
      <c r="J25" s="9">
        <v>0.98</v>
      </c>
      <c r="K25" s="9">
        <v>4.62</v>
      </c>
      <c r="L25" s="10">
        <v>15.36</v>
      </c>
      <c r="M25" s="10">
        <v>0.89</v>
      </c>
      <c r="N25" s="7" t="str">
        <f t="shared" si="0"/>
        <v>▶</v>
      </c>
    </row>
    <row r="26" spans="1:14" x14ac:dyDescent="0.3">
      <c r="A26" s="6">
        <v>25</v>
      </c>
      <c r="B26" s="8" t="s">
        <v>432</v>
      </c>
      <c r="C26" s="27" t="s">
        <v>433</v>
      </c>
      <c r="D26" s="9">
        <v>2330</v>
      </c>
      <c r="E26" s="30" t="s">
        <v>434</v>
      </c>
      <c r="F26" s="29">
        <v>6.1499999999999999E-2</v>
      </c>
      <c r="G26" s="9">
        <v>154359</v>
      </c>
      <c r="H26" s="9">
        <v>416</v>
      </c>
      <c r="I26" s="9">
        <v>14</v>
      </c>
      <c r="J26" s="9">
        <v>1.5</v>
      </c>
      <c r="K26" s="9">
        <v>-5.59</v>
      </c>
      <c r="L26" s="10">
        <v>-0.68</v>
      </c>
      <c r="M26" s="10">
        <v>1.06</v>
      </c>
      <c r="N26" s="7" t="str">
        <f t="shared" si="0"/>
        <v>▶</v>
      </c>
    </row>
    <row r="27" spans="1:14" x14ac:dyDescent="0.3">
      <c r="A27" s="6">
        <v>26</v>
      </c>
      <c r="B27" s="8" t="s">
        <v>435</v>
      </c>
      <c r="C27" s="27" t="s">
        <v>436</v>
      </c>
      <c r="D27" s="9">
        <v>6040</v>
      </c>
      <c r="E27" s="30" t="s">
        <v>431</v>
      </c>
      <c r="F27" s="29">
        <v>5.7799999999999997E-2</v>
      </c>
      <c r="G27" s="9">
        <v>4171740</v>
      </c>
      <c r="H27" s="9">
        <v>1399</v>
      </c>
      <c r="I27" s="9">
        <v>6</v>
      </c>
      <c r="J27" s="9">
        <v>0.56999999999999995</v>
      </c>
      <c r="K27" s="9">
        <v>-23.14</v>
      </c>
      <c r="L27" s="10">
        <v>-28.71</v>
      </c>
      <c r="M27" s="10">
        <v>4.9800000000000004</v>
      </c>
      <c r="N27" s="7" t="str">
        <f t="shared" si="0"/>
        <v>▶</v>
      </c>
    </row>
    <row r="28" spans="1:14" x14ac:dyDescent="0.3">
      <c r="A28" s="6">
        <v>27</v>
      </c>
      <c r="B28" s="8" t="s">
        <v>437</v>
      </c>
      <c r="C28" s="27" t="s">
        <v>438</v>
      </c>
      <c r="D28" s="9">
        <v>3700</v>
      </c>
      <c r="E28" s="30" t="s">
        <v>439</v>
      </c>
      <c r="F28" s="29">
        <v>5.7099999999999998E-2</v>
      </c>
      <c r="G28" s="9">
        <v>290788</v>
      </c>
      <c r="H28" s="9">
        <v>443</v>
      </c>
      <c r="I28" s="9">
        <v>-39</v>
      </c>
      <c r="J28" s="9">
        <v>0.79</v>
      </c>
      <c r="K28" s="9">
        <v>-14.74</v>
      </c>
      <c r="L28" s="10">
        <v>-20.41</v>
      </c>
      <c r="M28" s="10">
        <v>2.87</v>
      </c>
      <c r="N28" s="7" t="str">
        <f t="shared" si="0"/>
        <v>▶</v>
      </c>
    </row>
    <row r="29" spans="1:14" x14ac:dyDescent="0.3">
      <c r="A29" s="6">
        <v>28</v>
      </c>
      <c r="B29" s="8" t="s">
        <v>440</v>
      </c>
      <c r="C29" s="27" t="s">
        <v>441</v>
      </c>
      <c r="D29" s="9">
        <v>4490</v>
      </c>
      <c r="E29" s="30" t="s">
        <v>340</v>
      </c>
      <c r="F29" s="29">
        <v>5.6500000000000002E-2</v>
      </c>
      <c r="G29" s="9">
        <v>3764577</v>
      </c>
      <c r="H29" s="9">
        <v>1972</v>
      </c>
      <c r="I29" s="9">
        <v>64</v>
      </c>
      <c r="J29" s="9">
        <v>1.5</v>
      </c>
      <c r="K29" s="9">
        <v>27.05</v>
      </c>
      <c r="L29" s="11">
        <v>26.65</v>
      </c>
      <c r="M29" s="10">
        <v>2.13</v>
      </c>
      <c r="N29" s="7" t="str">
        <f t="shared" si="0"/>
        <v>▶</v>
      </c>
    </row>
    <row r="30" spans="1:14" x14ac:dyDescent="0.3">
      <c r="A30" s="6">
        <v>29</v>
      </c>
      <c r="B30" s="8" t="s">
        <v>442</v>
      </c>
      <c r="C30" s="27" t="s">
        <v>443</v>
      </c>
      <c r="D30" s="9">
        <v>6050</v>
      </c>
      <c r="E30" s="30" t="s">
        <v>444</v>
      </c>
      <c r="F30" s="29">
        <v>5.5800000000000002E-2</v>
      </c>
      <c r="G30" s="9">
        <v>8050273</v>
      </c>
      <c r="H30" s="9">
        <v>945</v>
      </c>
      <c r="I30" s="9">
        <v>28</v>
      </c>
      <c r="J30" s="9">
        <v>0.76</v>
      </c>
      <c r="K30" s="9">
        <v>82.88</v>
      </c>
      <c r="L30" s="11">
        <v>15.48</v>
      </c>
      <c r="M30" s="10">
        <v>3.17</v>
      </c>
      <c r="N30" s="7" t="str">
        <f t="shared" si="0"/>
        <v>▶</v>
      </c>
    </row>
    <row r="31" spans="1:14" x14ac:dyDescent="0.3">
      <c r="A31" s="6">
        <v>30</v>
      </c>
      <c r="B31" s="8" t="s">
        <v>445</v>
      </c>
      <c r="C31" s="27" t="s">
        <v>446</v>
      </c>
      <c r="D31" s="9">
        <v>58800</v>
      </c>
      <c r="E31" s="30" t="s">
        <v>447</v>
      </c>
      <c r="F31" s="29">
        <v>5.57E-2</v>
      </c>
      <c r="G31" s="9">
        <v>1325442</v>
      </c>
      <c r="H31" s="9">
        <v>10854</v>
      </c>
      <c r="I31" s="9">
        <v>-182</v>
      </c>
      <c r="J31" s="9">
        <v>1.2</v>
      </c>
      <c r="K31" s="9">
        <v>-39.57</v>
      </c>
      <c r="L31" s="10">
        <v>-33</v>
      </c>
      <c r="M31" s="10">
        <v>62.58</v>
      </c>
      <c r="N31" s="7" t="str">
        <f t="shared" si="0"/>
        <v>▶</v>
      </c>
    </row>
    <row r="32" spans="1:14" x14ac:dyDescent="0.3">
      <c r="A32" s="6">
        <v>31</v>
      </c>
      <c r="B32" s="8" t="s">
        <v>448</v>
      </c>
      <c r="C32" s="28" t="s">
        <v>449</v>
      </c>
      <c r="D32" s="9">
        <v>10350</v>
      </c>
      <c r="E32" s="30" t="s">
        <v>450</v>
      </c>
      <c r="F32" s="29">
        <v>5.1799999999999999E-2</v>
      </c>
      <c r="G32" s="9">
        <v>3102922</v>
      </c>
      <c r="H32" s="9">
        <v>1654</v>
      </c>
      <c r="I32" s="10">
        <v>2</v>
      </c>
      <c r="J32" s="10">
        <v>0.63</v>
      </c>
      <c r="K32" s="10">
        <v>37.229999999999997</v>
      </c>
      <c r="L32" s="10">
        <v>2.38</v>
      </c>
      <c r="M32" s="10">
        <v>0.74</v>
      </c>
      <c r="N32" s="7" t="str">
        <f t="shared" si="0"/>
        <v>▶</v>
      </c>
    </row>
    <row r="33" spans="1:14" x14ac:dyDescent="0.3">
      <c r="A33" s="6">
        <v>32</v>
      </c>
      <c r="B33" s="8" t="s">
        <v>451</v>
      </c>
      <c r="C33" s="28" t="s">
        <v>452</v>
      </c>
      <c r="D33" s="10">
        <v>781</v>
      </c>
      <c r="E33" s="30" t="s">
        <v>453</v>
      </c>
      <c r="F33" s="29">
        <v>4.9700000000000001E-2</v>
      </c>
      <c r="G33" s="9">
        <v>3497074</v>
      </c>
      <c r="H33" s="10">
        <v>975</v>
      </c>
      <c r="I33" s="10">
        <v>-33</v>
      </c>
      <c r="J33" s="10">
        <v>0.62</v>
      </c>
      <c r="K33" s="10">
        <v>-0.94</v>
      </c>
      <c r="L33" s="10">
        <v>-45.56</v>
      </c>
      <c r="M33" s="10">
        <v>3.89</v>
      </c>
      <c r="N33" s="7" t="str">
        <f t="shared" si="0"/>
        <v>▶</v>
      </c>
    </row>
    <row r="34" spans="1:14" x14ac:dyDescent="0.3">
      <c r="A34" s="6">
        <v>33</v>
      </c>
      <c r="B34" s="8" t="s">
        <v>454</v>
      </c>
      <c r="C34" s="28" t="s">
        <v>455</v>
      </c>
      <c r="D34" s="9">
        <v>3975</v>
      </c>
      <c r="E34" s="30" t="s">
        <v>456</v>
      </c>
      <c r="F34" s="29">
        <v>4.8800000000000003E-2</v>
      </c>
      <c r="G34" s="9">
        <v>2702711</v>
      </c>
      <c r="H34" s="10">
        <v>914</v>
      </c>
      <c r="I34" s="10">
        <v>12</v>
      </c>
      <c r="J34" s="10">
        <v>1.26</v>
      </c>
      <c r="K34" s="10">
        <v>52.3</v>
      </c>
      <c r="L34" s="10">
        <v>3.63</v>
      </c>
      <c r="M34" s="10">
        <v>1.5</v>
      </c>
      <c r="N34" s="7" t="str">
        <f t="shared" si="0"/>
        <v>▶</v>
      </c>
    </row>
    <row r="35" spans="1:14" x14ac:dyDescent="0.3">
      <c r="A35" s="6">
        <v>34</v>
      </c>
      <c r="B35" s="8" t="s">
        <v>457</v>
      </c>
      <c r="C35" s="28" t="s">
        <v>458</v>
      </c>
      <c r="D35" s="9">
        <v>3780</v>
      </c>
      <c r="E35" s="30" t="s">
        <v>459</v>
      </c>
      <c r="F35" s="29">
        <v>4.7100000000000003E-2</v>
      </c>
      <c r="G35" s="9">
        <v>280530</v>
      </c>
      <c r="H35" s="10">
        <v>297</v>
      </c>
      <c r="I35" s="10">
        <v>-136</v>
      </c>
      <c r="J35" s="10">
        <v>1.43</v>
      </c>
      <c r="K35" s="10">
        <v>-1.36</v>
      </c>
      <c r="L35" s="10">
        <v>-82.18</v>
      </c>
      <c r="M35" s="10">
        <v>1.33</v>
      </c>
      <c r="N35" s="7" t="str">
        <f t="shared" si="0"/>
        <v>▶</v>
      </c>
    </row>
    <row r="36" spans="1:14" x14ac:dyDescent="0.3">
      <c r="A36" s="6">
        <v>35</v>
      </c>
      <c r="B36" s="8" t="s">
        <v>460</v>
      </c>
      <c r="C36" s="28" t="s">
        <v>461</v>
      </c>
      <c r="D36" s="9">
        <v>19430</v>
      </c>
      <c r="E36" s="30" t="s">
        <v>462</v>
      </c>
      <c r="F36" s="29">
        <v>4.5699999999999998E-2</v>
      </c>
      <c r="G36" s="9">
        <v>9066505</v>
      </c>
      <c r="H36" s="9">
        <v>2092</v>
      </c>
      <c r="I36" s="10">
        <v>-118</v>
      </c>
      <c r="J36" s="10">
        <v>1.57</v>
      </c>
      <c r="K36" s="10">
        <v>-33.97</v>
      </c>
      <c r="L36" s="10">
        <v>-71.27</v>
      </c>
      <c r="M36" s="10">
        <v>3.95</v>
      </c>
      <c r="N36" s="7" t="str">
        <f t="shared" si="0"/>
        <v>▶</v>
      </c>
    </row>
    <row r="37" spans="1:14" x14ac:dyDescent="0.3">
      <c r="A37" s="6">
        <v>36</v>
      </c>
      <c r="B37" s="8" t="s">
        <v>463</v>
      </c>
      <c r="C37" s="28" t="s">
        <v>464</v>
      </c>
      <c r="D37" s="9">
        <v>3885</v>
      </c>
      <c r="E37" s="30" t="s">
        <v>465</v>
      </c>
      <c r="F37" s="29">
        <v>4.4400000000000002E-2</v>
      </c>
      <c r="G37" s="9">
        <v>104642</v>
      </c>
      <c r="H37" s="10">
        <v>865</v>
      </c>
      <c r="I37" s="10">
        <v>323</v>
      </c>
      <c r="J37" s="10">
        <v>1.62</v>
      </c>
      <c r="K37" s="10">
        <v>12.82</v>
      </c>
      <c r="L37" s="10">
        <v>13.3</v>
      </c>
      <c r="M37" s="10">
        <v>0.51</v>
      </c>
      <c r="N37" s="7" t="str">
        <f t="shared" si="0"/>
        <v>▶</v>
      </c>
    </row>
    <row r="38" spans="1:14" x14ac:dyDescent="0.3">
      <c r="A38" s="6">
        <v>37</v>
      </c>
      <c r="B38" s="8" t="s">
        <v>466</v>
      </c>
      <c r="C38" s="28" t="s">
        <v>467</v>
      </c>
      <c r="D38" s="9">
        <v>1836</v>
      </c>
      <c r="E38" s="30" t="s">
        <v>468</v>
      </c>
      <c r="F38" s="29">
        <v>4.4400000000000002E-2</v>
      </c>
      <c r="G38" s="9">
        <v>72014</v>
      </c>
      <c r="H38" s="10">
        <v>432</v>
      </c>
      <c r="I38" s="10">
        <v>-41</v>
      </c>
      <c r="J38" s="10">
        <v>0.41</v>
      </c>
      <c r="K38" s="10">
        <v>-1.94</v>
      </c>
      <c r="L38" s="10">
        <v>-10.48</v>
      </c>
      <c r="M38" s="10">
        <v>0.38</v>
      </c>
      <c r="N38" s="7" t="str">
        <f t="shared" si="0"/>
        <v>▶</v>
      </c>
    </row>
    <row r="39" spans="1:14" x14ac:dyDescent="0.3">
      <c r="A39" s="6">
        <v>38</v>
      </c>
      <c r="B39" s="8" t="s">
        <v>469</v>
      </c>
      <c r="C39" s="28" t="s">
        <v>470</v>
      </c>
      <c r="D39" s="9">
        <v>6880</v>
      </c>
      <c r="E39" s="30" t="s">
        <v>318</v>
      </c>
      <c r="F39" s="29">
        <v>4.3999999999999997E-2</v>
      </c>
      <c r="G39" s="9">
        <v>4942727</v>
      </c>
      <c r="H39" s="9">
        <v>1152</v>
      </c>
      <c r="I39" s="10">
        <v>-228</v>
      </c>
      <c r="J39" s="10">
        <v>0.53</v>
      </c>
      <c r="K39" s="10">
        <v>-9.5</v>
      </c>
      <c r="L39" s="10">
        <v>-13.63</v>
      </c>
      <c r="M39" s="10">
        <v>0.99</v>
      </c>
      <c r="N39" s="7" t="str">
        <f t="shared" si="0"/>
        <v>▶</v>
      </c>
    </row>
    <row r="40" spans="1:14" x14ac:dyDescent="0.3">
      <c r="A40" s="6">
        <v>39</v>
      </c>
      <c r="B40" s="8" t="s">
        <v>471</v>
      </c>
      <c r="C40" s="28" t="s">
        <v>472</v>
      </c>
      <c r="D40" s="9">
        <v>18920</v>
      </c>
      <c r="E40" s="30" t="s">
        <v>473</v>
      </c>
      <c r="F40" s="29">
        <v>4.24E-2</v>
      </c>
      <c r="G40" s="9">
        <v>367585</v>
      </c>
      <c r="H40" s="9">
        <v>4609</v>
      </c>
      <c r="I40" s="10">
        <v>-173</v>
      </c>
      <c r="J40" s="10">
        <v>0.17</v>
      </c>
      <c r="K40" s="10">
        <v>-46.15</v>
      </c>
      <c r="L40" s="10">
        <v>-7.56</v>
      </c>
      <c r="M40" s="10">
        <v>3.66</v>
      </c>
      <c r="N40" s="7" t="str">
        <f t="shared" si="0"/>
        <v>▶</v>
      </c>
    </row>
    <row r="41" spans="1:14" x14ac:dyDescent="0.3">
      <c r="A41" s="6">
        <v>40</v>
      </c>
      <c r="B41" s="8" t="s">
        <v>474</v>
      </c>
      <c r="C41" s="28" t="s">
        <v>475</v>
      </c>
      <c r="D41" s="9">
        <v>7720</v>
      </c>
      <c r="E41" s="30" t="s">
        <v>476</v>
      </c>
      <c r="F41" s="29">
        <v>4.0399999999999998E-2</v>
      </c>
      <c r="G41" s="9">
        <v>751142</v>
      </c>
      <c r="H41" s="10">
        <v>602</v>
      </c>
      <c r="I41" s="10">
        <v>-13</v>
      </c>
      <c r="J41" s="10">
        <v>1.01</v>
      </c>
      <c r="K41" s="10">
        <v>-91.9</v>
      </c>
      <c r="L41" s="10">
        <v>-64.48</v>
      </c>
      <c r="M41" s="10">
        <v>2.39</v>
      </c>
      <c r="N41" s="7" t="str">
        <f t="shared" si="0"/>
        <v>▶</v>
      </c>
    </row>
    <row r="42" spans="1:14" x14ac:dyDescent="0.3">
      <c r="A42" s="6">
        <v>41</v>
      </c>
      <c r="B42" s="8" t="s">
        <v>477</v>
      </c>
      <c r="C42" s="28" t="s">
        <v>478</v>
      </c>
      <c r="D42" s="9">
        <v>6320</v>
      </c>
      <c r="E42" s="30" t="s">
        <v>340</v>
      </c>
      <c r="F42" s="29">
        <v>3.95E-2</v>
      </c>
      <c r="G42" s="9">
        <v>64831</v>
      </c>
      <c r="H42" s="9">
        <v>1810</v>
      </c>
      <c r="I42" s="10">
        <v>-313</v>
      </c>
      <c r="J42" s="10">
        <v>0.09</v>
      </c>
      <c r="K42" s="10">
        <v>-3.14</v>
      </c>
      <c r="L42" s="10">
        <v>-232.95</v>
      </c>
      <c r="M42" s="10">
        <v>25.83</v>
      </c>
      <c r="N42" s="7" t="str">
        <f t="shared" si="0"/>
        <v>▶</v>
      </c>
    </row>
    <row r="43" spans="1:14" x14ac:dyDescent="0.3">
      <c r="A43" s="6">
        <v>42</v>
      </c>
      <c r="B43" s="8" t="s">
        <v>479</v>
      </c>
      <c r="C43" s="28" t="s">
        <v>480</v>
      </c>
      <c r="D43" s="9">
        <v>23850</v>
      </c>
      <c r="E43" s="30" t="s">
        <v>481</v>
      </c>
      <c r="F43" s="29">
        <v>3.9199999999999999E-2</v>
      </c>
      <c r="G43" s="9">
        <v>365507</v>
      </c>
      <c r="H43" s="9">
        <v>2592</v>
      </c>
      <c r="I43" s="10">
        <v>-2</v>
      </c>
      <c r="J43" s="10">
        <v>4.67</v>
      </c>
      <c r="K43" s="10" t="s">
        <v>319</v>
      </c>
      <c r="L43" s="11">
        <v>-1051.26</v>
      </c>
      <c r="M43" s="10" t="s">
        <v>319</v>
      </c>
      <c r="N43" s="7" t="str">
        <f t="shared" si="0"/>
        <v>▶</v>
      </c>
    </row>
    <row r="44" spans="1:14" x14ac:dyDescent="0.3">
      <c r="A44" s="6">
        <v>43</v>
      </c>
      <c r="B44" s="8" t="s">
        <v>482</v>
      </c>
      <c r="C44" s="28" t="s">
        <v>483</v>
      </c>
      <c r="D44" s="9">
        <v>6620</v>
      </c>
      <c r="E44" s="30" t="s">
        <v>340</v>
      </c>
      <c r="F44" s="29">
        <v>3.7600000000000001E-2</v>
      </c>
      <c r="G44" s="9">
        <v>5057746</v>
      </c>
      <c r="H44" s="9">
        <v>2101</v>
      </c>
      <c r="I44" s="10">
        <v>20</v>
      </c>
      <c r="J44" s="10">
        <v>2.04</v>
      </c>
      <c r="K44" s="10">
        <v>-30.93</v>
      </c>
      <c r="L44" s="10">
        <v>-14.37</v>
      </c>
      <c r="M44" s="10">
        <v>5.48</v>
      </c>
      <c r="N44" s="7" t="str">
        <f t="shared" si="0"/>
        <v>▶</v>
      </c>
    </row>
    <row r="45" spans="1:14" x14ac:dyDescent="0.3">
      <c r="A45" s="6">
        <v>44</v>
      </c>
      <c r="B45" s="8" t="s">
        <v>484</v>
      </c>
      <c r="C45" s="28" t="s">
        <v>485</v>
      </c>
      <c r="D45" s="9">
        <v>3010</v>
      </c>
      <c r="E45" s="30" t="s">
        <v>486</v>
      </c>
      <c r="F45" s="29">
        <v>3.61E-2</v>
      </c>
      <c r="G45" s="9">
        <v>1076284</v>
      </c>
      <c r="H45" s="10">
        <v>865</v>
      </c>
      <c r="I45" s="10">
        <v>-22</v>
      </c>
      <c r="J45" s="10">
        <v>3.27</v>
      </c>
      <c r="K45" s="10">
        <v>-13.14</v>
      </c>
      <c r="L45" s="10">
        <v>-4.72</v>
      </c>
      <c r="M45" s="10">
        <v>1.25</v>
      </c>
      <c r="N45" s="7" t="str">
        <f t="shared" si="0"/>
        <v>▶</v>
      </c>
    </row>
    <row r="46" spans="1:14" x14ac:dyDescent="0.3">
      <c r="A46" s="6">
        <v>45</v>
      </c>
      <c r="B46" s="8" t="s">
        <v>487</v>
      </c>
      <c r="C46" s="28" t="s">
        <v>488</v>
      </c>
      <c r="D46" s="9">
        <v>4930</v>
      </c>
      <c r="E46" s="30" t="s">
        <v>459</v>
      </c>
      <c r="F46" s="29">
        <v>3.5700000000000003E-2</v>
      </c>
      <c r="G46" s="9">
        <v>1399910</v>
      </c>
      <c r="H46" s="9">
        <v>1117</v>
      </c>
      <c r="I46" s="10">
        <v>105</v>
      </c>
      <c r="J46" s="10">
        <v>0.33</v>
      </c>
      <c r="K46" s="10">
        <v>12.61</v>
      </c>
      <c r="L46" s="10">
        <v>16.03</v>
      </c>
      <c r="M46" s="10">
        <v>1.48</v>
      </c>
      <c r="N46" s="7" t="str">
        <f t="shared" si="0"/>
        <v>▶</v>
      </c>
    </row>
    <row r="47" spans="1:14" x14ac:dyDescent="0.3">
      <c r="A47" s="6">
        <v>46</v>
      </c>
      <c r="B47" s="8" t="s">
        <v>489</v>
      </c>
      <c r="C47" s="28" t="s">
        <v>490</v>
      </c>
      <c r="D47" s="9">
        <v>4435</v>
      </c>
      <c r="E47" s="30" t="s">
        <v>491</v>
      </c>
      <c r="F47" s="29">
        <v>3.3799999999999997E-2</v>
      </c>
      <c r="G47" s="9">
        <v>355671</v>
      </c>
      <c r="H47" s="9">
        <v>1026</v>
      </c>
      <c r="I47" s="10">
        <v>-118</v>
      </c>
      <c r="J47" s="10">
        <v>1.89</v>
      </c>
      <c r="K47" s="10">
        <v>-5.99</v>
      </c>
      <c r="L47" s="10">
        <v>-53.45</v>
      </c>
      <c r="M47" s="10">
        <v>1.76</v>
      </c>
      <c r="N47" s="7" t="str">
        <f t="shared" si="0"/>
        <v>▶</v>
      </c>
    </row>
    <row r="48" spans="1:14" x14ac:dyDescent="0.3">
      <c r="A48" s="6">
        <v>47</v>
      </c>
      <c r="B48" s="8" t="s">
        <v>492</v>
      </c>
      <c r="C48" s="28" t="s">
        <v>493</v>
      </c>
      <c r="D48" s="9">
        <v>26650</v>
      </c>
      <c r="E48" s="30" t="s">
        <v>462</v>
      </c>
      <c r="F48" s="29">
        <v>3.2899999999999999E-2</v>
      </c>
      <c r="G48" s="9">
        <v>2939727</v>
      </c>
      <c r="H48" s="9">
        <v>16302</v>
      </c>
      <c r="I48" s="10">
        <v>478</v>
      </c>
      <c r="J48" s="10">
        <v>5.8</v>
      </c>
      <c r="K48" s="10">
        <v>16.34</v>
      </c>
      <c r="L48" s="10">
        <v>32.86</v>
      </c>
      <c r="M48" s="10">
        <v>7.28</v>
      </c>
      <c r="N48" s="7" t="str">
        <f t="shared" si="0"/>
        <v>▶</v>
      </c>
    </row>
    <row r="49" spans="1:14" x14ac:dyDescent="0.3">
      <c r="A49" s="6">
        <v>48</v>
      </c>
      <c r="B49" s="8" t="s">
        <v>494</v>
      </c>
      <c r="C49" s="28" t="s">
        <v>495</v>
      </c>
      <c r="D49" s="9">
        <v>1250</v>
      </c>
      <c r="E49" s="30" t="s">
        <v>496</v>
      </c>
      <c r="F49" s="29">
        <v>3.1399999999999997E-2</v>
      </c>
      <c r="G49" s="9">
        <v>32987</v>
      </c>
      <c r="H49" s="10">
        <v>418</v>
      </c>
      <c r="I49" s="10">
        <v>-71</v>
      </c>
      <c r="J49" s="10">
        <v>0.28000000000000003</v>
      </c>
      <c r="K49" s="10">
        <v>-1.08</v>
      </c>
      <c r="L49" s="10">
        <v>-7.63</v>
      </c>
      <c r="M49" s="10">
        <v>0.32</v>
      </c>
      <c r="N49" s="7" t="str">
        <f t="shared" si="0"/>
        <v>▶</v>
      </c>
    </row>
    <row r="50" spans="1:14" x14ac:dyDescent="0.3">
      <c r="A50" s="6">
        <v>49</v>
      </c>
      <c r="B50" s="8" t="s">
        <v>497</v>
      </c>
      <c r="C50" s="28" t="s">
        <v>498</v>
      </c>
      <c r="D50" s="10">
        <v>925</v>
      </c>
      <c r="E50" s="30" t="s">
        <v>499</v>
      </c>
      <c r="F50" s="29">
        <v>3.1199999999999999E-2</v>
      </c>
      <c r="G50" s="9">
        <v>1580275</v>
      </c>
      <c r="H50" s="10">
        <v>120</v>
      </c>
      <c r="I50" s="10">
        <v>-11</v>
      </c>
      <c r="J50" s="10">
        <v>2.25</v>
      </c>
      <c r="K50" s="10">
        <v>-0.34</v>
      </c>
      <c r="L50" s="10">
        <v>-73.83</v>
      </c>
      <c r="M50" s="10">
        <v>0.5</v>
      </c>
      <c r="N50" s="7" t="str">
        <f t="shared" si="0"/>
        <v>▶</v>
      </c>
    </row>
    <row r="51" spans="1:14" x14ac:dyDescent="0.3">
      <c r="A51" s="6">
        <v>50</v>
      </c>
      <c r="B51" s="8" t="s">
        <v>500</v>
      </c>
      <c r="C51" s="28" t="s">
        <v>501</v>
      </c>
      <c r="D51" s="9">
        <v>5870</v>
      </c>
      <c r="E51" s="30" t="s">
        <v>459</v>
      </c>
      <c r="F51" s="29">
        <v>2.98E-2</v>
      </c>
      <c r="G51" s="9">
        <v>347788</v>
      </c>
      <c r="H51" s="9">
        <v>2108</v>
      </c>
      <c r="I51" s="10">
        <v>39</v>
      </c>
      <c r="J51" s="10">
        <v>2.29</v>
      </c>
      <c r="K51" s="10">
        <v>-40.76</v>
      </c>
      <c r="L51" s="10">
        <v>5.0999999999999996</v>
      </c>
      <c r="M51" s="10">
        <v>2.88</v>
      </c>
      <c r="N51" s="7" t="str">
        <f t="shared" si="0"/>
        <v>▶</v>
      </c>
    </row>
    <row r="52" spans="1:14" x14ac:dyDescent="0.3">
      <c r="A52" s="6">
        <v>51</v>
      </c>
      <c r="B52" s="8" t="s">
        <v>502</v>
      </c>
      <c r="C52" s="28" t="s">
        <v>503</v>
      </c>
      <c r="D52" s="9">
        <v>1034</v>
      </c>
      <c r="E52" s="30" t="s">
        <v>504</v>
      </c>
      <c r="F52" s="29">
        <v>2.8899999999999999E-2</v>
      </c>
      <c r="G52" s="9">
        <v>32657</v>
      </c>
      <c r="H52" s="10">
        <v>144</v>
      </c>
      <c r="I52" s="10">
        <v>-60</v>
      </c>
      <c r="J52" s="10">
        <v>0</v>
      </c>
      <c r="K52" s="10">
        <v>-3.68</v>
      </c>
      <c r="L52" s="10">
        <v>-27.12</v>
      </c>
      <c r="M52" s="10">
        <v>1.04</v>
      </c>
      <c r="N52" s="7" t="str">
        <f t="shared" si="0"/>
        <v>▶</v>
      </c>
    </row>
    <row r="53" spans="1:14" x14ac:dyDescent="0.3">
      <c r="A53" s="6">
        <v>52</v>
      </c>
      <c r="B53" s="8" t="s">
        <v>505</v>
      </c>
      <c r="C53" s="28" t="s">
        <v>506</v>
      </c>
      <c r="D53" s="9">
        <v>15640</v>
      </c>
      <c r="E53" s="30" t="s">
        <v>507</v>
      </c>
      <c r="F53" s="29">
        <v>2.8899999999999999E-2</v>
      </c>
      <c r="G53" s="9">
        <v>118977</v>
      </c>
      <c r="H53" s="9">
        <v>1663</v>
      </c>
      <c r="I53" s="10">
        <v>101</v>
      </c>
      <c r="J53" s="10">
        <v>43.87</v>
      </c>
      <c r="K53" s="10">
        <v>11.42</v>
      </c>
      <c r="L53" s="10">
        <v>7.81</v>
      </c>
      <c r="M53" s="10">
        <v>1.43</v>
      </c>
      <c r="N53" s="7" t="str">
        <f t="shared" si="0"/>
        <v>▶</v>
      </c>
    </row>
    <row r="54" spans="1:14" x14ac:dyDescent="0.3">
      <c r="A54" s="6">
        <v>53</v>
      </c>
      <c r="B54" s="8" t="s">
        <v>508</v>
      </c>
      <c r="C54" s="28" t="s">
        <v>509</v>
      </c>
      <c r="D54" s="9">
        <v>25100</v>
      </c>
      <c r="E54" s="30" t="s">
        <v>510</v>
      </c>
      <c r="F54" s="29">
        <v>2.87E-2</v>
      </c>
      <c r="G54" s="9">
        <v>176904</v>
      </c>
      <c r="H54" s="9">
        <v>2000</v>
      </c>
      <c r="I54" s="10">
        <v>-40</v>
      </c>
      <c r="J54" s="10">
        <v>2.37</v>
      </c>
      <c r="K54" s="11">
        <v>-1255</v>
      </c>
      <c r="L54" s="10">
        <v>-32.11</v>
      </c>
      <c r="M54" s="10">
        <v>11.83</v>
      </c>
      <c r="N54" s="7" t="str">
        <f t="shared" si="0"/>
        <v>▶</v>
      </c>
    </row>
    <row r="55" spans="1:14" x14ac:dyDescent="0.3">
      <c r="A55" s="6">
        <v>54</v>
      </c>
      <c r="B55" s="8" t="s">
        <v>511</v>
      </c>
      <c r="C55" s="28" t="s">
        <v>512</v>
      </c>
      <c r="D55" s="9">
        <v>4075</v>
      </c>
      <c r="E55" s="30" t="s">
        <v>513</v>
      </c>
      <c r="F55" s="29">
        <v>2.7699999999999999E-2</v>
      </c>
      <c r="G55" s="9">
        <v>251460</v>
      </c>
      <c r="H55" s="10">
        <v>740</v>
      </c>
      <c r="I55" s="10">
        <v>64</v>
      </c>
      <c r="J55" s="10">
        <v>0.78</v>
      </c>
      <c r="K55" s="10">
        <v>20.170000000000002</v>
      </c>
      <c r="L55" s="10">
        <v>7.08</v>
      </c>
      <c r="M55" s="10">
        <v>0.81</v>
      </c>
      <c r="N55" s="7" t="str">
        <f t="shared" si="0"/>
        <v>▶</v>
      </c>
    </row>
    <row r="56" spans="1:14" x14ac:dyDescent="0.3">
      <c r="A56" s="6">
        <v>55</v>
      </c>
      <c r="B56" s="8" t="s">
        <v>514</v>
      </c>
      <c r="C56" s="28" t="s">
        <v>515</v>
      </c>
      <c r="D56" s="9">
        <v>1349</v>
      </c>
      <c r="E56" s="30" t="s">
        <v>516</v>
      </c>
      <c r="F56" s="29">
        <v>2.7400000000000001E-2</v>
      </c>
      <c r="G56" s="9">
        <v>811504</v>
      </c>
      <c r="H56" s="10">
        <v>661</v>
      </c>
      <c r="I56" s="10">
        <v>-44</v>
      </c>
      <c r="J56" s="10">
        <v>1.01</v>
      </c>
      <c r="K56" s="10">
        <v>-5.97</v>
      </c>
      <c r="L56" s="10">
        <v>-47.93</v>
      </c>
      <c r="M56" s="10">
        <v>3.85</v>
      </c>
      <c r="N56" s="7" t="str">
        <f t="shared" si="0"/>
        <v>▶</v>
      </c>
    </row>
    <row r="57" spans="1:14" x14ac:dyDescent="0.3">
      <c r="A57" s="6">
        <v>56</v>
      </c>
      <c r="B57" s="8" t="s">
        <v>517</v>
      </c>
      <c r="C57" s="28" t="s">
        <v>518</v>
      </c>
      <c r="D57" s="9">
        <v>2345</v>
      </c>
      <c r="E57" s="30" t="s">
        <v>352</v>
      </c>
      <c r="F57" s="29">
        <v>2.63E-2</v>
      </c>
      <c r="G57" s="9">
        <v>122548</v>
      </c>
      <c r="H57" s="10">
        <v>277</v>
      </c>
      <c r="I57" s="10">
        <v>-13</v>
      </c>
      <c r="J57" s="10">
        <v>0.65</v>
      </c>
      <c r="K57" s="10">
        <v>-8.06</v>
      </c>
      <c r="L57" s="10">
        <v>8.33</v>
      </c>
      <c r="M57" s="10">
        <v>0.33</v>
      </c>
      <c r="N57" s="7" t="str">
        <f t="shared" si="0"/>
        <v>▶</v>
      </c>
    </row>
    <row r="58" spans="1:14" x14ac:dyDescent="0.3">
      <c r="A58" s="6">
        <v>57</v>
      </c>
      <c r="B58" s="8" t="s">
        <v>519</v>
      </c>
      <c r="C58" s="28" t="s">
        <v>520</v>
      </c>
      <c r="D58" s="9">
        <v>1857</v>
      </c>
      <c r="E58" s="30" t="s">
        <v>521</v>
      </c>
      <c r="F58" s="29">
        <v>2.5999999999999999E-2</v>
      </c>
      <c r="G58" s="9">
        <v>234279</v>
      </c>
      <c r="H58" s="10">
        <v>697</v>
      </c>
      <c r="I58" s="10">
        <v>-70</v>
      </c>
      <c r="J58" s="10">
        <v>0</v>
      </c>
      <c r="K58" s="10">
        <v>-3.53</v>
      </c>
      <c r="L58" s="10">
        <v>-10.52</v>
      </c>
      <c r="M58" s="10">
        <v>0.73</v>
      </c>
      <c r="N58" s="7" t="str">
        <f t="shared" si="0"/>
        <v>▶</v>
      </c>
    </row>
    <row r="59" spans="1:14" x14ac:dyDescent="0.3">
      <c r="A59" s="6">
        <v>58</v>
      </c>
      <c r="B59" s="8" t="s">
        <v>522</v>
      </c>
      <c r="C59" s="28" t="s">
        <v>523</v>
      </c>
      <c r="D59" s="9">
        <v>2045</v>
      </c>
      <c r="E59" s="30" t="s">
        <v>524</v>
      </c>
      <c r="F59" s="29">
        <v>2.5600000000000001E-2</v>
      </c>
      <c r="G59" s="9">
        <v>243329</v>
      </c>
      <c r="H59" s="10">
        <v>542</v>
      </c>
      <c r="I59" s="10">
        <v>50</v>
      </c>
      <c r="J59" s="10">
        <v>1.39</v>
      </c>
      <c r="K59" s="10">
        <v>35.880000000000003</v>
      </c>
      <c r="L59" s="10">
        <v>2.75</v>
      </c>
      <c r="M59" s="10">
        <v>0.76</v>
      </c>
      <c r="N59" s="7" t="str">
        <f t="shared" si="0"/>
        <v>▶</v>
      </c>
    </row>
    <row r="60" spans="1:14" x14ac:dyDescent="0.3">
      <c r="A60" s="6">
        <v>59</v>
      </c>
      <c r="B60" s="8" t="s">
        <v>525</v>
      </c>
      <c r="C60" s="28" t="s">
        <v>526</v>
      </c>
      <c r="D60" s="9">
        <v>24250</v>
      </c>
      <c r="E60" s="30" t="s">
        <v>527</v>
      </c>
      <c r="F60" s="29">
        <v>2.5399999999999999E-2</v>
      </c>
      <c r="G60" s="9">
        <v>102994</v>
      </c>
      <c r="H60" s="9">
        <v>2271</v>
      </c>
      <c r="I60" s="10">
        <v>24</v>
      </c>
      <c r="J60" s="10">
        <v>0</v>
      </c>
      <c r="K60" s="10">
        <v>177.01</v>
      </c>
      <c r="L60" s="10">
        <v>5.47</v>
      </c>
      <c r="M60" s="10">
        <v>3.79</v>
      </c>
      <c r="N60" s="7" t="str">
        <f t="shared" si="0"/>
        <v>▶</v>
      </c>
    </row>
    <row r="61" spans="1:14" x14ac:dyDescent="0.3">
      <c r="A61" s="6">
        <v>60</v>
      </c>
      <c r="B61" s="8" t="s">
        <v>528</v>
      </c>
      <c r="C61" s="28" t="s">
        <v>529</v>
      </c>
      <c r="D61" s="9">
        <v>5050</v>
      </c>
      <c r="E61" s="30" t="s">
        <v>530</v>
      </c>
      <c r="F61" s="29">
        <v>2.5399999999999999E-2</v>
      </c>
      <c r="G61" s="9">
        <v>203070</v>
      </c>
      <c r="H61" s="9">
        <v>1727</v>
      </c>
      <c r="I61" s="10">
        <v>206</v>
      </c>
      <c r="J61" s="10">
        <v>1.85</v>
      </c>
      <c r="K61" s="10">
        <v>8.6300000000000008</v>
      </c>
      <c r="L61" s="10">
        <v>27.57</v>
      </c>
      <c r="M61" s="10">
        <v>2.5</v>
      </c>
      <c r="N61" s="7" t="str">
        <f t="shared" si="0"/>
        <v>▶</v>
      </c>
    </row>
    <row r="62" spans="1:14" x14ac:dyDescent="0.3">
      <c r="A62" s="6">
        <v>61</v>
      </c>
      <c r="B62" s="8" t="s">
        <v>531</v>
      </c>
      <c r="C62" s="28" t="s">
        <v>532</v>
      </c>
      <c r="D62" s="9">
        <v>1067</v>
      </c>
      <c r="E62" s="30" t="s">
        <v>533</v>
      </c>
      <c r="F62" s="29">
        <v>2.5000000000000001E-2</v>
      </c>
      <c r="G62" s="9">
        <v>128695</v>
      </c>
      <c r="H62" s="10">
        <v>331</v>
      </c>
      <c r="I62" s="10">
        <v>-68</v>
      </c>
      <c r="J62" s="10">
        <v>0.67</v>
      </c>
      <c r="K62" s="10">
        <v>-2.5299999999999998</v>
      </c>
      <c r="L62" s="10">
        <v>-22.41</v>
      </c>
      <c r="M62" s="10">
        <v>0.94</v>
      </c>
      <c r="N62" s="7" t="str">
        <f t="shared" si="0"/>
        <v>▶</v>
      </c>
    </row>
    <row r="63" spans="1:14" x14ac:dyDescent="0.3">
      <c r="A63" s="6">
        <v>62</v>
      </c>
      <c r="B63" s="8" t="s">
        <v>534</v>
      </c>
      <c r="C63" s="28" t="s">
        <v>535</v>
      </c>
      <c r="D63" s="9">
        <v>24850</v>
      </c>
      <c r="E63" s="30" t="s">
        <v>527</v>
      </c>
      <c r="F63" s="29">
        <v>2.47E-2</v>
      </c>
      <c r="G63" s="9">
        <v>7852538</v>
      </c>
      <c r="H63" s="9">
        <v>2233</v>
      </c>
      <c r="I63" s="10">
        <v>81</v>
      </c>
      <c r="J63" s="10">
        <v>1.35</v>
      </c>
      <c r="K63" s="10">
        <v>285.63</v>
      </c>
      <c r="L63" s="10">
        <v>3.44</v>
      </c>
      <c r="M63" s="10">
        <v>2.66</v>
      </c>
      <c r="N63" s="7" t="str">
        <f t="shared" si="0"/>
        <v>▶</v>
      </c>
    </row>
    <row r="64" spans="1:14" x14ac:dyDescent="0.3">
      <c r="A64" s="6">
        <v>63</v>
      </c>
      <c r="B64" s="8" t="s">
        <v>536</v>
      </c>
      <c r="C64" s="28" t="s">
        <v>537</v>
      </c>
      <c r="D64" s="9">
        <v>37450</v>
      </c>
      <c r="E64" s="30" t="s">
        <v>481</v>
      </c>
      <c r="F64" s="29">
        <v>2.46E-2</v>
      </c>
      <c r="G64" s="9">
        <v>463647</v>
      </c>
      <c r="H64" s="9">
        <v>14978</v>
      </c>
      <c r="I64" s="10">
        <v>-79</v>
      </c>
      <c r="J64" s="10">
        <v>7.2</v>
      </c>
      <c r="K64" s="10">
        <v>-28.09</v>
      </c>
      <c r="L64" s="10">
        <v>-22.43</v>
      </c>
      <c r="M64" s="10">
        <v>19.82</v>
      </c>
      <c r="N64" s="7" t="str">
        <f t="shared" si="0"/>
        <v>▶</v>
      </c>
    </row>
    <row r="65" spans="1:14" x14ac:dyDescent="0.3">
      <c r="A65" s="6">
        <v>64</v>
      </c>
      <c r="B65" s="8" t="s">
        <v>538</v>
      </c>
      <c r="C65" s="28" t="s">
        <v>539</v>
      </c>
      <c r="D65" s="9">
        <v>4195</v>
      </c>
      <c r="E65" s="30" t="s">
        <v>540</v>
      </c>
      <c r="F65" s="29">
        <v>2.4400000000000002E-2</v>
      </c>
      <c r="G65" s="9">
        <v>142085</v>
      </c>
      <c r="H65" s="10">
        <v>338</v>
      </c>
      <c r="I65" s="10">
        <v>37</v>
      </c>
      <c r="J65" s="10">
        <v>1.86</v>
      </c>
      <c r="K65" s="10">
        <v>8.65</v>
      </c>
      <c r="L65" s="10">
        <v>5.82</v>
      </c>
      <c r="M65" s="10">
        <v>0.46</v>
      </c>
      <c r="N65" s="7" t="str">
        <f t="shared" si="0"/>
        <v>▶</v>
      </c>
    </row>
    <row r="66" spans="1:14" x14ac:dyDescent="0.3">
      <c r="A66" s="6">
        <v>65</v>
      </c>
      <c r="B66" s="8" t="s">
        <v>541</v>
      </c>
      <c r="C66" s="28" t="s">
        <v>542</v>
      </c>
      <c r="D66" s="9">
        <v>5900</v>
      </c>
      <c r="E66" s="30" t="s">
        <v>543</v>
      </c>
      <c r="F66" s="29">
        <v>2.4299999999999999E-2</v>
      </c>
      <c r="G66" s="9">
        <v>450361</v>
      </c>
      <c r="H66" s="10">
        <v>970</v>
      </c>
      <c r="I66" s="10">
        <v>-55</v>
      </c>
      <c r="J66" s="10">
        <v>3.67</v>
      </c>
      <c r="K66" s="10">
        <v>-10.029999999999999</v>
      </c>
      <c r="L66" s="10">
        <v>-28.12</v>
      </c>
      <c r="M66" s="10">
        <v>2.63</v>
      </c>
      <c r="N66" s="7" t="str">
        <f t="shared" si="0"/>
        <v>▶</v>
      </c>
    </row>
    <row r="67" spans="1:14" x14ac:dyDescent="0.3">
      <c r="A67" s="6">
        <v>66</v>
      </c>
      <c r="B67" s="8" t="s">
        <v>544</v>
      </c>
      <c r="C67" s="28" t="s">
        <v>545</v>
      </c>
      <c r="D67" s="9">
        <v>2765</v>
      </c>
      <c r="E67" s="30" t="s">
        <v>546</v>
      </c>
      <c r="F67" s="29">
        <v>2.41E-2</v>
      </c>
      <c r="G67" s="9">
        <v>4397252</v>
      </c>
      <c r="H67" s="10">
        <v>652</v>
      </c>
      <c r="I67" s="10">
        <v>-5</v>
      </c>
      <c r="J67" s="10">
        <v>0</v>
      </c>
      <c r="K67" s="10">
        <v>-13.55</v>
      </c>
      <c r="L67" s="10">
        <v>-1.4</v>
      </c>
      <c r="M67" s="10">
        <v>3.7</v>
      </c>
      <c r="N67" s="7" t="str">
        <f t="shared" ref="N67:N130" si="1">IF(ISBLANK($C67),"",HYPERLINK($C67,"▶"))</f>
        <v>▶</v>
      </c>
    </row>
    <row r="68" spans="1:14" x14ac:dyDescent="0.3">
      <c r="A68" s="6">
        <v>67</v>
      </c>
      <c r="B68" s="8" t="s">
        <v>547</v>
      </c>
      <c r="C68" s="28" t="s">
        <v>548</v>
      </c>
      <c r="D68" s="9">
        <v>5280</v>
      </c>
      <c r="E68" s="30" t="s">
        <v>549</v>
      </c>
      <c r="F68" s="29">
        <v>2.3300000000000001E-2</v>
      </c>
      <c r="G68" s="9">
        <v>7594</v>
      </c>
      <c r="H68" s="10">
        <v>380</v>
      </c>
      <c r="I68" s="10">
        <v>-1</v>
      </c>
      <c r="J68" s="10">
        <v>0.8</v>
      </c>
      <c r="K68" s="10">
        <v>14.96</v>
      </c>
      <c r="L68" s="10">
        <v>3.39</v>
      </c>
      <c r="M68" s="10">
        <v>0.48</v>
      </c>
      <c r="N68" s="7" t="str">
        <f t="shared" si="1"/>
        <v>▶</v>
      </c>
    </row>
    <row r="69" spans="1:14" x14ac:dyDescent="0.3">
      <c r="A69" s="6">
        <v>68</v>
      </c>
      <c r="B69" s="8" t="s">
        <v>550</v>
      </c>
      <c r="C69" s="28" t="s">
        <v>551</v>
      </c>
      <c r="D69" s="9">
        <v>15330</v>
      </c>
      <c r="E69" s="30" t="s">
        <v>552</v>
      </c>
      <c r="F69" s="29">
        <v>2.2700000000000001E-2</v>
      </c>
      <c r="G69" s="9">
        <v>2065362</v>
      </c>
      <c r="H69" s="9">
        <v>1193</v>
      </c>
      <c r="I69" s="10">
        <v>44</v>
      </c>
      <c r="J69" s="10">
        <v>0.55000000000000004</v>
      </c>
      <c r="K69" s="10">
        <v>14.29</v>
      </c>
      <c r="L69" s="10">
        <v>39.65</v>
      </c>
      <c r="M69" s="10">
        <v>2.4300000000000002</v>
      </c>
      <c r="N69" s="7" t="str">
        <f t="shared" si="1"/>
        <v>▶</v>
      </c>
    </row>
    <row r="70" spans="1:14" x14ac:dyDescent="0.3">
      <c r="A70" s="6">
        <v>69</v>
      </c>
      <c r="B70" s="8" t="s">
        <v>553</v>
      </c>
      <c r="C70" s="28" t="s">
        <v>554</v>
      </c>
      <c r="D70" s="9">
        <v>3395</v>
      </c>
      <c r="E70" s="30" t="s">
        <v>381</v>
      </c>
      <c r="F70" s="29">
        <v>2.2599999999999999E-2</v>
      </c>
      <c r="G70" s="9">
        <v>225217</v>
      </c>
      <c r="H70" s="10">
        <v>376</v>
      </c>
      <c r="I70" s="10">
        <v>22</v>
      </c>
      <c r="J70" s="10">
        <v>0.72</v>
      </c>
      <c r="K70" s="10" t="s">
        <v>319</v>
      </c>
      <c r="L70" s="10" t="s">
        <v>319</v>
      </c>
      <c r="M70" s="10" t="s">
        <v>319</v>
      </c>
      <c r="N70" s="7" t="str">
        <f t="shared" si="1"/>
        <v>▶</v>
      </c>
    </row>
    <row r="71" spans="1:14" x14ac:dyDescent="0.3">
      <c r="A71" s="6">
        <v>70</v>
      </c>
      <c r="B71" s="8" t="s">
        <v>555</v>
      </c>
      <c r="C71" s="28" t="s">
        <v>556</v>
      </c>
      <c r="D71" s="9">
        <v>2990</v>
      </c>
      <c r="E71" s="30" t="s">
        <v>546</v>
      </c>
      <c r="F71" s="29">
        <v>2.2200000000000001E-2</v>
      </c>
      <c r="G71" s="9">
        <v>10517</v>
      </c>
      <c r="H71" s="10">
        <v>215</v>
      </c>
      <c r="I71" s="10">
        <v>32</v>
      </c>
      <c r="J71" s="10">
        <v>1.04</v>
      </c>
      <c r="K71" s="10">
        <v>11.37</v>
      </c>
      <c r="L71" s="10">
        <v>7.88</v>
      </c>
      <c r="M71" s="10">
        <v>0.46</v>
      </c>
      <c r="N71" s="7" t="str">
        <f t="shared" si="1"/>
        <v>▶</v>
      </c>
    </row>
    <row r="72" spans="1:14" x14ac:dyDescent="0.3">
      <c r="A72" s="6">
        <v>71</v>
      </c>
      <c r="B72" s="8" t="s">
        <v>557</v>
      </c>
      <c r="C72" s="28" t="s">
        <v>558</v>
      </c>
      <c r="D72" s="9">
        <v>2100</v>
      </c>
      <c r="E72" s="30" t="s">
        <v>559</v>
      </c>
      <c r="F72" s="29">
        <v>2.1899999999999999E-2</v>
      </c>
      <c r="G72" s="9">
        <v>9584</v>
      </c>
      <c r="H72" s="10">
        <v>285</v>
      </c>
      <c r="I72" s="10">
        <v>108</v>
      </c>
      <c r="J72" s="10">
        <v>2.79</v>
      </c>
      <c r="K72" s="10">
        <v>-2.83</v>
      </c>
      <c r="L72" s="10">
        <v>-28.96</v>
      </c>
      <c r="M72" s="10">
        <v>0.38</v>
      </c>
      <c r="N72" s="7" t="str">
        <f t="shared" si="1"/>
        <v>▶</v>
      </c>
    </row>
    <row r="73" spans="1:14" x14ac:dyDescent="0.3">
      <c r="A73" s="6">
        <v>72</v>
      </c>
      <c r="B73" s="8" t="s">
        <v>560</v>
      </c>
      <c r="C73" s="28" t="s">
        <v>561</v>
      </c>
      <c r="D73" s="9">
        <v>7610</v>
      </c>
      <c r="E73" s="30" t="s">
        <v>562</v>
      </c>
      <c r="F73" s="29">
        <v>2.1499999999999998E-2</v>
      </c>
      <c r="G73" s="9">
        <v>385249</v>
      </c>
      <c r="H73" s="10">
        <v>972</v>
      </c>
      <c r="I73" s="10">
        <v>-121</v>
      </c>
      <c r="J73" s="10">
        <v>0.16</v>
      </c>
      <c r="K73" s="10">
        <v>-3.96</v>
      </c>
      <c r="L73" s="10">
        <v>-42.66</v>
      </c>
      <c r="M73" s="10">
        <v>4.8499999999999996</v>
      </c>
      <c r="N73" s="7" t="str">
        <f t="shared" si="1"/>
        <v>▶</v>
      </c>
    </row>
    <row r="74" spans="1:14" x14ac:dyDescent="0.3">
      <c r="A74" s="6">
        <v>73</v>
      </c>
      <c r="B74" s="8" t="s">
        <v>563</v>
      </c>
      <c r="C74" s="28" t="s">
        <v>564</v>
      </c>
      <c r="D74" s="9">
        <v>8590</v>
      </c>
      <c r="E74" s="30" t="s">
        <v>565</v>
      </c>
      <c r="F74" s="29">
        <v>2.1399999999999999E-2</v>
      </c>
      <c r="G74" s="9">
        <v>113804</v>
      </c>
      <c r="H74" s="9">
        <v>1333</v>
      </c>
      <c r="I74" s="10">
        <v>61</v>
      </c>
      <c r="J74" s="10">
        <v>11.93</v>
      </c>
      <c r="K74" s="10">
        <v>-4.7300000000000004</v>
      </c>
      <c r="L74" s="10">
        <v>-1.76</v>
      </c>
      <c r="M74" s="10">
        <v>1.25</v>
      </c>
      <c r="N74" s="7" t="str">
        <f t="shared" si="1"/>
        <v>▶</v>
      </c>
    </row>
    <row r="75" spans="1:14" x14ac:dyDescent="0.3">
      <c r="A75" s="6">
        <v>74</v>
      </c>
      <c r="B75" s="8" t="s">
        <v>566</v>
      </c>
      <c r="C75" s="28" t="s">
        <v>567</v>
      </c>
      <c r="D75" s="9">
        <v>13350</v>
      </c>
      <c r="E75" s="30" t="s">
        <v>390</v>
      </c>
      <c r="F75" s="29">
        <v>2.1399999999999999E-2</v>
      </c>
      <c r="G75" s="9">
        <v>140992</v>
      </c>
      <c r="H75" s="9">
        <v>2276</v>
      </c>
      <c r="I75" s="10">
        <v>167</v>
      </c>
      <c r="J75" s="10">
        <v>0.77</v>
      </c>
      <c r="K75" s="10">
        <v>23.38</v>
      </c>
      <c r="L75" s="10">
        <v>5.39</v>
      </c>
      <c r="M75" s="10">
        <v>1.78</v>
      </c>
      <c r="N75" s="7" t="str">
        <f t="shared" si="1"/>
        <v>▶</v>
      </c>
    </row>
    <row r="76" spans="1:14" x14ac:dyDescent="0.3">
      <c r="A76" s="6">
        <v>75</v>
      </c>
      <c r="B76" s="8" t="s">
        <v>568</v>
      </c>
      <c r="C76" s="28" t="s">
        <v>569</v>
      </c>
      <c r="D76" s="9">
        <v>10100</v>
      </c>
      <c r="E76" s="30" t="s">
        <v>570</v>
      </c>
      <c r="F76" s="29">
        <v>2.12E-2</v>
      </c>
      <c r="G76" s="9">
        <v>3509258</v>
      </c>
      <c r="H76" s="9">
        <v>1170</v>
      </c>
      <c r="I76" s="10">
        <v>43</v>
      </c>
      <c r="J76" s="10">
        <v>0.7</v>
      </c>
      <c r="K76" s="10">
        <v>37.270000000000003</v>
      </c>
      <c r="L76" s="10">
        <v>8.3000000000000007</v>
      </c>
      <c r="M76" s="10">
        <v>2.69</v>
      </c>
      <c r="N76" s="7" t="str">
        <f t="shared" si="1"/>
        <v>▶</v>
      </c>
    </row>
    <row r="77" spans="1:14" x14ac:dyDescent="0.3">
      <c r="A77" s="6">
        <v>76</v>
      </c>
      <c r="B77" s="8" t="s">
        <v>571</v>
      </c>
      <c r="C77" s="28" t="s">
        <v>572</v>
      </c>
      <c r="D77" s="9">
        <v>2430</v>
      </c>
      <c r="E77" s="30" t="s">
        <v>573</v>
      </c>
      <c r="F77" s="29">
        <v>2.1000000000000001E-2</v>
      </c>
      <c r="G77" s="9">
        <v>1253703</v>
      </c>
      <c r="H77" s="10">
        <v>409</v>
      </c>
      <c r="I77" s="10">
        <v>14</v>
      </c>
      <c r="J77" s="10">
        <v>0.52</v>
      </c>
      <c r="K77" s="10">
        <v>36.82</v>
      </c>
      <c r="L77" s="10">
        <v>9.06</v>
      </c>
      <c r="M77" s="10">
        <v>1.62</v>
      </c>
      <c r="N77" s="7" t="str">
        <f t="shared" si="1"/>
        <v>▶</v>
      </c>
    </row>
    <row r="78" spans="1:14" x14ac:dyDescent="0.3">
      <c r="A78" s="6">
        <v>77</v>
      </c>
      <c r="B78" s="8" t="s">
        <v>574</v>
      </c>
      <c r="C78" s="28" t="s">
        <v>575</v>
      </c>
      <c r="D78" s="9">
        <v>1663</v>
      </c>
      <c r="E78" s="30" t="s">
        <v>576</v>
      </c>
      <c r="F78" s="29">
        <v>2.0899999999999998E-2</v>
      </c>
      <c r="G78" s="9">
        <v>1306112</v>
      </c>
      <c r="H78" s="10">
        <v>543</v>
      </c>
      <c r="I78" s="10">
        <v>-101</v>
      </c>
      <c r="J78" s="10">
        <v>0</v>
      </c>
      <c r="K78" s="10">
        <v>-6.05</v>
      </c>
      <c r="L78" s="10">
        <v>-24.24</v>
      </c>
      <c r="M78" s="10">
        <v>1.27</v>
      </c>
      <c r="N78" s="7" t="str">
        <f t="shared" si="1"/>
        <v>▶</v>
      </c>
    </row>
    <row r="79" spans="1:14" x14ac:dyDescent="0.3">
      <c r="A79" s="6">
        <v>78</v>
      </c>
      <c r="B79" s="8" t="s">
        <v>577</v>
      </c>
      <c r="C79" s="28" t="s">
        <v>578</v>
      </c>
      <c r="D79" s="9">
        <v>3040</v>
      </c>
      <c r="E79" s="30" t="s">
        <v>352</v>
      </c>
      <c r="F79" s="29">
        <v>2.01E-2</v>
      </c>
      <c r="G79" s="9">
        <v>125038</v>
      </c>
      <c r="H79" s="10">
        <v>294</v>
      </c>
      <c r="I79" s="10">
        <v>5</v>
      </c>
      <c r="J79" s="10">
        <v>0.78</v>
      </c>
      <c r="K79" s="10">
        <v>16.8</v>
      </c>
      <c r="L79" s="10">
        <v>3.03</v>
      </c>
      <c r="M79" s="10">
        <v>1.65</v>
      </c>
      <c r="N79" s="7" t="str">
        <f t="shared" si="1"/>
        <v>▶</v>
      </c>
    </row>
    <row r="80" spans="1:14" x14ac:dyDescent="0.3">
      <c r="A80" s="6">
        <v>79</v>
      </c>
      <c r="B80" s="8" t="s">
        <v>579</v>
      </c>
      <c r="C80" s="28" t="s">
        <v>580</v>
      </c>
      <c r="D80" s="9">
        <v>2570</v>
      </c>
      <c r="E80" s="30" t="s">
        <v>573</v>
      </c>
      <c r="F80" s="29">
        <v>1.9800000000000002E-2</v>
      </c>
      <c r="G80" s="9">
        <v>45660</v>
      </c>
      <c r="H80" s="10">
        <v>172</v>
      </c>
      <c r="I80" s="10">
        <v>-3</v>
      </c>
      <c r="J80" s="10">
        <v>2.48</v>
      </c>
      <c r="K80" s="10">
        <v>55.87</v>
      </c>
      <c r="L80" s="10">
        <v>-0.92</v>
      </c>
      <c r="M80" s="10">
        <v>1.1499999999999999</v>
      </c>
      <c r="N80" s="7" t="str">
        <f t="shared" si="1"/>
        <v>▶</v>
      </c>
    </row>
    <row r="81" spans="1:14" x14ac:dyDescent="0.3">
      <c r="A81" s="6">
        <v>80</v>
      </c>
      <c r="B81" s="8" t="s">
        <v>581</v>
      </c>
      <c r="C81" s="28" t="s">
        <v>582</v>
      </c>
      <c r="D81" s="9">
        <v>31100</v>
      </c>
      <c r="E81" s="30" t="s">
        <v>527</v>
      </c>
      <c r="F81" s="29">
        <v>1.9699999999999999E-2</v>
      </c>
      <c r="G81" s="9">
        <v>329930</v>
      </c>
      <c r="H81" s="9">
        <v>2569</v>
      </c>
      <c r="I81" s="10">
        <v>9</v>
      </c>
      <c r="J81" s="10">
        <v>4.7699999999999996</v>
      </c>
      <c r="K81" s="10">
        <v>17.739999999999998</v>
      </c>
      <c r="L81" s="10" t="s">
        <v>319</v>
      </c>
      <c r="M81" s="10">
        <v>2.3199999999999998</v>
      </c>
      <c r="N81" s="7" t="str">
        <f t="shared" si="1"/>
        <v>▶</v>
      </c>
    </row>
    <row r="82" spans="1:14" x14ac:dyDescent="0.3">
      <c r="A82" s="6">
        <v>81</v>
      </c>
      <c r="B82" s="8" t="s">
        <v>583</v>
      </c>
      <c r="C82" s="28" t="s">
        <v>584</v>
      </c>
      <c r="D82" s="9">
        <v>8890</v>
      </c>
      <c r="E82" s="30" t="s">
        <v>459</v>
      </c>
      <c r="F82" s="29">
        <v>1.95E-2</v>
      </c>
      <c r="G82" s="9">
        <v>170045</v>
      </c>
      <c r="H82" s="10">
        <v>872</v>
      </c>
      <c r="I82" s="10">
        <v>13</v>
      </c>
      <c r="J82" s="10">
        <v>0.48</v>
      </c>
      <c r="K82" s="10">
        <v>51.09</v>
      </c>
      <c r="L82" s="10" t="s">
        <v>319</v>
      </c>
      <c r="M82" s="10">
        <v>2.27</v>
      </c>
      <c r="N82" s="7" t="str">
        <f t="shared" si="1"/>
        <v>▶</v>
      </c>
    </row>
    <row r="83" spans="1:14" x14ac:dyDescent="0.3">
      <c r="A83" s="6">
        <v>82</v>
      </c>
      <c r="B83" s="8" t="s">
        <v>585</v>
      </c>
      <c r="C83" s="28" t="s">
        <v>586</v>
      </c>
      <c r="D83" s="9">
        <v>4700</v>
      </c>
      <c r="E83" s="30" t="s">
        <v>423</v>
      </c>
      <c r="F83" s="29">
        <v>1.95E-2</v>
      </c>
      <c r="G83" s="9">
        <v>2299255</v>
      </c>
      <c r="H83" s="9">
        <v>1042</v>
      </c>
      <c r="I83" s="10">
        <v>-66</v>
      </c>
      <c r="J83" s="10">
        <v>2.36</v>
      </c>
      <c r="K83" s="10">
        <v>-11.01</v>
      </c>
      <c r="L83" s="10">
        <v>-876.08</v>
      </c>
      <c r="M83" s="10">
        <v>4.2300000000000004</v>
      </c>
      <c r="N83" s="7" t="str">
        <f t="shared" si="1"/>
        <v>▶</v>
      </c>
    </row>
    <row r="84" spans="1:14" x14ac:dyDescent="0.3">
      <c r="A84" s="6">
        <v>83</v>
      </c>
      <c r="B84" s="8" t="s">
        <v>587</v>
      </c>
      <c r="C84" s="28" t="s">
        <v>588</v>
      </c>
      <c r="D84" s="9">
        <v>63000</v>
      </c>
      <c r="E84" s="30" t="s">
        <v>589</v>
      </c>
      <c r="F84" s="29">
        <v>1.9400000000000001E-2</v>
      </c>
      <c r="G84" s="9">
        <v>862933</v>
      </c>
      <c r="H84" s="9">
        <v>11775</v>
      </c>
      <c r="I84" s="10">
        <v>869</v>
      </c>
      <c r="J84" s="10">
        <v>12.46</v>
      </c>
      <c r="K84" s="10">
        <v>470.15</v>
      </c>
      <c r="L84" s="10">
        <v>14</v>
      </c>
      <c r="M84" s="10">
        <v>2.5299999999999998</v>
      </c>
      <c r="N84" s="7" t="str">
        <f t="shared" si="1"/>
        <v>▶</v>
      </c>
    </row>
    <row r="85" spans="1:14" x14ac:dyDescent="0.3">
      <c r="A85" s="6">
        <v>84</v>
      </c>
      <c r="B85" s="8" t="s">
        <v>590</v>
      </c>
      <c r="C85" s="28" t="s">
        <v>591</v>
      </c>
      <c r="D85" s="9">
        <v>29450</v>
      </c>
      <c r="E85" s="30" t="s">
        <v>592</v>
      </c>
      <c r="F85" s="29">
        <v>1.9E-2</v>
      </c>
      <c r="G85" s="9">
        <v>123976</v>
      </c>
      <c r="H85" s="9">
        <v>2807</v>
      </c>
      <c r="I85" s="10">
        <v>80</v>
      </c>
      <c r="J85" s="10">
        <v>5.93</v>
      </c>
      <c r="K85" s="10">
        <v>19.54</v>
      </c>
      <c r="L85" s="10">
        <v>2.5</v>
      </c>
      <c r="M85" s="10">
        <v>1</v>
      </c>
      <c r="N85" s="7" t="str">
        <f t="shared" si="1"/>
        <v>▶</v>
      </c>
    </row>
    <row r="86" spans="1:14" x14ac:dyDescent="0.3">
      <c r="A86" s="6">
        <v>85</v>
      </c>
      <c r="B86" s="8" t="s">
        <v>593</v>
      </c>
      <c r="C86" s="28" t="s">
        <v>594</v>
      </c>
      <c r="D86" s="10">
        <v>818</v>
      </c>
      <c r="E86" s="30" t="s">
        <v>595</v>
      </c>
      <c r="F86" s="29">
        <v>1.8700000000000001E-2</v>
      </c>
      <c r="G86" s="9">
        <v>47762</v>
      </c>
      <c r="H86" s="10">
        <v>288</v>
      </c>
      <c r="I86" s="10">
        <v>-116</v>
      </c>
      <c r="J86" s="10">
        <v>0.3</v>
      </c>
      <c r="K86" s="10">
        <v>-1.1599999999999999</v>
      </c>
      <c r="L86" s="10">
        <v>-30.9</v>
      </c>
      <c r="M86" s="10">
        <v>0.61</v>
      </c>
      <c r="N86" s="7" t="str">
        <f t="shared" si="1"/>
        <v>▶</v>
      </c>
    </row>
    <row r="87" spans="1:14" x14ac:dyDescent="0.3">
      <c r="A87" s="6">
        <v>86</v>
      </c>
      <c r="B87" s="8" t="s">
        <v>596</v>
      </c>
      <c r="C87" s="28" t="s">
        <v>597</v>
      </c>
      <c r="D87" s="10">
        <v>227</v>
      </c>
      <c r="E87" s="30" t="s">
        <v>598</v>
      </c>
      <c r="F87" s="29">
        <v>1.7899999999999999E-2</v>
      </c>
      <c r="G87" s="9">
        <v>3878901</v>
      </c>
      <c r="H87" s="10">
        <v>162</v>
      </c>
      <c r="I87" s="10">
        <v>-86</v>
      </c>
      <c r="J87" s="10">
        <v>8.1999999999999993</v>
      </c>
      <c r="K87" s="10">
        <v>-1.67</v>
      </c>
      <c r="L87" s="10">
        <v>-67.569999999999993</v>
      </c>
      <c r="M87" s="10">
        <v>2.15</v>
      </c>
      <c r="N87" s="7" t="str">
        <f t="shared" si="1"/>
        <v>▶</v>
      </c>
    </row>
    <row r="88" spans="1:14" x14ac:dyDescent="0.3">
      <c r="A88" s="6">
        <v>87</v>
      </c>
      <c r="B88" s="8" t="s">
        <v>599</v>
      </c>
      <c r="C88" s="28" t="s">
        <v>600</v>
      </c>
      <c r="D88" s="9">
        <v>3785</v>
      </c>
      <c r="E88" s="30" t="s">
        <v>546</v>
      </c>
      <c r="F88" s="29">
        <v>1.7500000000000002E-2</v>
      </c>
      <c r="G88" s="9">
        <v>41426</v>
      </c>
      <c r="H88" s="10">
        <v>441</v>
      </c>
      <c r="I88" s="10">
        <v>69</v>
      </c>
      <c r="J88" s="10">
        <v>1.05</v>
      </c>
      <c r="K88" s="10">
        <v>5.98</v>
      </c>
      <c r="L88" s="10">
        <v>10.59</v>
      </c>
      <c r="M88" s="10">
        <v>0.49</v>
      </c>
      <c r="N88" s="7" t="str">
        <f t="shared" si="1"/>
        <v>▶</v>
      </c>
    </row>
    <row r="89" spans="1:14" x14ac:dyDescent="0.3">
      <c r="A89" s="6">
        <v>88</v>
      </c>
      <c r="B89" s="8" t="s">
        <v>601</v>
      </c>
      <c r="C89" s="28" t="s">
        <v>602</v>
      </c>
      <c r="D89" s="9">
        <v>20200</v>
      </c>
      <c r="E89" s="30" t="s">
        <v>552</v>
      </c>
      <c r="F89" s="29">
        <v>1.7100000000000001E-2</v>
      </c>
      <c r="G89" s="9">
        <v>2692945</v>
      </c>
      <c r="H89" s="9">
        <v>6435</v>
      </c>
      <c r="I89" s="10">
        <v>-881</v>
      </c>
      <c r="J89" s="10">
        <v>4.8899999999999997</v>
      </c>
      <c r="K89" s="10">
        <v>-8.19</v>
      </c>
      <c r="L89" s="10">
        <v>-21.29</v>
      </c>
      <c r="M89" s="10">
        <v>1.4</v>
      </c>
      <c r="N89" s="7" t="str">
        <f t="shared" si="1"/>
        <v>▶</v>
      </c>
    </row>
    <row r="90" spans="1:14" x14ac:dyDescent="0.3">
      <c r="A90" s="6">
        <v>89</v>
      </c>
      <c r="B90" s="8" t="s">
        <v>603</v>
      </c>
      <c r="C90" s="28" t="s">
        <v>604</v>
      </c>
      <c r="D90" s="9">
        <v>2095</v>
      </c>
      <c r="E90" s="30" t="s">
        <v>428</v>
      </c>
      <c r="F90" s="29">
        <v>1.7000000000000001E-2</v>
      </c>
      <c r="G90" s="9">
        <v>5407</v>
      </c>
      <c r="H90" s="10">
        <v>476</v>
      </c>
      <c r="I90" s="10">
        <v>-131</v>
      </c>
      <c r="J90" s="10">
        <v>0.22</v>
      </c>
      <c r="K90" s="10">
        <v>-3.86</v>
      </c>
      <c r="L90" s="10">
        <v>-4.0999999999999996</v>
      </c>
      <c r="M90" s="10">
        <v>0.4</v>
      </c>
      <c r="N90" s="7" t="str">
        <f t="shared" si="1"/>
        <v>▶</v>
      </c>
    </row>
    <row r="91" spans="1:14" x14ac:dyDescent="0.3">
      <c r="A91" s="6">
        <v>90</v>
      </c>
      <c r="B91" s="8" t="s">
        <v>605</v>
      </c>
      <c r="C91" s="28" t="s">
        <v>606</v>
      </c>
      <c r="D91" s="9">
        <v>1141</v>
      </c>
      <c r="E91" s="30" t="s">
        <v>607</v>
      </c>
      <c r="F91" s="29">
        <v>1.6899999999999998E-2</v>
      </c>
      <c r="G91" s="9">
        <v>139664</v>
      </c>
      <c r="H91" s="10">
        <v>154</v>
      </c>
      <c r="I91" s="10">
        <v>-7</v>
      </c>
      <c r="J91" s="10">
        <v>1.46</v>
      </c>
      <c r="K91" s="10">
        <v>-2.54</v>
      </c>
      <c r="L91" s="10">
        <v>-31.62</v>
      </c>
      <c r="M91" s="10">
        <v>0.7</v>
      </c>
      <c r="N91" s="7" t="str">
        <f t="shared" si="1"/>
        <v>▶</v>
      </c>
    </row>
    <row r="92" spans="1:14" x14ac:dyDescent="0.3">
      <c r="A92" s="6">
        <v>91</v>
      </c>
      <c r="B92" s="8" t="s">
        <v>608</v>
      </c>
      <c r="C92" s="28" t="s">
        <v>609</v>
      </c>
      <c r="D92" s="10">
        <v>603</v>
      </c>
      <c r="E92" s="30" t="s">
        <v>610</v>
      </c>
      <c r="F92" s="29">
        <v>1.6899999999999998E-2</v>
      </c>
      <c r="G92" s="9">
        <v>29991</v>
      </c>
      <c r="H92" s="10">
        <v>226</v>
      </c>
      <c r="I92" s="10">
        <v>-18</v>
      </c>
      <c r="J92" s="10">
        <v>0.34</v>
      </c>
      <c r="K92" s="10">
        <v>-31.74</v>
      </c>
      <c r="L92" s="10">
        <v>-20.59</v>
      </c>
      <c r="M92" s="10">
        <v>0.66</v>
      </c>
      <c r="N92" s="7" t="str">
        <f t="shared" si="1"/>
        <v>▶</v>
      </c>
    </row>
    <row r="93" spans="1:14" x14ac:dyDescent="0.3">
      <c r="A93" s="6">
        <v>92</v>
      </c>
      <c r="B93" s="8" t="s">
        <v>611</v>
      </c>
      <c r="C93" s="28" t="s">
        <v>612</v>
      </c>
      <c r="D93" s="10">
        <v>546</v>
      </c>
      <c r="E93" s="30" t="s">
        <v>613</v>
      </c>
      <c r="F93" s="29">
        <v>1.6799999999999999E-2</v>
      </c>
      <c r="G93" s="9">
        <v>760822</v>
      </c>
      <c r="H93" s="10">
        <v>366</v>
      </c>
      <c r="I93" s="10">
        <v>16</v>
      </c>
      <c r="J93" s="10">
        <v>0.43</v>
      </c>
      <c r="K93" s="10">
        <v>136.5</v>
      </c>
      <c r="L93" s="10">
        <v>0.55000000000000004</v>
      </c>
      <c r="M93" s="10">
        <v>0.69</v>
      </c>
      <c r="N93" s="7" t="str">
        <f t="shared" si="1"/>
        <v>▶</v>
      </c>
    </row>
    <row r="94" spans="1:14" x14ac:dyDescent="0.3">
      <c r="A94" s="6">
        <v>93</v>
      </c>
      <c r="B94" s="8" t="s">
        <v>614</v>
      </c>
      <c r="C94" s="28" t="s">
        <v>615</v>
      </c>
      <c r="D94" s="9">
        <v>1038</v>
      </c>
      <c r="E94" s="30" t="s">
        <v>616</v>
      </c>
      <c r="F94" s="29">
        <v>1.67E-2</v>
      </c>
      <c r="G94" s="9">
        <v>1071583</v>
      </c>
      <c r="H94" s="10">
        <v>317</v>
      </c>
      <c r="I94" s="10">
        <v>7</v>
      </c>
      <c r="J94" s="10">
        <v>1.42</v>
      </c>
      <c r="K94" s="10">
        <v>57.67</v>
      </c>
      <c r="L94" s="10">
        <v>6.37</v>
      </c>
      <c r="M94" s="10">
        <v>1</v>
      </c>
      <c r="N94" s="7" t="str">
        <f t="shared" si="1"/>
        <v>▶</v>
      </c>
    </row>
    <row r="95" spans="1:14" x14ac:dyDescent="0.3">
      <c r="A95" s="6">
        <v>94</v>
      </c>
      <c r="B95" s="8" t="s">
        <v>617</v>
      </c>
      <c r="C95" s="28" t="s">
        <v>618</v>
      </c>
      <c r="D95" s="9">
        <v>9150</v>
      </c>
      <c r="E95" s="30" t="s">
        <v>619</v>
      </c>
      <c r="F95" s="29">
        <v>1.67E-2</v>
      </c>
      <c r="G95" s="9">
        <v>213977</v>
      </c>
      <c r="H95" s="10">
        <v>667</v>
      </c>
      <c r="I95" s="10">
        <v>80</v>
      </c>
      <c r="J95" s="10">
        <v>6.35</v>
      </c>
      <c r="K95" s="10">
        <v>7.08</v>
      </c>
      <c r="L95" s="10">
        <v>9.57</v>
      </c>
      <c r="M95" s="10">
        <v>0.74</v>
      </c>
      <c r="N95" s="7" t="str">
        <f t="shared" si="1"/>
        <v>▶</v>
      </c>
    </row>
    <row r="96" spans="1:14" x14ac:dyDescent="0.3">
      <c r="A96" s="6">
        <v>95</v>
      </c>
      <c r="B96" s="8" t="s">
        <v>620</v>
      </c>
      <c r="C96" s="28" t="s">
        <v>621</v>
      </c>
      <c r="D96" s="10">
        <v>799</v>
      </c>
      <c r="E96" s="30" t="s">
        <v>622</v>
      </c>
      <c r="F96" s="29">
        <v>1.6500000000000001E-2</v>
      </c>
      <c r="G96" s="9">
        <v>8678</v>
      </c>
      <c r="H96" s="10">
        <v>368</v>
      </c>
      <c r="I96" s="10">
        <v>-18</v>
      </c>
      <c r="J96" s="10">
        <v>0.15</v>
      </c>
      <c r="K96" s="10">
        <v>-7.68</v>
      </c>
      <c r="L96" s="10">
        <v>-28.03</v>
      </c>
      <c r="M96" s="10">
        <v>0.98</v>
      </c>
      <c r="N96" s="7" t="str">
        <f t="shared" si="1"/>
        <v>▶</v>
      </c>
    </row>
    <row r="97" spans="1:14" x14ac:dyDescent="0.3">
      <c r="A97" s="6">
        <v>96</v>
      </c>
      <c r="B97" s="8" t="s">
        <v>623</v>
      </c>
      <c r="C97" s="28" t="s">
        <v>624</v>
      </c>
      <c r="D97" s="9">
        <v>3140</v>
      </c>
      <c r="E97" s="30" t="s">
        <v>573</v>
      </c>
      <c r="F97" s="29">
        <v>1.6199999999999999E-2</v>
      </c>
      <c r="G97" s="9">
        <v>2041096</v>
      </c>
      <c r="H97" s="10">
        <v>762</v>
      </c>
      <c r="I97" s="10">
        <v>-15</v>
      </c>
      <c r="J97" s="10">
        <v>3.37</v>
      </c>
      <c r="K97" s="10">
        <v>-116.3</v>
      </c>
      <c r="L97" s="10">
        <v>-1.41</v>
      </c>
      <c r="M97" s="10">
        <v>0.48</v>
      </c>
      <c r="N97" s="7" t="str">
        <f t="shared" si="1"/>
        <v>▶</v>
      </c>
    </row>
    <row r="98" spans="1:14" x14ac:dyDescent="0.3">
      <c r="A98" s="6">
        <v>97</v>
      </c>
      <c r="B98" s="8" t="s">
        <v>625</v>
      </c>
      <c r="C98" s="28" t="s">
        <v>626</v>
      </c>
      <c r="D98" s="9">
        <v>13140</v>
      </c>
      <c r="E98" s="30" t="s">
        <v>570</v>
      </c>
      <c r="F98" s="29">
        <v>1.6199999999999999E-2</v>
      </c>
      <c r="G98" s="9">
        <v>683711</v>
      </c>
      <c r="H98" s="9">
        <v>2336</v>
      </c>
      <c r="I98" s="10">
        <v>-146</v>
      </c>
      <c r="J98" s="10">
        <v>0.59</v>
      </c>
      <c r="K98" s="10">
        <v>-99.55</v>
      </c>
      <c r="L98" s="10">
        <v>-11.1</v>
      </c>
      <c r="M98" s="10">
        <v>1.94</v>
      </c>
      <c r="N98" s="7" t="str">
        <f t="shared" si="1"/>
        <v>▶</v>
      </c>
    </row>
    <row r="99" spans="1:14" x14ac:dyDescent="0.3">
      <c r="A99" s="6">
        <v>98</v>
      </c>
      <c r="B99" s="8" t="s">
        <v>627</v>
      </c>
      <c r="C99" s="28" t="s">
        <v>628</v>
      </c>
      <c r="D99" s="9">
        <v>3140</v>
      </c>
      <c r="E99" s="30" t="s">
        <v>573</v>
      </c>
      <c r="F99" s="29">
        <v>1.6199999999999999E-2</v>
      </c>
      <c r="G99" s="9">
        <v>2698</v>
      </c>
      <c r="H99" s="10">
        <v>483</v>
      </c>
      <c r="I99" s="10">
        <v>-76</v>
      </c>
      <c r="J99" s="10">
        <v>0.36</v>
      </c>
      <c r="K99" s="10">
        <v>-11.17</v>
      </c>
      <c r="L99" s="10">
        <v>-20.61</v>
      </c>
      <c r="M99" s="10">
        <v>1.37</v>
      </c>
      <c r="N99" s="7" t="str">
        <f t="shared" si="1"/>
        <v>▶</v>
      </c>
    </row>
    <row r="100" spans="1:14" x14ac:dyDescent="0.3">
      <c r="A100" s="6">
        <v>99</v>
      </c>
      <c r="B100" s="8" t="s">
        <v>629</v>
      </c>
      <c r="C100" s="28" t="s">
        <v>630</v>
      </c>
      <c r="D100" s="9">
        <v>19040</v>
      </c>
      <c r="E100" s="30" t="s">
        <v>476</v>
      </c>
      <c r="F100" s="29">
        <v>1.6E-2</v>
      </c>
      <c r="G100" s="9">
        <v>224120</v>
      </c>
      <c r="H100" s="9">
        <v>2559</v>
      </c>
      <c r="I100" s="10">
        <v>-174</v>
      </c>
      <c r="J100" s="10">
        <v>0.62</v>
      </c>
      <c r="K100" s="10">
        <v>-22.04</v>
      </c>
      <c r="L100" s="10">
        <v>-10.23</v>
      </c>
      <c r="M100" s="10">
        <v>1.76</v>
      </c>
      <c r="N100" s="7" t="str">
        <f t="shared" si="1"/>
        <v>▶</v>
      </c>
    </row>
    <row r="101" spans="1:14" x14ac:dyDescent="0.3">
      <c r="A101" s="6">
        <v>100</v>
      </c>
      <c r="B101" s="8" t="s">
        <v>631</v>
      </c>
      <c r="C101" s="28" t="s">
        <v>632</v>
      </c>
      <c r="D101" s="9">
        <v>1025</v>
      </c>
      <c r="E101" s="30" t="s">
        <v>633</v>
      </c>
      <c r="F101" s="29">
        <v>1.5900000000000001E-2</v>
      </c>
      <c r="G101" s="9">
        <v>39536</v>
      </c>
      <c r="H101" s="10">
        <v>181</v>
      </c>
      <c r="I101" s="10">
        <v>126</v>
      </c>
      <c r="J101" s="10">
        <v>0.21</v>
      </c>
      <c r="K101" s="10">
        <v>-4.58</v>
      </c>
      <c r="L101" s="10">
        <v>29.75</v>
      </c>
      <c r="M101" s="10">
        <v>0.53</v>
      </c>
      <c r="N101" s="7" t="str">
        <f t="shared" si="1"/>
        <v>▶</v>
      </c>
    </row>
    <row r="102" spans="1:14" x14ac:dyDescent="0.3">
      <c r="A102" s="6">
        <v>101</v>
      </c>
      <c r="B102" s="8" t="s">
        <v>634</v>
      </c>
      <c r="C102" s="28" t="s">
        <v>635</v>
      </c>
      <c r="D102" s="9">
        <v>18150</v>
      </c>
      <c r="E102" s="30" t="s">
        <v>390</v>
      </c>
      <c r="F102" s="29">
        <v>1.5699999999999999E-2</v>
      </c>
      <c r="G102" s="9">
        <v>298219</v>
      </c>
      <c r="H102" s="9">
        <v>3280</v>
      </c>
      <c r="I102" s="10">
        <v>338</v>
      </c>
      <c r="J102" s="10">
        <v>5.36</v>
      </c>
      <c r="K102" s="10">
        <v>10.19</v>
      </c>
      <c r="L102" s="10">
        <v>13.71</v>
      </c>
      <c r="M102" s="10">
        <v>1.37</v>
      </c>
      <c r="N102" s="7" t="str">
        <f t="shared" si="1"/>
        <v>▶</v>
      </c>
    </row>
    <row r="103" spans="1:14" x14ac:dyDescent="0.3">
      <c r="A103" s="6">
        <v>102</v>
      </c>
      <c r="B103" s="8" t="s">
        <v>636</v>
      </c>
      <c r="C103" s="28" t="s">
        <v>637</v>
      </c>
      <c r="D103" s="9">
        <v>10970</v>
      </c>
      <c r="E103" s="30" t="s">
        <v>459</v>
      </c>
      <c r="F103" s="29">
        <v>1.5699999999999999E-2</v>
      </c>
      <c r="G103" s="9">
        <v>20606</v>
      </c>
      <c r="H103" s="10">
        <v>996</v>
      </c>
      <c r="I103" s="10">
        <v>65</v>
      </c>
      <c r="J103" s="10">
        <v>23.73</v>
      </c>
      <c r="K103" s="10">
        <v>13.83</v>
      </c>
      <c r="L103" s="10">
        <v>12.69</v>
      </c>
      <c r="M103" s="10">
        <v>1.87</v>
      </c>
      <c r="N103" s="7" t="str">
        <f t="shared" si="1"/>
        <v>▶</v>
      </c>
    </row>
    <row r="104" spans="1:14" x14ac:dyDescent="0.3">
      <c r="A104" s="6">
        <v>103</v>
      </c>
      <c r="B104" s="8" t="s">
        <v>638</v>
      </c>
      <c r="C104" s="28" t="s">
        <v>639</v>
      </c>
      <c r="D104" s="9">
        <v>5860</v>
      </c>
      <c r="E104" s="30" t="s">
        <v>423</v>
      </c>
      <c r="F104" s="29">
        <v>1.5599999999999999E-2</v>
      </c>
      <c r="G104" s="9">
        <v>172151</v>
      </c>
      <c r="H104" s="9">
        <v>3011</v>
      </c>
      <c r="I104" s="10">
        <v>466</v>
      </c>
      <c r="J104" s="10">
        <v>1.96</v>
      </c>
      <c r="K104" s="10">
        <v>5.18</v>
      </c>
      <c r="L104" s="10">
        <v>34.68</v>
      </c>
      <c r="M104" s="10">
        <v>2.11</v>
      </c>
      <c r="N104" s="7" t="str">
        <f t="shared" si="1"/>
        <v>▶</v>
      </c>
    </row>
    <row r="105" spans="1:14" x14ac:dyDescent="0.3">
      <c r="A105" s="6">
        <v>104</v>
      </c>
      <c r="B105" s="8" t="s">
        <v>640</v>
      </c>
      <c r="C105" s="28" t="s">
        <v>641</v>
      </c>
      <c r="D105" s="9">
        <v>5220</v>
      </c>
      <c r="E105" s="30" t="s">
        <v>642</v>
      </c>
      <c r="F105" s="29">
        <v>1.5599999999999999E-2</v>
      </c>
      <c r="G105" s="9">
        <v>7140</v>
      </c>
      <c r="H105" s="10">
        <v>708</v>
      </c>
      <c r="I105" s="10">
        <v>-27</v>
      </c>
      <c r="J105" s="10">
        <v>0.31</v>
      </c>
      <c r="K105" s="10">
        <v>-19.41</v>
      </c>
      <c r="L105" s="10">
        <v>-41.95</v>
      </c>
      <c r="M105" s="10">
        <v>14.77</v>
      </c>
      <c r="N105" s="7" t="str">
        <f t="shared" si="1"/>
        <v>▶</v>
      </c>
    </row>
    <row r="106" spans="1:14" x14ac:dyDescent="0.3">
      <c r="A106" s="6">
        <v>105</v>
      </c>
      <c r="B106" s="8" t="s">
        <v>643</v>
      </c>
      <c r="C106" s="28" t="s">
        <v>644</v>
      </c>
      <c r="D106" s="9">
        <v>1390</v>
      </c>
      <c r="E106" s="30" t="s">
        <v>645</v>
      </c>
      <c r="F106" s="29">
        <v>1.5299999999999999E-2</v>
      </c>
      <c r="G106" s="9">
        <v>4034326</v>
      </c>
      <c r="H106" s="10">
        <v>461</v>
      </c>
      <c r="I106" s="10">
        <v>7</v>
      </c>
      <c r="J106" s="10">
        <v>30.68</v>
      </c>
      <c r="K106" s="10">
        <v>-17.59</v>
      </c>
      <c r="L106" s="10">
        <v>2.15</v>
      </c>
      <c r="M106" s="10">
        <v>0.96</v>
      </c>
      <c r="N106" s="7" t="str">
        <f t="shared" si="1"/>
        <v>▶</v>
      </c>
    </row>
    <row r="107" spans="1:14" x14ac:dyDescent="0.3">
      <c r="A107" s="6">
        <v>106</v>
      </c>
      <c r="B107" s="8" t="s">
        <v>646</v>
      </c>
      <c r="C107" s="28" t="s">
        <v>647</v>
      </c>
      <c r="D107" s="9">
        <v>1960</v>
      </c>
      <c r="E107" s="30" t="s">
        <v>504</v>
      </c>
      <c r="F107" s="29">
        <v>1.4999999999999999E-2</v>
      </c>
      <c r="G107" s="9">
        <v>40212</v>
      </c>
      <c r="H107" s="10">
        <v>555</v>
      </c>
      <c r="I107" s="10">
        <v>-154</v>
      </c>
      <c r="J107" s="10">
        <v>0.27</v>
      </c>
      <c r="K107" s="10">
        <v>-3.21</v>
      </c>
      <c r="L107" s="10">
        <v>-13.46</v>
      </c>
      <c r="M107" s="10">
        <v>0.9</v>
      </c>
      <c r="N107" s="7" t="str">
        <f t="shared" si="1"/>
        <v>▶</v>
      </c>
    </row>
    <row r="108" spans="1:14" x14ac:dyDescent="0.3">
      <c r="A108" s="6">
        <v>107</v>
      </c>
      <c r="B108" s="8" t="s">
        <v>648</v>
      </c>
      <c r="C108" s="28" t="s">
        <v>649</v>
      </c>
      <c r="D108" s="9">
        <v>23800</v>
      </c>
      <c r="E108" s="30" t="s">
        <v>650</v>
      </c>
      <c r="F108" s="29">
        <v>1.49E-2</v>
      </c>
      <c r="G108" s="9">
        <v>716211</v>
      </c>
      <c r="H108" s="9">
        <v>6307</v>
      </c>
      <c r="I108" s="10">
        <v>577</v>
      </c>
      <c r="J108" s="10">
        <v>11.53</v>
      </c>
      <c r="K108" s="10">
        <v>15.63</v>
      </c>
      <c r="L108" s="10">
        <v>10.92</v>
      </c>
      <c r="M108" s="10">
        <v>1.1100000000000001</v>
      </c>
      <c r="N108" s="7" t="str">
        <f t="shared" si="1"/>
        <v>▶</v>
      </c>
    </row>
    <row r="109" spans="1:14" x14ac:dyDescent="0.3">
      <c r="A109" s="6">
        <v>108</v>
      </c>
      <c r="B109" s="8" t="s">
        <v>651</v>
      </c>
      <c r="C109" s="28" t="s">
        <v>652</v>
      </c>
      <c r="D109" s="10">
        <v>747</v>
      </c>
      <c r="E109" s="30" t="s">
        <v>653</v>
      </c>
      <c r="F109" s="29">
        <v>1.49E-2</v>
      </c>
      <c r="G109" s="9">
        <v>22177</v>
      </c>
      <c r="H109" s="10">
        <v>241</v>
      </c>
      <c r="I109" s="10">
        <v>28</v>
      </c>
      <c r="J109" s="10">
        <v>0.18</v>
      </c>
      <c r="K109" s="10">
        <v>19.66</v>
      </c>
      <c r="L109" s="10">
        <v>4.03</v>
      </c>
      <c r="M109" s="10">
        <v>0.55000000000000004</v>
      </c>
      <c r="N109" s="7" t="str">
        <f t="shared" si="1"/>
        <v>▶</v>
      </c>
    </row>
    <row r="110" spans="1:14" x14ac:dyDescent="0.3">
      <c r="A110" s="6">
        <v>109</v>
      </c>
      <c r="B110" s="8" t="s">
        <v>654</v>
      </c>
      <c r="C110" s="28" t="s">
        <v>655</v>
      </c>
      <c r="D110" s="9">
        <v>20750</v>
      </c>
      <c r="E110" s="30" t="s">
        <v>476</v>
      </c>
      <c r="F110" s="29">
        <v>1.47E-2</v>
      </c>
      <c r="G110" s="9">
        <v>97997</v>
      </c>
      <c r="H110" s="9">
        <v>1174</v>
      </c>
      <c r="I110" s="10">
        <v>92</v>
      </c>
      <c r="J110" s="10">
        <v>1.1299999999999999</v>
      </c>
      <c r="K110" s="10">
        <v>13.44</v>
      </c>
      <c r="L110" s="10">
        <v>26.95</v>
      </c>
      <c r="M110" s="10">
        <v>2.14</v>
      </c>
      <c r="N110" s="7" t="str">
        <f t="shared" si="1"/>
        <v>▶</v>
      </c>
    </row>
    <row r="111" spans="1:14" x14ac:dyDescent="0.3">
      <c r="A111" s="6">
        <v>110</v>
      </c>
      <c r="B111" s="8" t="s">
        <v>656</v>
      </c>
      <c r="C111" s="28" t="s">
        <v>657</v>
      </c>
      <c r="D111" s="9">
        <v>2850</v>
      </c>
      <c r="E111" s="30" t="s">
        <v>417</v>
      </c>
      <c r="F111" s="29">
        <v>1.4200000000000001E-2</v>
      </c>
      <c r="G111" s="9">
        <v>69263</v>
      </c>
      <c r="H111" s="10">
        <v>437</v>
      </c>
      <c r="I111" s="10">
        <v>33</v>
      </c>
      <c r="J111" s="10">
        <v>4.13</v>
      </c>
      <c r="K111" s="10">
        <v>-950</v>
      </c>
      <c r="L111" s="10">
        <v>1.75</v>
      </c>
      <c r="M111" s="10">
        <v>1.08</v>
      </c>
      <c r="N111" s="7" t="str">
        <f t="shared" si="1"/>
        <v>▶</v>
      </c>
    </row>
    <row r="112" spans="1:14" x14ac:dyDescent="0.3">
      <c r="A112" s="6">
        <v>111</v>
      </c>
      <c r="B112" s="8" t="s">
        <v>658</v>
      </c>
      <c r="C112" s="28" t="s">
        <v>659</v>
      </c>
      <c r="D112" s="10">
        <v>295</v>
      </c>
      <c r="E112" s="30" t="s">
        <v>598</v>
      </c>
      <c r="F112" s="29">
        <v>1.37E-2</v>
      </c>
      <c r="G112" s="9">
        <v>755707</v>
      </c>
      <c r="H112" s="10">
        <v>174</v>
      </c>
      <c r="I112" s="10">
        <v>-68</v>
      </c>
      <c r="J112" s="10">
        <v>6.75</v>
      </c>
      <c r="K112" s="10">
        <v>-5.57</v>
      </c>
      <c r="L112" s="10">
        <v>-20.41</v>
      </c>
      <c r="M112" s="10">
        <v>0.48</v>
      </c>
      <c r="N112" s="7" t="str">
        <f t="shared" si="1"/>
        <v>▶</v>
      </c>
    </row>
    <row r="113" spans="1:14" x14ac:dyDescent="0.3">
      <c r="A113" s="6">
        <v>112</v>
      </c>
      <c r="B113" s="8" t="s">
        <v>660</v>
      </c>
      <c r="C113" s="28" t="s">
        <v>661</v>
      </c>
      <c r="D113" s="9">
        <v>2245</v>
      </c>
      <c r="E113" s="30" t="s">
        <v>662</v>
      </c>
      <c r="F113" s="29">
        <v>1.35E-2</v>
      </c>
      <c r="G113" s="9">
        <v>47726</v>
      </c>
      <c r="H113" s="10">
        <v>626</v>
      </c>
      <c r="I113" s="10">
        <v>-56</v>
      </c>
      <c r="J113" s="10">
        <v>7.2</v>
      </c>
      <c r="K113" s="10">
        <v>-3.23</v>
      </c>
      <c r="L113" s="10">
        <v>-9.94</v>
      </c>
      <c r="M113" s="10">
        <v>0.65</v>
      </c>
      <c r="N113" s="7" t="str">
        <f t="shared" si="1"/>
        <v>▶</v>
      </c>
    </row>
    <row r="114" spans="1:14" x14ac:dyDescent="0.3">
      <c r="A114" s="6">
        <v>113</v>
      </c>
      <c r="B114" s="8" t="s">
        <v>663</v>
      </c>
      <c r="C114" s="28" t="s">
        <v>664</v>
      </c>
      <c r="D114" s="9">
        <v>75700</v>
      </c>
      <c r="E114" s="30" t="s">
        <v>665</v>
      </c>
      <c r="F114" s="29">
        <v>1.34E-2</v>
      </c>
      <c r="G114" s="9">
        <v>92588</v>
      </c>
      <c r="H114" s="9">
        <v>6153</v>
      </c>
      <c r="I114" s="10">
        <v>308</v>
      </c>
      <c r="J114" s="10">
        <v>18.39</v>
      </c>
      <c r="K114" s="10">
        <v>15.55</v>
      </c>
      <c r="L114" s="10">
        <v>23.29</v>
      </c>
      <c r="M114" s="10">
        <v>3.75</v>
      </c>
      <c r="N114" s="7" t="str">
        <f t="shared" si="1"/>
        <v>▶</v>
      </c>
    </row>
    <row r="115" spans="1:14" x14ac:dyDescent="0.3">
      <c r="A115" s="6">
        <v>114</v>
      </c>
      <c r="B115" s="8" t="s">
        <v>666</v>
      </c>
      <c r="C115" s="28" t="s">
        <v>667</v>
      </c>
      <c r="D115" s="9">
        <v>2690</v>
      </c>
      <c r="E115" s="30" t="s">
        <v>428</v>
      </c>
      <c r="F115" s="29">
        <v>1.32E-2</v>
      </c>
      <c r="G115" s="9">
        <v>1662927</v>
      </c>
      <c r="H115" s="10">
        <v>620</v>
      </c>
      <c r="I115" s="10">
        <v>-27</v>
      </c>
      <c r="J115" s="10">
        <v>0.28999999999999998</v>
      </c>
      <c r="K115" s="10">
        <v>54.9</v>
      </c>
      <c r="L115" s="10">
        <v>7.08</v>
      </c>
      <c r="M115" s="10">
        <v>0.47</v>
      </c>
      <c r="N115" s="7" t="str">
        <f t="shared" si="1"/>
        <v>▶</v>
      </c>
    </row>
    <row r="116" spans="1:14" x14ac:dyDescent="0.3">
      <c r="A116" s="6">
        <v>115</v>
      </c>
      <c r="B116" s="8" t="s">
        <v>668</v>
      </c>
      <c r="C116" s="28" t="s">
        <v>669</v>
      </c>
      <c r="D116" s="9">
        <v>1401</v>
      </c>
      <c r="E116" s="30" t="s">
        <v>349</v>
      </c>
      <c r="F116" s="29">
        <v>1.2999999999999999E-2</v>
      </c>
      <c r="G116" s="9">
        <v>14812</v>
      </c>
      <c r="H116" s="10">
        <v>474</v>
      </c>
      <c r="I116" s="10">
        <v>49</v>
      </c>
      <c r="J116" s="10">
        <v>0.18</v>
      </c>
      <c r="K116" s="10">
        <v>93.4</v>
      </c>
      <c r="L116" s="10">
        <v>3.12</v>
      </c>
      <c r="M116" s="10">
        <v>0.47</v>
      </c>
      <c r="N116" s="7" t="str">
        <f t="shared" si="1"/>
        <v>▶</v>
      </c>
    </row>
    <row r="117" spans="1:14" x14ac:dyDescent="0.3">
      <c r="A117" s="6">
        <v>116</v>
      </c>
      <c r="B117" s="8" t="s">
        <v>670</v>
      </c>
      <c r="C117" s="28" t="s">
        <v>671</v>
      </c>
      <c r="D117" s="10">
        <v>241</v>
      </c>
      <c r="E117" s="30" t="s">
        <v>672</v>
      </c>
      <c r="F117" s="29">
        <v>1.26E-2</v>
      </c>
      <c r="G117" s="9">
        <v>517807</v>
      </c>
      <c r="H117" s="10">
        <v>367</v>
      </c>
      <c r="I117" s="10">
        <v>43</v>
      </c>
      <c r="J117" s="10">
        <v>0.73</v>
      </c>
      <c r="K117" s="10">
        <v>-4.0199999999999996</v>
      </c>
      <c r="L117" s="10">
        <v>8.0500000000000007</v>
      </c>
      <c r="M117" s="10">
        <v>0.76</v>
      </c>
      <c r="N117" s="7" t="str">
        <f t="shared" si="1"/>
        <v>▶</v>
      </c>
    </row>
    <row r="118" spans="1:14" x14ac:dyDescent="0.3">
      <c r="A118" s="6">
        <v>117</v>
      </c>
      <c r="B118" s="8" t="s">
        <v>673</v>
      </c>
      <c r="C118" s="28" t="s">
        <v>674</v>
      </c>
      <c r="D118" s="9">
        <v>7250</v>
      </c>
      <c r="E118" s="30" t="s">
        <v>423</v>
      </c>
      <c r="F118" s="29">
        <v>1.26E-2</v>
      </c>
      <c r="G118" s="9">
        <v>382622</v>
      </c>
      <c r="H118" s="10">
        <v>808</v>
      </c>
      <c r="I118" s="10">
        <v>-15</v>
      </c>
      <c r="J118" s="10">
        <v>0.74</v>
      </c>
      <c r="K118" s="10">
        <v>-145</v>
      </c>
      <c r="L118" s="10">
        <v>-1.93</v>
      </c>
      <c r="M118" s="10">
        <v>2.04</v>
      </c>
      <c r="N118" s="7" t="str">
        <f t="shared" si="1"/>
        <v>▶</v>
      </c>
    </row>
    <row r="119" spans="1:14" x14ac:dyDescent="0.3">
      <c r="A119" s="6">
        <v>118</v>
      </c>
      <c r="B119" s="8" t="s">
        <v>675</v>
      </c>
      <c r="C119" s="28" t="s">
        <v>676</v>
      </c>
      <c r="D119" s="9">
        <v>19640</v>
      </c>
      <c r="E119" s="30" t="s">
        <v>340</v>
      </c>
      <c r="F119" s="29">
        <v>1.24E-2</v>
      </c>
      <c r="G119" s="9">
        <v>73912</v>
      </c>
      <c r="H119" s="9">
        <v>1049</v>
      </c>
      <c r="I119" s="10">
        <v>154</v>
      </c>
      <c r="J119" s="10">
        <v>2.42</v>
      </c>
      <c r="K119" s="10">
        <v>10.71</v>
      </c>
      <c r="L119" s="10">
        <v>11.12</v>
      </c>
      <c r="M119" s="10">
        <v>1.44</v>
      </c>
      <c r="N119" s="7" t="str">
        <f t="shared" si="1"/>
        <v>▶</v>
      </c>
    </row>
    <row r="120" spans="1:14" x14ac:dyDescent="0.3">
      <c r="A120" s="6">
        <v>119</v>
      </c>
      <c r="B120" s="8" t="s">
        <v>677</v>
      </c>
      <c r="C120" s="28" t="s">
        <v>678</v>
      </c>
      <c r="D120" s="10">
        <v>999</v>
      </c>
      <c r="E120" s="30" t="s">
        <v>679</v>
      </c>
      <c r="F120" s="29">
        <v>1.2200000000000001E-2</v>
      </c>
      <c r="G120" s="9">
        <v>46310</v>
      </c>
      <c r="H120" s="10">
        <v>520</v>
      </c>
      <c r="I120" s="10">
        <v>-96</v>
      </c>
      <c r="J120" s="10">
        <v>0</v>
      </c>
      <c r="K120" s="10">
        <v>90.82</v>
      </c>
      <c r="L120" s="10">
        <v>-35.74</v>
      </c>
      <c r="M120" s="10">
        <v>1.21</v>
      </c>
      <c r="N120" s="7" t="str">
        <f t="shared" si="1"/>
        <v>▶</v>
      </c>
    </row>
    <row r="121" spans="1:14" x14ac:dyDescent="0.3">
      <c r="A121" s="6">
        <v>120</v>
      </c>
      <c r="B121" s="8" t="s">
        <v>680</v>
      </c>
      <c r="C121" s="28" t="s">
        <v>681</v>
      </c>
      <c r="D121" s="9">
        <v>5470</v>
      </c>
      <c r="E121" s="30" t="s">
        <v>352</v>
      </c>
      <c r="F121" s="29">
        <v>1.11E-2</v>
      </c>
      <c r="G121" s="9">
        <v>66661</v>
      </c>
      <c r="H121" s="10">
        <v>538</v>
      </c>
      <c r="I121" s="10">
        <v>151</v>
      </c>
      <c r="J121" s="10">
        <v>1.08</v>
      </c>
      <c r="K121" s="10">
        <v>6.24</v>
      </c>
      <c r="L121" s="10">
        <v>5.23</v>
      </c>
      <c r="M121" s="10">
        <v>0.41</v>
      </c>
      <c r="N121" s="7" t="str">
        <f t="shared" si="1"/>
        <v>▶</v>
      </c>
    </row>
    <row r="122" spans="1:14" x14ac:dyDescent="0.3">
      <c r="A122" s="6">
        <v>121</v>
      </c>
      <c r="B122" s="8" t="s">
        <v>682</v>
      </c>
      <c r="C122" s="28" t="s">
        <v>683</v>
      </c>
      <c r="D122" s="9">
        <v>1815</v>
      </c>
      <c r="E122" s="30" t="s">
        <v>684</v>
      </c>
      <c r="F122" s="29">
        <v>1.11E-2</v>
      </c>
      <c r="G122" s="9">
        <v>60511</v>
      </c>
      <c r="H122" s="10">
        <v>219</v>
      </c>
      <c r="I122" s="10">
        <v>-11</v>
      </c>
      <c r="J122" s="10">
        <v>0.3</v>
      </c>
      <c r="K122" s="10">
        <v>139.62</v>
      </c>
      <c r="L122" s="10">
        <v>-2.82</v>
      </c>
      <c r="M122" s="10">
        <v>1</v>
      </c>
      <c r="N122" s="7" t="str">
        <f t="shared" si="1"/>
        <v>▶</v>
      </c>
    </row>
    <row r="123" spans="1:14" x14ac:dyDescent="0.3">
      <c r="A123" s="6">
        <v>122</v>
      </c>
      <c r="B123" s="8" t="s">
        <v>685</v>
      </c>
      <c r="C123" s="28" t="s">
        <v>686</v>
      </c>
      <c r="D123" s="9">
        <v>6360</v>
      </c>
      <c r="E123" s="30" t="s">
        <v>687</v>
      </c>
      <c r="F123" s="29">
        <v>1.11E-2</v>
      </c>
      <c r="G123" s="9">
        <v>13156</v>
      </c>
      <c r="H123" s="10">
        <v>640</v>
      </c>
      <c r="I123" s="10">
        <v>47</v>
      </c>
      <c r="J123" s="10">
        <v>0.23</v>
      </c>
      <c r="K123" s="10">
        <v>11.02</v>
      </c>
      <c r="L123" s="10">
        <v>8.7100000000000009</v>
      </c>
      <c r="M123" s="10">
        <v>0.84</v>
      </c>
      <c r="N123" s="7" t="str">
        <f t="shared" si="1"/>
        <v>▶</v>
      </c>
    </row>
    <row r="124" spans="1:14" x14ac:dyDescent="0.3">
      <c r="A124" s="6">
        <v>123</v>
      </c>
      <c r="B124" s="8" t="s">
        <v>688</v>
      </c>
      <c r="C124" s="28" t="s">
        <v>689</v>
      </c>
      <c r="D124" s="9">
        <v>6450</v>
      </c>
      <c r="E124" s="30" t="s">
        <v>687</v>
      </c>
      <c r="F124" s="29">
        <v>1.0999999999999999E-2</v>
      </c>
      <c r="G124" s="9">
        <v>327577</v>
      </c>
      <c r="H124" s="9">
        <v>1785</v>
      </c>
      <c r="I124" s="10">
        <v>135</v>
      </c>
      <c r="J124" s="10">
        <v>4.91</v>
      </c>
      <c r="K124" s="10">
        <v>26.76</v>
      </c>
      <c r="L124" s="10">
        <v>3.83</v>
      </c>
      <c r="M124" s="10">
        <v>0.51</v>
      </c>
      <c r="N124" s="7" t="str">
        <f t="shared" si="1"/>
        <v>▶</v>
      </c>
    </row>
    <row r="125" spans="1:14" x14ac:dyDescent="0.3">
      <c r="A125" s="6">
        <v>124</v>
      </c>
      <c r="B125" s="8" t="s">
        <v>690</v>
      </c>
      <c r="C125" s="28" t="s">
        <v>691</v>
      </c>
      <c r="D125" s="9">
        <v>2310</v>
      </c>
      <c r="E125" s="30" t="s">
        <v>692</v>
      </c>
      <c r="F125" s="29">
        <v>1.09E-2</v>
      </c>
      <c r="G125" s="9">
        <v>18588</v>
      </c>
      <c r="H125" s="10">
        <v>422</v>
      </c>
      <c r="I125" s="10">
        <v>17</v>
      </c>
      <c r="J125" s="10">
        <v>21.09</v>
      </c>
      <c r="K125" s="10">
        <v>210</v>
      </c>
      <c r="L125" s="10">
        <v>4.79</v>
      </c>
      <c r="M125" s="10">
        <v>1.46</v>
      </c>
      <c r="N125" s="7" t="str">
        <f t="shared" si="1"/>
        <v>▶</v>
      </c>
    </row>
    <row r="126" spans="1:14" x14ac:dyDescent="0.3">
      <c r="A126" s="6">
        <v>125</v>
      </c>
      <c r="B126" s="8" t="s">
        <v>693</v>
      </c>
      <c r="C126" s="28" t="s">
        <v>694</v>
      </c>
      <c r="D126" s="9">
        <v>2345</v>
      </c>
      <c r="E126" s="30" t="s">
        <v>692</v>
      </c>
      <c r="F126" s="29">
        <v>1.0800000000000001E-2</v>
      </c>
      <c r="G126" s="9">
        <v>44585</v>
      </c>
      <c r="H126" s="10">
        <v>842</v>
      </c>
      <c r="I126" s="10">
        <v>78</v>
      </c>
      <c r="J126" s="10">
        <v>1.36</v>
      </c>
      <c r="K126" s="10">
        <v>22.12</v>
      </c>
      <c r="L126" s="10">
        <v>5.63</v>
      </c>
      <c r="M126" s="10">
        <v>0.65</v>
      </c>
      <c r="N126" s="7" t="str">
        <f t="shared" si="1"/>
        <v>▶</v>
      </c>
    </row>
    <row r="127" spans="1:14" x14ac:dyDescent="0.3">
      <c r="E127" s="30"/>
      <c r="F127" s="30"/>
      <c r="N127" s="7" t="str">
        <f t="shared" si="1"/>
        <v/>
      </c>
    </row>
    <row r="128" spans="1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I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RowHeight="16.5" x14ac:dyDescent="0.3"/>
  <cols>
    <col min="1" max="1" width="28.25" customWidth="1"/>
    <col min="2" max="2" width="0.875" style="22" customWidth="1"/>
    <col min="3" max="3" width="9.25" bestFit="1" customWidth="1"/>
    <col min="4" max="7" width="23" bestFit="1" customWidth="1"/>
    <col min="8" max="8" width="11.25" bestFit="1" customWidth="1"/>
    <col min="9" max="9" width="9" style="6"/>
  </cols>
  <sheetData>
    <row r="1" spans="1:9" s="14" customFormat="1" ht="17.25" thickBot="1" x14ac:dyDescent="0.35">
      <c r="A1" s="13" t="s">
        <v>69</v>
      </c>
      <c r="B1" s="21" t="s">
        <v>78</v>
      </c>
      <c r="C1" s="13" t="s">
        <v>70</v>
      </c>
      <c r="D1" s="13" t="s">
        <v>695</v>
      </c>
      <c r="E1" s="13" t="s">
        <v>696</v>
      </c>
      <c r="F1" s="13" t="s">
        <v>697</v>
      </c>
      <c r="G1" s="13" t="s">
        <v>698</v>
      </c>
      <c r="H1" s="13" t="s">
        <v>71</v>
      </c>
      <c r="I1" s="13" t="s">
        <v>39</v>
      </c>
    </row>
    <row r="2" spans="1:9" ht="17.25" thickTop="1" x14ac:dyDescent="0.3">
      <c r="A2" t="s">
        <v>699</v>
      </c>
      <c r="B2" s="22" t="s">
        <v>700</v>
      </c>
      <c r="C2" s="3">
        <v>1.3100000000000001E-2</v>
      </c>
      <c r="D2">
        <v>8</v>
      </c>
      <c r="E2">
        <v>2</v>
      </c>
      <c r="F2">
        <v>1</v>
      </c>
      <c r="G2">
        <v>5</v>
      </c>
      <c r="H2" s="4">
        <v>0.18</v>
      </c>
      <c r="I2" s="7" t="str">
        <f>IF(ISBLANK($B2),"",HYPERLINK($B2,"▶"))</f>
        <v>▶</v>
      </c>
    </row>
    <row r="3" spans="1:9" x14ac:dyDescent="0.3">
      <c r="A3" t="s">
        <v>701</v>
      </c>
      <c r="B3" s="22" t="s">
        <v>702</v>
      </c>
      <c r="C3" s="3">
        <v>1.11E-2</v>
      </c>
      <c r="D3">
        <v>1</v>
      </c>
      <c r="E3">
        <v>1</v>
      </c>
      <c r="F3">
        <v>0</v>
      </c>
      <c r="G3">
        <v>0</v>
      </c>
      <c r="H3" s="4">
        <v>0.15</v>
      </c>
      <c r="I3" s="7" t="str">
        <f t="shared" ref="I3:I66" si="0">IF(ISBLANK($B3),"",HYPERLINK($B3,"▶"))</f>
        <v>▶</v>
      </c>
    </row>
    <row r="4" spans="1:9" x14ac:dyDescent="0.3">
      <c r="A4" t="s">
        <v>703</v>
      </c>
      <c r="B4" s="22" t="s">
        <v>704</v>
      </c>
      <c r="C4" s="3">
        <v>-3.0999999999999999E-3</v>
      </c>
      <c r="D4">
        <v>10</v>
      </c>
      <c r="E4">
        <v>3</v>
      </c>
      <c r="F4">
        <v>0</v>
      </c>
      <c r="G4">
        <v>7</v>
      </c>
      <c r="H4" s="4">
        <v>0.04</v>
      </c>
      <c r="I4" s="7" t="str">
        <f t="shared" si="0"/>
        <v>▶</v>
      </c>
    </row>
    <row r="5" spans="1:9" x14ac:dyDescent="0.3">
      <c r="A5" t="s">
        <v>705</v>
      </c>
      <c r="B5" s="22" t="s">
        <v>706</v>
      </c>
      <c r="C5" s="3">
        <v>-3.5999999999999999E-3</v>
      </c>
      <c r="D5">
        <v>116</v>
      </c>
      <c r="E5">
        <v>21</v>
      </c>
      <c r="F5">
        <v>43</v>
      </c>
      <c r="G5">
        <v>52</v>
      </c>
      <c r="H5" s="4">
        <v>0.05</v>
      </c>
      <c r="I5" s="7" t="str">
        <f t="shared" si="0"/>
        <v>▶</v>
      </c>
    </row>
    <row r="6" spans="1:9" x14ac:dyDescent="0.3">
      <c r="A6" t="s">
        <v>707</v>
      </c>
      <c r="B6" s="22" t="s">
        <v>708</v>
      </c>
      <c r="C6" s="3">
        <v>-4.0000000000000001E-3</v>
      </c>
      <c r="D6">
        <v>11</v>
      </c>
      <c r="E6">
        <v>3</v>
      </c>
      <c r="F6">
        <v>2</v>
      </c>
      <c r="G6">
        <v>6</v>
      </c>
      <c r="H6" s="4">
        <v>0.05</v>
      </c>
      <c r="I6" s="7" t="str">
        <f t="shared" si="0"/>
        <v>▶</v>
      </c>
    </row>
    <row r="7" spans="1:9" x14ac:dyDescent="0.3">
      <c r="A7" t="s">
        <v>709</v>
      </c>
      <c r="B7" s="22" t="s">
        <v>710</v>
      </c>
      <c r="C7" s="3">
        <v>-4.4000000000000003E-3</v>
      </c>
      <c r="D7">
        <v>1</v>
      </c>
      <c r="E7">
        <v>0</v>
      </c>
      <c r="F7">
        <v>0</v>
      </c>
      <c r="G7">
        <v>1</v>
      </c>
      <c r="H7" s="4">
        <v>0.06</v>
      </c>
      <c r="I7" s="7" t="str">
        <f t="shared" si="0"/>
        <v>▶</v>
      </c>
    </row>
    <row r="8" spans="1:9" x14ac:dyDescent="0.3">
      <c r="A8" t="s">
        <v>711</v>
      </c>
      <c r="B8" s="22" t="s">
        <v>712</v>
      </c>
      <c r="C8" s="3">
        <v>-4.4999999999999997E-3</v>
      </c>
      <c r="D8">
        <v>5</v>
      </c>
      <c r="E8">
        <v>1</v>
      </c>
      <c r="F8">
        <v>1</v>
      </c>
      <c r="G8">
        <v>3</v>
      </c>
      <c r="H8" s="4">
        <v>0.06</v>
      </c>
      <c r="I8" s="7" t="str">
        <f t="shared" si="0"/>
        <v>▶</v>
      </c>
    </row>
    <row r="9" spans="1:9" x14ac:dyDescent="0.3">
      <c r="A9" t="s">
        <v>713</v>
      </c>
      <c r="B9" s="22" t="s">
        <v>714</v>
      </c>
      <c r="C9" s="3">
        <v>-4.8999999999999998E-3</v>
      </c>
      <c r="D9">
        <v>28</v>
      </c>
      <c r="E9">
        <v>6</v>
      </c>
      <c r="F9">
        <v>2</v>
      </c>
      <c r="G9">
        <v>20</v>
      </c>
      <c r="H9" s="4">
        <v>0.06</v>
      </c>
      <c r="I9" s="7" t="str">
        <f t="shared" si="0"/>
        <v>▶</v>
      </c>
    </row>
    <row r="10" spans="1:9" x14ac:dyDescent="0.3">
      <c r="A10" t="s">
        <v>715</v>
      </c>
      <c r="B10" s="22" t="s">
        <v>716</v>
      </c>
      <c r="C10" s="3">
        <v>-5.1000000000000004E-3</v>
      </c>
      <c r="D10">
        <v>5</v>
      </c>
      <c r="E10">
        <v>0</v>
      </c>
      <c r="F10">
        <v>1</v>
      </c>
      <c r="G10">
        <v>4</v>
      </c>
      <c r="H10" s="4">
        <v>7.0000000000000007E-2</v>
      </c>
      <c r="I10" s="7" t="str">
        <f t="shared" si="0"/>
        <v>▶</v>
      </c>
    </row>
    <row r="11" spans="1:9" x14ac:dyDescent="0.3">
      <c r="A11" t="s">
        <v>717</v>
      </c>
      <c r="B11" s="22" t="s">
        <v>718</v>
      </c>
      <c r="C11" s="3">
        <v>-5.4999999999999997E-3</v>
      </c>
      <c r="D11">
        <v>8</v>
      </c>
      <c r="E11">
        <v>2</v>
      </c>
      <c r="F11">
        <v>0</v>
      </c>
      <c r="G11">
        <v>6</v>
      </c>
      <c r="H11" s="4">
        <v>7.0000000000000007E-2</v>
      </c>
      <c r="I11" s="7" t="str">
        <f t="shared" si="0"/>
        <v>▶</v>
      </c>
    </row>
    <row r="12" spans="1:9" x14ac:dyDescent="0.3">
      <c r="A12" t="s">
        <v>719</v>
      </c>
      <c r="B12" s="22" t="s">
        <v>720</v>
      </c>
      <c r="C12" s="3">
        <v>-5.5999999999999999E-3</v>
      </c>
      <c r="D12">
        <v>18</v>
      </c>
      <c r="E12">
        <v>2</v>
      </c>
      <c r="F12">
        <v>3</v>
      </c>
      <c r="G12">
        <v>13</v>
      </c>
      <c r="H12" s="4">
        <v>7.0000000000000007E-2</v>
      </c>
      <c r="I12" s="7" t="str">
        <f t="shared" si="0"/>
        <v>▶</v>
      </c>
    </row>
    <row r="13" spans="1:9" x14ac:dyDescent="0.3">
      <c r="A13" t="s">
        <v>721</v>
      </c>
      <c r="B13" s="22" t="s">
        <v>722</v>
      </c>
      <c r="C13" s="3">
        <v>-5.7999999999999996E-3</v>
      </c>
      <c r="D13">
        <v>41</v>
      </c>
      <c r="E13">
        <v>6</v>
      </c>
      <c r="F13">
        <v>4</v>
      </c>
      <c r="G13">
        <v>31</v>
      </c>
      <c r="H13" s="4">
        <v>0.08</v>
      </c>
      <c r="I13" s="7" t="str">
        <f t="shared" si="0"/>
        <v>▶</v>
      </c>
    </row>
    <row r="14" spans="1:9" x14ac:dyDescent="0.3">
      <c r="A14" t="s">
        <v>723</v>
      </c>
      <c r="B14" s="22" t="s">
        <v>724</v>
      </c>
      <c r="C14" s="3">
        <v>-6.0000000000000001E-3</v>
      </c>
      <c r="D14">
        <v>3</v>
      </c>
      <c r="E14">
        <v>0</v>
      </c>
      <c r="F14">
        <v>0</v>
      </c>
      <c r="G14">
        <v>3</v>
      </c>
      <c r="H14" s="4">
        <v>0.08</v>
      </c>
      <c r="I14" s="7" t="str">
        <f t="shared" si="0"/>
        <v>▶</v>
      </c>
    </row>
    <row r="15" spans="1:9" x14ac:dyDescent="0.3">
      <c r="A15" t="s">
        <v>725</v>
      </c>
      <c r="B15" s="22" t="s">
        <v>726</v>
      </c>
      <c r="C15" s="3">
        <v>-7.9000000000000008E-3</v>
      </c>
      <c r="D15">
        <v>7</v>
      </c>
      <c r="E15">
        <v>2</v>
      </c>
      <c r="F15">
        <v>0</v>
      </c>
      <c r="G15">
        <v>5</v>
      </c>
      <c r="H15" s="4">
        <v>0.11</v>
      </c>
      <c r="I15" s="7" t="str">
        <f t="shared" si="0"/>
        <v>▶</v>
      </c>
    </row>
    <row r="16" spans="1:9" x14ac:dyDescent="0.3">
      <c r="A16" t="s">
        <v>727</v>
      </c>
      <c r="B16" s="22" t="s">
        <v>728</v>
      </c>
      <c r="C16" s="3">
        <v>-8.2000000000000007E-3</v>
      </c>
      <c r="D16">
        <v>23</v>
      </c>
      <c r="E16">
        <v>6</v>
      </c>
      <c r="F16">
        <v>1</v>
      </c>
      <c r="G16">
        <v>16</v>
      </c>
      <c r="H16" s="4">
        <v>0.11</v>
      </c>
      <c r="I16" s="7" t="str">
        <f t="shared" si="0"/>
        <v>▶</v>
      </c>
    </row>
    <row r="17" spans="1:9" x14ac:dyDescent="0.3">
      <c r="A17" t="s">
        <v>729</v>
      </c>
      <c r="B17" s="22" t="s">
        <v>730</v>
      </c>
      <c r="C17" s="3">
        <v>-9.5999999999999992E-3</v>
      </c>
      <c r="D17">
        <v>13</v>
      </c>
      <c r="E17">
        <v>5</v>
      </c>
      <c r="F17">
        <v>0</v>
      </c>
      <c r="G17">
        <v>8</v>
      </c>
      <c r="H17" s="4">
        <v>0.13</v>
      </c>
      <c r="I17" s="7" t="str">
        <f t="shared" si="0"/>
        <v>▶</v>
      </c>
    </row>
    <row r="18" spans="1:9" x14ac:dyDescent="0.3">
      <c r="A18" t="s">
        <v>731</v>
      </c>
      <c r="B18" s="22" t="s">
        <v>732</v>
      </c>
      <c r="C18" s="3">
        <v>-9.7999999999999997E-3</v>
      </c>
      <c r="D18">
        <v>57</v>
      </c>
      <c r="E18">
        <v>14</v>
      </c>
      <c r="F18">
        <v>7</v>
      </c>
      <c r="G18">
        <v>36</v>
      </c>
      <c r="H18" s="4">
        <v>0.13</v>
      </c>
      <c r="I18" s="7" t="str">
        <f t="shared" si="0"/>
        <v>▶</v>
      </c>
    </row>
    <row r="19" spans="1:9" x14ac:dyDescent="0.3">
      <c r="A19" t="s">
        <v>733</v>
      </c>
      <c r="B19" s="22" t="s">
        <v>734</v>
      </c>
      <c r="C19" s="3">
        <v>-1.03E-2</v>
      </c>
      <c r="D19">
        <v>1</v>
      </c>
      <c r="E19">
        <v>0</v>
      </c>
      <c r="F19">
        <v>0</v>
      </c>
      <c r="G19">
        <v>1</v>
      </c>
      <c r="H19" s="4">
        <v>0.14000000000000001</v>
      </c>
      <c r="I19" s="7" t="str">
        <f t="shared" si="0"/>
        <v>▶</v>
      </c>
    </row>
    <row r="20" spans="1:9" x14ac:dyDescent="0.3">
      <c r="A20" t="s">
        <v>735</v>
      </c>
      <c r="B20" s="22" t="s">
        <v>736</v>
      </c>
      <c r="C20" s="3">
        <v>-1.06E-2</v>
      </c>
      <c r="D20">
        <v>7</v>
      </c>
      <c r="E20">
        <v>0</v>
      </c>
      <c r="F20">
        <v>0</v>
      </c>
      <c r="G20">
        <v>7</v>
      </c>
      <c r="H20" s="4">
        <v>0.15</v>
      </c>
      <c r="I20" s="7" t="str">
        <f t="shared" si="0"/>
        <v>▶</v>
      </c>
    </row>
    <row r="21" spans="1:9" x14ac:dyDescent="0.3">
      <c r="A21" t="s">
        <v>737</v>
      </c>
      <c r="B21" s="22" t="s">
        <v>738</v>
      </c>
      <c r="C21" s="3">
        <v>-1.1599999999999999E-2</v>
      </c>
      <c r="D21">
        <v>1355</v>
      </c>
      <c r="E21">
        <v>437</v>
      </c>
      <c r="F21">
        <v>94</v>
      </c>
      <c r="G21">
        <v>824</v>
      </c>
      <c r="H21" s="4">
        <v>0.16</v>
      </c>
      <c r="I21" s="7" t="str">
        <f t="shared" si="0"/>
        <v>▶</v>
      </c>
    </row>
    <row r="22" spans="1:9" x14ac:dyDescent="0.3">
      <c r="A22" t="s">
        <v>739</v>
      </c>
      <c r="B22" s="22" t="s">
        <v>740</v>
      </c>
      <c r="C22" s="3">
        <v>-1.26E-2</v>
      </c>
      <c r="D22">
        <v>31</v>
      </c>
      <c r="E22">
        <v>5</v>
      </c>
      <c r="F22">
        <v>3</v>
      </c>
      <c r="G22">
        <v>23</v>
      </c>
      <c r="H22" s="4">
        <v>0.17</v>
      </c>
      <c r="I22" s="7" t="str">
        <f t="shared" si="0"/>
        <v>▶</v>
      </c>
    </row>
    <row r="23" spans="1:9" x14ac:dyDescent="0.3">
      <c r="A23" t="s">
        <v>741</v>
      </c>
      <c r="B23" s="22" t="s">
        <v>742</v>
      </c>
      <c r="C23" s="3">
        <v>-1.2999999999999999E-2</v>
      </c>
      <c r="D23">
        <v>4</v>
      </c>
      <c r="E23">
        <v>1</v>
      </c>
      <c r="F23">
        <v>0</v>
      </c>
      <c r="G23">
        <v>3</v>
      </c>
      <c r="H23" s="4">
        <v>0.18</v>
      </c>
      <c r="I23" s="7" t="str">
        <f t="shared" si="0"/>
        <v>▶</v>
      </c>
    </row>
    <row r="24" spans="1:9" x14ac:dyDescent="0.3">
      <c r="A24" t="s">
        <v>743</v>
      </c>
      <c r="B24" s="22" t="s">
        <v>744</v>
      </c>
      <c r="C24" s="3">
        <v>-1.46E-2</v>
      </c>
      <c r="D24">
        <v>24</v>
      </c>
      <c r="E24">
        <v>4</v>
      </c>
      <c r="F24">
        <v>1</v>
      </c>
      <c r="G24">
        <v>19</v>
      </c>
      <c r="H24" s="4">
        <v>0.2</v>
      </c>
      <c r="I24" s="7" t="str">
        <f t="shared" si="0"/>
        <v>▶</v>
      </c>
    </row>
    <row r="25" spans="1:9" x14ac:dyDescent="0.3">
      <c r="A25" t="s">
        <v>745</v>
      </c>
      <c r="B25" s="22" t="s">
        <v>746</v>
      </c>
      <c r="C25" s="3">
        <v>-1.4800000000000001E-2</v>
      </c>
      <c r="D25">
        <v>16</v>
      </c>
      <c r="E25">
        <v>0</v>
      </c>
      <c r="F25">
        <v>1</v>
      </c>
      <c r="G25">
        <v>15</v>
      </c>
      <c r="H25" s="4">
        <v>0.21</v>
      </c>
      <c r="I25" s="7" t="str">
        <f t="shared" si="0"/>
        <v>▶</v>
      </c>
    </row>
    <row r="26" spans="1:9" x14ac:dyDescent="0.3">
      <c r="A26" t="s">
        <v>747</v>
      </c>
      <c r="B26" s="22" t="s">
        <v>748</v>
      </c>
      <c r="C26" s="3">
        <v>-1.5900000000000001E-2</v>
      </c>
      <c r="D26">
        <v>65</v>
      </c>
      <c r="E26">
        <v>18</v>
      </c>
      <c r="F26">
        <v>3</v>
      </c>
      <c r="G26">
        <v>44</v>
      </c>
      <c r="H26" s="4">
        <v>0.22</v>
      </c>
      <c r="I26" s="7" t="str">
        <f t="shared" si="0"/>
        <v>▶</v>
      </c>
    </row>
    <row r="27" spans="1:9" x14ac:dyDescent="0.3">
      <c r="A27" t="s">
        <v>749</v>
      </c>
      <c r="B27" s="22" t="s">
        <v>750</v>
      </c>
      <c r="C27" s="3">
        <v>-1.61E-2</v>
      </c>
      <c r="D27">
        <v>12</v>
      </c>
      <c r="E27">
        <v>2</v>
      </c>
      <c r="F27">
        <v>0</v>
      </c>
      <c r="G27">
        <v>10</v>
      </c>
      <c r="H27" s="4">
        <v>0.22</v>
      </c>
      <c r="I27" s="7" t="str">
        <f t="shared" si="0"/>
        <v>▶</v>
      </c>
    </row>
    <row r="28" spans="1:9" x14ac:dyDescent="0.3">
      <c r="A28" t="s">
        <v>751</v>
      </c>
      <c r="B28" s="22" t="s">
        <v>752</v>
      </c>
      <c r="C28" s="3">
        <v>-1.6799999999999999E-2</v>
      </c>
      <c r="D28">
        <v>12</v>
      </c>
      <c r="E28">
        <v>1</v>
      </c>
      <c r="F28">
        <v>2</v>
      </c>
      <c r="G28">
        <v>9</v>
      </c>
      <c r="H28" s="4">
        <v>0.23</v>
      </c>
      <c r="I28" s="7" t="str">
        <f t="shared" si="0"/>
        <v>▶</v>
      </c>
    </row>
    <row r="29" spans="1:9" x14ac:dyDescent="0.3">
      <c r="A29" t="s">
        <v>753</v>
      </c>
      <c r="B29" s="22" t="s">
        <v>754</v>
      </c>
      <c r="C29" s="3">
        <v>-1.7000000000000001E-2</v>
      </c>
      <c r="D29">
        <v>38</v>
      </c>
      <c r="E29">
        <v>4</v>
      </c>
      <c r="F29">
        <v>0</v>
      </c>
      <c r="G29">
        <v>34</v>
      </c>
      <c r="H29" s="4">
        <v>0.24</v>
      </c>
      <c r="I29" s="7" t="str">
        <f t="shared" si="0"/>
        <v>▶</v>
      </c>
    </row>
    <row r="30" spans="1:9" x14ac:dyDescent="0.3">
      <c r="A30" t="s">
        <v>755</v>
      </c>
      <c r="B30" s="22" t="s">
        <v>756</v>
      </c>
      <c r="C30" s="3">
        <v>-1.7999999999999999E-2</v>
      </c>
      <c r="D30">
        <v>1</v>
      </c>
      <c r="E30">
        <v>0</v>
      </c>
      <c r="F30">
        <v>0</v>
      </c>
      <c r="G30">
        <v>1</v>
      </c>
      <c r="H30" s="4">
        <v>0.25</v>
      </c>
      <c r="I30" s="7" t="str">
        <f t="shared" si="0"/>
        <v>▶</v>
      </c>
    </row>
    <row r="31" spans="1:9" x14ac:dyDescent="0.3">
      <c r="A31" t="s">
        <v>757</v>
      </c>
      <c r="B31" s="22" t="s">
        <v>758</v>
      </c>
      <c r="C31" s="3">
        <v>-1.84E-2</v>
      </c>
      <c r="D31">
        <v>76</v>
      </c>
      <c r="E31">
        <v>12</v>
      </c>
      <c r="F31">
        <v>2</v>
      </c>
      <c r="G31">
        <v>62</v>
      </c>
      <c r="H31" s="4">
        <v>0.26</v>
      </c>
      <c r="I31" s="7" t="str">
        <f t="shared" si="0"/>
        <v>▶</v>
      </c>
    </row>
    <row r="32" spans="1:9" x14ac:dyDescent="0.3">
      <c r="A32" t="s">
        <v>759</v>
      </c>
      <c r="B32" s="22" t="s">
        <v>760</v>
      </c>
      <c r="C32" s="3">
        <v>-1.84E-2</v>
      </c>
      <c r="D32">
        <v>20</v>
      </c>
      <c r="E32">
        <v>1</v>
      </c>
      <c r="F32">
        <v>2</v>
      </c>
      <c r="G32">
        <v>17</v>
      </c>
      <c r="H32" s="4">
        <v>0.26</v>
      </c>
      <c r="I32" s="7" t="str">
        <f t="shared" si="0"/>
        <v>▶</v>
      </c>
    </row>
    <row r="33" spans="1:9" x14ac:dyDescent="0.3">
      <c r="A33" t="s">
        <v>761</v>
      </c>
      <c r="B33" s="22" t="s">
        <v>762</v>
      </c>
      <c r="C33" s="3">
        <v>-1.8800000000000001E-2</v>
      </c>
      <c r="D33">
        <v>9</v>
      </c>
      <c r="E33">
        <v>1</v>
      </c>
      <c r="F33">
        <v>0</v>
      </c>
      <c r="G33">
        <v>8</v>
      </c>
      <c r="H33" s="4">
        <v>0.26</v>
      </c>
      <c r="I33" s="7" t="str">
        <f t="shared" si="0"/>
        <v>▶</v>
      </c>
    </row>
    <row r="34" spans="1:9" x14ac:dyDescent="0.3">
      <c r="A34" t="s">
        <v>763</v>
      </c>
      <c r="B34" s="22" t="s">
        <v>764</v>
      </c>
      <c r="C34" s="3">
        <v>-1.9E-2</v>
      </c>
      <c r="D34">
        <v>1</v>
      </c>
      <c r="E34">
        <v>0</v>
      </c>
      <c r="F34">
        <v>0</v>
      </c>
      <c r="G34">
        <v>1</v>
      </c>
      <c r="H34" s="4">
        <v>0.26</v>
      </c>
      <c r="I34" s="7" t="str">
        <f t="shared" si="0"/>
        <v>▶</v>
      </c>
    </row>
    <row r="35" spans="1:9" x14ac:dyDescent="0.3">
      <c r="A35" t="s">
        <v>765</v>
      </c>
      <c r="B35" s="22" t="s">
        <v>766</v>
      </c>
      <c r="C35" s="3">
        <v>-1.9099999999999999E-2</v>
      </c>
      <c r="D35">
        <v>85</v>
      </c>
      <c r="E35">
        <v>9</v>
      </c>
      <c r="F35">
        <v>8</v>
      </c>
      <c r="G35">
        <v>68</v>
      </c>
      <c r="H35" s="4">
        <v>0.27</v>
      </c>
      <c r="I35" s="7" t="str">
        <f t="shared" si="0"/>
        <v>▶</v>
      </c>
    </row>
    <row r="36" spans="1:9" x14ac:dyDescent="0.3">
      <c r="A36" t="s">
        <v>767</v>
      </c>
      <c r="B36" s="22" t="s">
        <v>768</v>
      </c>
      <c r="C36" s="3">
        <v>-2.0199999999999999E-2</v>
      </c>
      <c r="D36">
        <v>12</v>
      </c>
      <c r="E36">
        <v>0</v>
      </c>
      <c r="F36">
        <v>0</v>
      </c>
      <c r="G36">
        <v>12</v>
      </c>
      <c r="H36" s="4">
        <v>0.28000000000000003</v>
      </c>
      <c r="I36" s="7" t="str">
        <f t="shared" si="0"/>
        <v>▶</v>
      </c>
    </row>
    <row r="37" spans="1:9" x14ac:dyDescent="0.3">
      <c r="A37" t="s">
        <v>769</v>
      </c>
      <c r="B37" s="22" t="s">
        <v>770</v>
      </c>
      <c r="C37" s="3">
        <v>-2.0899999999999998E-2</v>
      </c>
      <c r="D37">
        <v>27</v>
      </c>
      <c r="E37">
        <v>8</v>
      </c>
      <c r="F37">
        <v>0</v>
      </c>
      <c r="G37">
        <v>19</v>
      </c>
      <c r="H37" s="4">
        <v>0.28999999999999998</v>
      </c>
      <c r="I37" s="7" t="str">
        <f t="shared" si="0"/>
        <v>▶</v>
      </c>
    </row>
    <row r="38" spans="1:9" x14ac:dyDescent="0.3">
      <c r="A38" t="s">
        <v>771</v>
      </c>
      <c r="B38" s="22" t="s">
        <v>772</v>
      </c>
      <c r="C38" s="3">
        <v>-2.12E-2</v>
      </c>
      <c r="D38">
        <v>35</v>
      </c>
      <c r="E38">
        <v>6</v>
      </c>
      <c r="F38">
        <v>2</v>
      </c>
      <c r="G38">
        <v>27</v>
      </c>
      <c r="H38" s="4">
        <v>0.3</v>
      </c>
      <c r="I38" s="7" t="str">
        <f t="shared" si="0"/>
        <v>▶</v>
      </c>
    </row>
    <row r="39" spans="1:9" x14ac:dyDescent="0.3">
      <c r="A39" t="s">
        <v>773</v>
      </c>
      <c r="B39" s="22" t="s">
        <v>774</v>
      </c>
      <c r="C39" s="3">
        <v>-2.1499999999999998E-2</v>
      </c>
      <c r="D39">
        <v>11</v>
      </c>
      <c r="E39">
        <v>2</v>
      </c>
      <c r="F39">
        <v>0</v>
      </c>
      <c r="G39">
        <v>9</v>
      </c>
      <c r="H39" s="4">
        <v>0.3</v>
      </c>
      <c r="I39" s="7" t="str">
        <f t="shared" si="0"/>
        <v>▶</v>
      </c>
    </row>
    <row r="40" spans="1:9" x14ac:dyDescent="0.3">
      <c r="A40" t="s">
        <v>775</v>
      </c>
      <c r="B40" s="22" t="s">
        <v>776</v>
      </c>
      <c r="C40" s="3">
        <v>-2.1600000000000001E-2</v>
      </c>
      <c r="D40">
        <v>16</v>
      </c>
      <c r="E40">
        <v>3</v>
      </c>
      <c r="F40">
        <v>0</v>
      </c>
      <c r="G40">
        <v>13</v>
      </c>
      <c r="H40" s="4">
        <v>0.3</v>
      </c>
      <c r="I40" s="7" t="str">
        <f t="shared" si="0"/>
        <v>▶</v>
      </c>
    </row>
    <row r="41" spans="1:9" x14ac:dyDescent="0.3">
      <c r="A41" t="s">
        <v>777</v>
      </c>
      <c r="B41" s="22" t="s">
        <v>778</v>
      </c>
      <c r="C41" s="3">
        <v>-2.1700000000000001E-2</v>
      </c>
      <c r="D41">
        <v>6</v>
      </c>
      <c r="E41">
        <v>0</v>
      </c>
      <c r="F41">
        <v>2</v>
      </c>
      <c r="G41">
        <v>4</v>
      </c>
      <c r="H41" s="4">
        <v>0.3</v>
      </c>
      <c r="I41" s="7" t="str">
        <f t="shared" si="0"/>
        <v>▶</v>
      </c>
    </row>
    <row r="42" spans="1:9" x14ac:dyDescent="0.3">
      <c r="A42" t="s">
        <v>779</v>
      </c>
      <c r="B42" s="22" t="s">
        <v>780</v>
      </c>
      <c r="C42" s="3">
        <v>-2.18E-2</v>
      </c>
      <c r="D42">
        <v>19</v>
      </c>
      <c r="E42">
        <v>0</v>
      </c>
      <c r="F42">
        <v>1</v>
      </c>
      <c r="G42">
        <v>18</v>
      </c>
      <c r="H42" s="4">
        <v>0.3</v>
      </c>
      <c r="I42" s="7" t="str">
        <f t="shared" si="0"/>
        <v>▶</v>
      </c>
    </row>
    <row r="43" spans="1:9" x14ac:dyDescent="0.3">
      <c r="A43" t="s">
        <v>781</v>
      </c>
      <c r="B43" s="22" t="s">
        <v>782</v>
      </c>
      <c r="C43" s="3">
        <v>-2.23E-2</v>
      </c>
      <c r="D43">
        <v>64</v>
      </c>
      <c r="E43">
        <v>10</v>
      </c>
      <c r="F43">
        <v>3</v>
      </c>
      <c r="G43">
        <v>51</v>
      </c>
      <c r="H43" s="4">
        <v>0.31</v>
      </c>
      <c r="I43" s="7" t="str">
        <f t="shared" si="0"/>
        <v>▶</v>
      </c>
    </row>
    <row r="44" spans="1:9" x14ac:dyDescent="0.3">
      <c r="A44" t="s">
        <v>783</v>
      </c>
      <c r="B44" s="22" t="s">
        <v>784</v>
      </c>
      <c r="C44" s="3">
        <v>-2.2800000000000001E-2</v>
      </c>
      <c r="D44">
        <v>13</v>
      </c>
      <c r="E44">
        <v>3</v>
      </c>
      <c r="F44">
        <v>1</v>
      </c>
      <c r="G44">
        <v>9</v>
      </c>
      <c r="H44" s="4">
        <v>0.32</v>
      </c>
      <c r="I44" s="7" t="str">
        <f t="shared" si="0"/>
        <v>▶</v>
      </c>
    </row>
    <row r="45" spans="1:9" x14ac:dyDescent="0.3">
      <c r="A45" t="s">
        <v>785</v>
      </c>
      <c r="B45" s="22" t="s">
        <v>786</v>
      </c>
      <c r="C45" s="3">
        <v>-2.35E-2</v>
      </c>
      <c r="D45">
        <v>57</v>
      </c>
      <c r="E45">
        <v>16</v>
      </c>
      <c r="F45">
        <v>4</v>
      </c>
      <c r="G45">
        <v>37</v>
      </c>
      <c r="H45" s="4">
        <v>0.33</v>
      </c>
      <c r="I45" s="7" t="str">
        <f t="shared" si="0"/>
        <v>▶</v>
      </c>
    </row>
    <row r="46" spans="1:9" x14ac:dyDescent="0.3">
      <c r="A46" t="s">
        <v>787</v>
      </c>
      <c r="B46" s="22" t="s">
        <v>788</v>
      </c>
      <c r="C46" s="3">
        <v>-2.3800000000000002E-2</v>
      </c>
      <c r="D46">
        <v>90</v>
      </c>
      <c r="E46">
        <v>8</v>
      </c>
      <c r="F46">
        <v>3</v>
      </c>
      <c r="G46">
        <v>79</v>
      </c>
      <c r="H46" s="4">
        <v>0.33</v>
      </c>
      <c r="I46" s="7" t="str">
        <f t="shared" si="0"/>
        <v>▶</v>
      </c>
    </row>
    <row r="47" spans="1:9" x14ac:dyDescent="0.3">
      <c r="A47" t="s">
        <v>789</v>
      </c>
      <c r="B47" s="22" t="s">
        <v>790</v>
      </c>
      <c r="C47" s="3">
        <v>-2.4500000000000001E-2</v>
      </c>
      <c r="D47">
        <v>24</v>
      </c>
      <c r="E47">
        <v>1</v>
      </c>
      <c r="F47">
        <v>2</v>
      </c>
      <c r="G47">
        <v>21</v>
      </c>
      <c r="H47" s="4">
        <v>0.34</v>
      </c>
      <c r="I47" s="7" t="str">
        <f t="shared" si="0"/>
        <v>▶</v>
      </c>
    </row>
    <row r="48" spans="1:9" x14ac:dyDescent="0.3">
      <c r="A48" t="s">
        <v>791</v>
      </c>
      <c r="B48" s="22" t="s">
        <v>792</v>
      </c>
      <c r="C48" s="3">
        <v>-2.63E-2</v>
      </c>
      <c r="D48">
        <v>52</v>
      </c>
      <c r="E48">
        <v>3</v>
      </c>
      <c r="F48">
        <v>4</v>
      </c>
      <c r="G48">
        <v>45</v>
      </c>
      <c r="H48" s="4">
        <v>0.37</v>
      </c>
      <c r="I48" s="7" t="str">
        <f t="shared" si="0"/>
        <v>▶</v>
      </c>
    </row>
    <row r="49" spans="1:9" x14ac:dyDescent="0.3">
      <c r="A49" t="s">
        <v>793</v>
      </c>
      <c r="B49" s="22" t="s">
        <v>794</v>
      </c>
      <c r="C49" s="3">
        <v>-2.63E-2</v>
      </c>
      <c r="D49">
        <v>16</v>
      </c>
      <c r="E49">
        <v>0</v>
      </c>
      <c r="F49">
        <v>1</v>
      </c>
      <c r="G49">
        <v>15</v>
      </c>
      <c r="H49" s="4">
        <v>0.37</v>
      </c>
      <c r="I49" s="7" t="str">
        <f t="shared" si="0"/>
        <v>▶</v>
      </c>
    </row>
    <row r="50" spans="1:9" x14ac:dyDescent="0.3">
      <c r="A50" t="s">
        <v>795</v>
      </c>
      <c r="B50" s="22" t="s">
        <v>796</v>
      </c>
      <c r="C50" s="3">
        <v>-2.6800000000000001E-2</v>
      </c>
      <c r="D50">
        <v>184</v>
      </c>
      <c r="E50">
        <v>18</v>
      </c>
      <c r="F50">
        <v>7</v>
      </c>
      <c r="G50">
        <v>159</v>
      </c>
      <c r="H50" s="4">
        <v>0.38</v>
      </c>
      <c r="I50" s="7" t="str">
        <f t="shared" si="0"/>
        <v>▶</v>
      </c>
    </row>
    <row r="51" spans="1:9" x14ac:dyDescent="0.3">
      <c r="A51" t="s">
        <v>797</v>
      </c>
      <c r="B51" s="22" t="s">
        <v>798</v>
      </c>
      <c r="C51" s="3">
        <v>-2.69E-2</v>
      </c>
      <c r="D51">
        <v>52</v>
      </c>
      <c r="E51">
        <v>5</v>
      </c>
      <c r="F51">
        <v>1</v>
      </c>
      <c r="G51">
        <v>46</v>
      </c>
      <c r="H51" s="4">
        <v>0.38</v>
      </c>
      <c r="I51" s="7" t="str">
        <f t="shared" si="0"/>
        <v>▶</v>
      </c>
    </row>
    <row r="52" spans="1:9" x14ac:dyDescent="0.3">
      <c r="A52" t="s">
        <v>799</v>
      </c>
      <c r="B52" s="22" t="s">
        <v>800</v>
      </c>
      <c r="C52" s="3">
        <v>-2.7E-2</v>
      </c>
      <c r="D52">
        <v>11</v>
      </c>
      <c r="E52">
        <v>0</v>
      </c>
      <c r="F52">
        <v>0</v>
      </c>
      <c r="G52">
        <v>11</v>
      </c>
      <c r="H52" s="4">
        <v>0.38</v>
      </c>
      <c r="I52" s="7" t="str">
        <f t="shared" si="0"/>
        <v>▶</v>
      </c>
    </row>
    <row r="53" spans="1:9" x14ac:dyDescent="0.3">
      <c r="A53" t="s">
        <v>801</v>
      </c>
      <c r="B53" s="22" t="s">
        <v>802</v>
      </c>
      <c r="C53" s="3">
        <v>-2.7400000000000001E-2</v>
      </c>
      <c r="D53">
        <v>78</v>
      </c>
      <c r="E53">
        <v>12</v>
      </c>
      <c r="F53">
        <v>4</v>
      </c>
      <c r="G53">
        <v>62</v>
      </c>
      <c r="H53" s="4">
        <v>0.38</v>
      </c>
      <c r="I53" s="7" t="str">
        <f t="shared" si="0"/>
        <v>▶</v>
      </c>
    </row>
    <row r="54" spans="1:9" x14ac:dyDescent="0.3">
      <c r="A54" t="s">
        <v>803</v>
      </c>
      <c r="B54" s="22" t="s">
        <v>804</v>
      </c>
      <c r="C54" s="3">
        <v>-2.7900000000000001E-2</v>
      </c>
      <c r="D54">
        <v>15</v>
      </c>
      <c r="E54">
        <v>1</v>
      </c>
      <c r="F54">
        <v>1</v>
      </c>
      <c r="G54">
        <v>13</v>
      </c>
      <c r="H54" s="4">
        <v>0.39</v>
      </c>
      <c r="I54" s="7" t="str">
        <f t="shared" si="0"/>
        <v>▶</v>
      </c>
    </row>
    <row r="55" spans="1:9" x14ac:dyDescent="0.3">
      <c r="A55" t="s">
        <v>805</v>
      </c>
      <c r="B55" s="22" t="s">
        <v>806</v>
      </c>
      <c r="C55" s="3">
        <v>-2.8299999999999999E-2</v>
      </c>
      <c r="D55">
        <v>4</v>
      </c>
      <c r="E55">
        <v>0</v>
      </c>
      <c r="F55">
        <v>0</v>
      </c>
      <c r="G55">
        <v>4</v>
      </c>
      <c r="H55" s="4">
        <v>0.4</v>
      </c>
      <c r="I55" s="7" t="str">
        <f t="shared" si="0"/>
        <v>▶</v>
      </c>
    </row>
    <row r="56" spans="1:9" x14ac:dyDescent="0.3">
      <c r="A56" t="s">
        <v>807</v>
      </c>
      <c r="B56" s="22" t="s">
        <v>808</v>
      </c>
      <c r="C56" s="3">
        <v>-2.8799999999999999E-2</v>
      </c>
      <c r="D56">
        <v>104</v>
      </c>
      <c r="E56">
        <v>12</v>
      </c>
      <c r="F56">
        <v>4</v>
      </c>
      <c r="G56">
        <v>88</v>
      </c>
      <c r="H56" s="4">
        <v>0.4</v>
      </c>
      <c r="I56" s="7" t="str">
        <f t="shared" si="0"/>
        <v>▶</v>
      </c>
    </row>
    <row r="57" spans="1:9" x14ac:dyDescent="0.3">
      <c r="A57" t="s">
        <v>809</v>
      </c>
      <c r="B57" s="22" t="s">
        <v>810</v>
      </c>
      <c r="C57" s="3">
        <v>-3.0599999999999999E-2</v>
      </c>
      <c r="D57">
        <v>14</v>
      </c>
      <c r="E57">
        <v>1</v>
      </c>
      <c r="F57">
        <v>2</v>
      </c>
      <c r="G57">
        <v>11</v>
      </c>
      <c r="H57" s="4">
        <v>0.43</v>
      </c>
      <c r="I57" s="7" t="str">
        <f t="shared" si="0"/>
        <v>▶</v>
      </c>
    </row>
    <row r="58" spans="1:9" x14ac:dyDescent="0.3">
      <c r="A58" t="s">
        <v>811</v>
      </c>
      <c r="B58" s="22" t="s">
        <v>812</v>
      </c>
      <c r="C58" s="3">
        <v>-3.1199999999999999E-2</v>
      </c>
      <c r="D58">
        <v>61</v>
      </c>
      <c r="E58">
        <v>10</v>
      </c>
      <c r="F58">
        <v>2</v>
      </c>
      <c r="G58">
        <v>49</v>
      </c>
      <c r="H58" s="4">
        <v>0.44</v>
      </c>
      <c r="I58" s="7" t="str">
        <f t="shared" si="0"/>
        <v>▶</v>
      </c>
    </row>
    <row r="59" spans="1:9" x14ac:dyDescent="0.3">
      <c r="A59" t="s">
        <v>813</v>
      </c>
      <c r="B59" s="22" t="s">
        <v>814</v>
      </c>
      <c r="C59" s="3">
        <v>-3.1800000000000002E-2</v>
      </c>
      <c r="D59">
        <v>27</v>
      </c>
      <c r="E59">
        <v>6</v>
      </c>
      <c r="F59">
        <v>3</v>
      </c>
      <c r="G59">
        <v>18</v>
      </c>
      <c r="H59" s="4">
        <v>0.45</v>
      </c>
      <c r="I59" s="7" t="str">
        <f t="shared" si="0"/>
        <v>▶</v>
      </c>
    </row>
    <row r="60" spans="1:9" x14ac:dyDescent="0.3">
      <c r="A60" t="s">
        <v>815</v>
      </c>
      <c r="B60" s="22" t="s">
        <v>816</v>
      </c>
      <c r="C60" s="3">
        <v>-3.2199999999999999E-2</v>
      </c>
      <c r="D60">
        <v>1</v>
      </c>
      <c r="E60">
        <v>0</v>
      </c>
      <c r="F60">
        <v>0</v>
      </c>
      <c r="G60">
        <v>1</v>
      </c>
      <c r="H60" s="4">
        <v>0.45</v>
      </c>
      <c r="I60" s="7" t="str">
        <f t="shared" si="0"/>
        <v>▶</v>
      </c>
    </row>
    <row r="61" spans="1:9" x14ac:dyDescent="0.3">
      <c r="A61" t="s">
        <v>817</v>
      </c>
      <c r="B61" s="22" t="s">
        <v>818</v>
      </c>
      <c r="C61" s="3">
        <v>-3.3300000000000003E-2</v>
      </c>
      <c r="D61">
        <v>99</v>
      </c>
      <c r="E61">
        <v>19</v>
      </c>
      <c r="F61">
        <v>9</v>
      </c>
      <c r="G61">
        <v>71</v>
      </c>
      <c r="H61" s="4">
        <v>0.47</v>
      </c>
      <c r="I61" s="7" t="str">
        <f t="shared" si="0"/>
        <v>▶</v>
      </c>
    </row>
    <row r="62" spans="1:9" x14ac:dyDescent="0.3">
      <c r="A62" t="s">
        <v>819</v>
      </c>
      <c r="B62" s="22" t="s">
        <v>820</v>
      </c>
      <c r="C62" s="3">
        <v>-3.5400000000000001E-2</v>
      </c>
      <c r="D62">
        <v>12</v>
      </c>
      <c r="E62">
        <v>1</v>
      </c>
      <c r="F62">
        <v>0</v>
      </c>
      <c r="G62">
        <v>11</v>
      </c>
      <c r="H62" s="4">
        <v>0.5</v>
      </c>
      <c r="I62" s="7" t="str">
        <f t="shared" si="0"/>
        <v>▶</v>
      </c>
    </row>
    <row r="63" spans="1:9" x14ac:dyDescent="0.3">
      <c r="A63" t="s">
        <v>821</v>
      </c>
      <c r="B63" s="22" t="s">
        <v>822</v>
      </c>
      <c r="C63" s="3">
        <v>-3.6200000000000003E-2</v>
      </c>
      <c r="D63">
        <v>43</v>
      </c>
      <c r="E63">
        <v>4</v>
      </c>
      <c r="F63">
        <v>1</v>
      </c>
      <c r="G63">
        <v>38</v>
      </c>
      <c r="H63" s="4">
        <v>0.51</v>
      </c>
      <c r="I63" s="7" t="str">
        <f t="shared" si="0"/>
        <v>▶</v>
      </c>
    </row>
    <row r="64" spans="1:9" x14ac:dyDescent="0.3">
      <c r="A64" t="s">
        <v>823</v>
      </c>
      <c r="B64" s="22" t="s">
        <v>824</v>
      </c>
      <c r="C64" s="3">
        <v>-3.7499999999999999E-2</v>
      </c>
      <c r="D64">
        <v>162</v>
      </c>
      <c r="E64">
        <v>12</v>
      </c>
      <c r="F64">
        <v>7</v>
      </c>
      <c r="G64">
        <v>143</v>
      </c>
      <c r="H64" s="4">
        <v>0.53</v>
      </c>
      <c r="I64" s="7" t="str">
        <f t="shared" si="0"/>
        <v>▶</v>
      </c>
    </row>
    <row r="65" spans="1:9" x14ac:dyDescent="0.3">
      <c r="A65" t="s">
        <v>825</v>
      </c>
      <c r="B65" s="22" t="s">
        <v>826</v>
      </c>
      <c r="C65" s="3">
        <v>-3.8300000000000001E-2</v>
      </c>
      <c r="D65">
        <v>21</v>
      </c>
      <c r="E65">
        <v>1</v>
      </c>
      <c r="F65">
        <v>3</v>
      </c>
      <c r="G65">
        <v>17</v>
      </c>
      <c r="H65" s="4">
        <v>0.54</v>
      </c>
      <c r="I65" s="7" t="str">
        <f t="shared" si="0"/>
        <v>▶</v>
      </c>
    </row>
    <row r="66" spans="1:9" x14ac:dyDescent="0.3">
      <c r="A66" t="s">
        <v>827</v>
      </c>
      <c r="B66" s="22" t="s">
        <v>828</v>
      </c>
      <c r="C66" s="3">
        <v>-3.85E-2</v>
      </c>
      <c r="D66">
        <v>153</v>
      </c>
      <c r="E66">
        <v>20</v>
      </c>
      <c r="F66">
        <v>8</v>
      </c>
      <c r="G66">
        <v>125</v>
      </c>
      <c r="H66" s="4">
        <v>0.54</v>
      </c>
      <c r="I66" s="7" t="str">
        <f t="shared" si="0"/>
        <v>▶</v>
      </c>
    </row>
    <row r="67" spans="1:9" x14ac:dyDescent="0.3">
      <c r="A67" t="s">
        <v>829</v>
      </c>
      <c r="B67" s="22" t="s">
        <v>830</v>
      </c>
      <c r="C67" s="3">
        <v>-3.9899999999999998E-2</v>
      </c>
      <c r="D67">
        <v>4</v>
      </c>
      <c r="E67">
        <v>0</v>
      </c>
      <c r="F67">
        <v>1</v>
      </c>
      <c r="G67">
        <v>3</v>
      </c>
      <c r="H67" s="4">
        <v>0.56000000000000005</v>
      </c>
      <c r="I67" s="7" t="str">
        <f t="shared" ref="I67:I130" si="1">IF(ISBLANK($B67),"",HYPERLINK($B67,"▶"))</f>
        <v>▶</v>
      </c>
    </row>
    <row r="68" spans="1:9" x14ac:dyDescent="0.3">
      <c r="A68" t="s">
        <v>831</v>
      </c>
      <c r="B68" s="22" t="s">
        <v>832</v>
      </c>
      <c r="C68" s="3">
        <v>-4.0099999999999997E-2</v>
      </c>
      <c r="D68">
        <v>11</v>
      </c>
      <c r="E68">
        <v>2</v>
      </c>
      <c r="F68">
        <v>1</v>
      </c>
      <c r="G68">
        <v>8</v>
      </c>
      <c r="H68" s="4">
        <v>0.56000000000000005</v>
      </c>
      <c r="I68" s="7" t="str">
        <f t="shared" si="1"/>
        <v>▶</v>
      </c>
    </row>
    <row r="69" spans="1:9" x14ac:dyDescent="0.3">
      <c r="A69" t="s">
        <v>833</v>
      </c>
      <c r="B69" s="22" t="s">
        <v>834</v>
      </c>
      <c r="C69" s="3">
        <v>-4.0500000000000001E-2</v>
      </c>
      <c r="D69">
        <v>79</v>
      </c>
      <c r="E69">
        <v>5</v>
      </c>
      <c r="F69">
        <v>8</v>
      </c>
      <c r="G69">
        <v>66</v>
      </c>
      <c r="H69" s="4">
        <v>0.56999999999999995</v>
      </c>
      <c r="I69" s="7" t="str">
        <f t="shared" si="1"/>
        <v>▶</v>
      </c>
    </row>
    <row r="70" spans="1:9" x14ac:dyDescent="0.3">
      <c r="A70" t="s">
        <v>835</v>
      </c>
      <c r="B70" s="22" t="s">
        <v>836</v>
      </c>
      <c r="C70" s="3">
        <v>-4.1599999999999998E-2</v>
      </c>
      <c r="D70">
        <v>10</v>
      </c>
      <c r="E70">
        <v>1</v>
      </c>
      <c r="F70">
        <v>0</v>
      </c>
      <c r="G70">
        <v>9</v>
      </c>
      <c r="H70" s="4">
        <v>0.59</v>
      </c>
      <c r="I70" s="7" t="str">
        <f t="shared" si="1"/>
        <v>▶</v>
      </c>
    </row>
    <row r="71" spans="1:9" x14ac:dyDescent="0.3">
      <c r="A71" t="s">
        <v>837</v>
      </c>
      <c r="B71" s="22" t="s">
        <v>838</v>
      </c>
      <c r="C71" s="3">
        <v>-4.2500000000000003E-2</v>
      </c>
      <c r="D71">
        <v>19</v>
      </c>
      <c r="E71">
        <v>0</v>
      </c>
      <c r="F71">
        <v>3</v>
      </c>
      <c r="G71">
        <v>16</v>
      </c>
      <c r="H71" s="4">
        <v>0.6</v>
      </c>
      <c r="I71" s="7" t="str">
        <f t="shared" si="1"/>
        <v>▶</v>
      </c>
    </row>
    <row r="72" spans="1:9" x14ac:dyDescent="0.3">
      <c r="A72" t="s">
        <v>839</v>
      </c>
      <c r="B72" s="22" t="s">
        <v>840</v>
      </c>
      <c r="C72" s="3">
        <v>-4.2999999999999997E-2</v>
      </c>
      <c r="D72">
        <v>108</v>
      </c>
      <c r="E72">
        <v>15</v>
      </c>
      <c r="F72">
        <v>9</v>
      </c>
      <c r="G72">
        <v>84</v>
      </c>
      <c r="H72" s="4">
        <v>0.61</v>
      </c>
      <c r="I72" s="7" t="str">
        <f t="shared" si="1"/>
        <v>▶</v>
      </c>
    </row>
    <row r="73" spans="1:9" x14ac:dyDescent="0.3">
      <c r="A73" t="s">
        <v>841</v>
      </c>
      <c r="B73" s="22" t="s">
        <v>842</v>
      </c>
      <c r="C73" s="3">
        <v>-4.3799999999999999E-2</v>
      </c>
      <c r="D73">
        <v>17</v>
      </c>
      <c r="E73">
        <v>2</v>
      </c>
      <c r="F73">
        <v>1</v>
      </c>
      <c r="G73">
        <v>14</v>
      </c>
      <c r="H73" s="4">
        <v>0.62</v>
      </c>
      <c r="I73" s="7" t="str">
        <f t="shared" si="1"/>
        <v>▶</v>
      </c>
    </row>
    <row r="74" spans="1:9" x14ac:dyDescent="0.3">
      <c r="A74" t="s">
        <v>843</v>
      </c>
      <c r="B74" s="22" t="s">
        <v>844</v>
      </c>
      <c r="C74" s="3">
        <v>-4.3999999999999997E-2</v>
      </c>
      <c r="D74">
        <v>32</v>
      </c>
      <c r="E74">
        <v>1</v>
      </c>
      <c r="F74">
        <v>4</v>
      </c>
      <c r="G74">
        <v>27</v>
      </c>
      <c r="H74" s="4">
        <v>0.62</v>
      </c>
      <c r="I74" s="7" t="str">
        <f t="shared" si="1"/>
        <v>▶</v>
      </c>
    </row>
    <row r="75" spans="1:9" x14ac:dyDescent="0.3">
      <c r="A75" t="s">
        <v>845</v>
      </c>
      <c r="B75" s="22" t="s">
        <v>846</v>
      </c>
      <c r="C75" s="3">
        <v>-4.5600000000000002E-2</v>
      </c>
      <c r="D75">
        <v>25</v>
      </c>
      <c r="E75">
        <v>0</v>
      </c>
      <c r="F75">
        <v>0</v>
      </c>
      <c r="G75">
        <v>25</v>
      </c>
      <c r="H75" s="4">
        <v>0.64</v>
      </c>
      <c r="I75" s="7" t="str">
        <f t="shared" si="1"/>
        <v>▶</v>
      </c>
    </row>
    <row r="76" spans="1:9" x14ac:dyDescent="0.3">
      <c r="A76" t="s">
        <v>847</v>
      </c>
      <c r="B76" s="22" t="s">
        <v>848</v>
      </c>
      <c r="C76" s="3">
        <v>-4.5900000000000003E-2</v>
      </c>
      <c r="D76">
        <v>121</v>
      </c>
      <c r="E76">
        <v>13</v>
      </c>
      <c r="F76">
        <v>8</v>
      </c>
      <c r="G76">
        <v>100</v>
      </c>
      <c r="H76" s="4">
        <v>0.65</v>
      </c>
      <c r="I76" s="7" t="str">
        <f t="shared" si="1"/>
        <v>▶</v>
      </c>
    </row>
    <row r="77" spans="1:9" x14ac:dyDescent="0.3">
      <c r="A77" t="s">
        <v>849</v>
      </c>
      <c r="B77" s="22" t="s">
        <v>850</v>
      </c>
      <c r="C77" s="3">
        <v>-5.3499999999999999E-2</v>
      </c>
      <c r="D77">
        <v>100</v>
      </c>
      <c r="E77">
        <v>10</v>
      </c>
      <c r="F77">
        <v>6</v>
      </c>
      <c r="G77">
        <v>84</v>
      </c>
      <c r="H77" s="4">
        <v>0.75</v>
      </c>
      <c r="I77" s="7" t="str">
        <f t="shared" si="1"/>
        <v>▶</v>
      </c>
    </row>
    <row r="78" spans="1:9" x14ac:dyDescent="0.3">
      <c r="A78" t="s">
        <v>851</v>
      </c>
      <c r="B78" s="22" t="s">
        <v>852</v>
      </c>
      <c r="C78" s="3">
        <v>-5.9499999999999997E-2</v>
      </c>
      <c r="D78">
        <v>71</v>
      </c>
      <c r="E78">
        <v>6</v>
      </c>
      <c r="F78">
        <v>5</v>
      </c>
      <c r="G78">
        <v>60</v>
      </c>
      <c r="H78" s="4">
        <v>0.84</v>
      </c>
      <c r="I78" s="7" t="str">
        <f t="shared" si="1"/>
        <v>▶</v>
      </c>
    </row>
    <row r="79" spans="1:9" x14ac:dyDescent="0.3">
      <c r="A79" t="s">
        <v>853</v>
      </c>
      <c r="B79" s="22" t="s">
        <v>854</v>
      </c>
      <c r="C79" s="3">
        <v>-6.0299999999999999E-2</v>
      </c>
      <c r="D79">
        <v>28</v>
      </c>
      <c r="E79">
        <v>4</v>
      </c>
      <c r="F79">
        <v>3</v>
      </c>
      <c r="G79">
        <v>21</v>
      </c>
      <c r="H79" s="4">
        <v>0.85</v>
      </c>
      <c r="I79" s="7" t="str">
        <f t="shared" si="1"/>
        <v>▶</v>
      </c>
    </row>
    <row r="80" spans="1:9" x14ac:dyDescent="0.3">
      <c r="A80" t="s">
        <v>855</v>
      </c>
      <c r="B80" s="22" t="s">
        <v>856</v>
      </c>
      <c r="C80" s="3">
        <v>-7.0400000000000004E-2</v>
      </c>
      <c r="D80">
        <v>5</v>
      </c>
      <c r="E80">
        <v>0</v>
      </c>
      <c r="F80">
        <v>0</v>
      </c>
      <c r="G80">
        <v>5</v>
      </c>
      <c r="H80" s="4">
        <v>1</v>
      </c>
      <c r="I80" s="7" t="str">
        <f t="shared" si="1"/>
        <v>▶</v>
      </c>
    </row>
    <row r="81" spans="9:9" x14ac:dyDescent="0.3">
      <c r="I81" s="7" t="str">
        <f t="shared" si="1"/>
        <v/>
      </c>
    </row>
    <row r="82" spans="9:9" x14ac:dyDescent="0.3">
      <c r="I82" s="7" t="str">
        <f t="shared" si="1"/>
        <v/>
      </c>
    </row>
    <row r="83" spans="9:9" x14ac:dyDescent="0.3">
      <c r="I83" s="7" t="str">
        <f t="shared" si="1"/>
        <v/>
      </c>
    </row>
    <row r="84" spans="9:9" x14ac:dyDescent="0.3">
      <c r="I84" s="7" t="str">
        <f t="shared" si="1"/>
        <v/>
      </c>
    </row>
    <row r="85" spans="9:9" x14ac:dyDescent="0.3">
      <c r="I85" s="7" t="str">
        <f t="shared" si="1"/>
        <v/>
      </c>
    </row>
    <row r="86" spans="9:9" x14ac:dyDescent="0.3">
      <c r="I86" s="7" t="str">
        <f t="shared" si="1"/>
        <v/>
      </c>
    </row>
    <row r="87" spans="9:9" x14ac:dyDescent="0.3">
      <c r="I87" s="7" t="str">
        <f t="shared" si="1"/>
        <v/>
      </c>
    </row>
    <row r="88" spans="9:9" x14ac:dyDescent="0.3">
      <c r="I88" s="7" t="str">
        <f t="shared" si="1"/>
        <v/>
      </c>
    </row>
    <row r="89" spans="9:9" x14ac:dyDescent="0.3">
      <c r="I89" s="7" t="str">
        <f t="shared" si="1"/>
        <v/>
      </c>
    </row>
    <row r="90" spans="9:9" x14ac:dyDescent="0.3">
      <c r="I90" s="7" t="str">
        <f t="shared" si="1"/>
        <v/>
      </c>
    </row>
    <row r="91" spans="9:9" x14ac:dyDescent="0.3">
      <c r="I91" s="7" t="str">
        <f t="shared" si="1"/>
        <v/>
      </c>
    </row>
    <row r="92" spans="9:9" x14ac:dyDescent="0.3">
      <c r="I92" s="7" t="str">
        <f t="shared" si="1"/>
        <v/>
      </c>
    </row>
    <row r="93" spans="9:9" x14ac:dyDescent="0.3">
      <c r="I93" s="7" t="str">
        <f t="shared" si="1"/>
        <v/>
      </c>
    </row>
    <row r="94" spans="9:9" x14ac:dyDescent="0.3">
      <c r="I94" s="7" t="str">
        <f t="shared" si="1"/>
        <v/>
      </c>
    </row>
    <row r="95" spans="9:9" x14ac:dyDescent="0.3">
      <c r="I95" s="7" t="str">
        <f t="shared" si="1"/>
        <v/>
      </c>
    </row>
    <row r="96" spans="9:9" x14ac:dyDescent="0.3">
      <c r="I96" s="7" t="str">
        <f t="shared" si="1"/>
        <v/>
      </c>
    </row>
    <row r="97" spans="9:9" x14ac:dyDescent="0.3">
      <c r="I97" s="7" t="str">
        <f t="shared" si="1"/>
        <v/>
      </c>
    </row>
    <row r="98" spans="9:9" x14ac:dyDescent="0.3">
      <c r="I98" s="7" t="str">
        <f t="shared" si="1"/>
        <v/>
      </c>
    </row>
    <row r="99" spans="9:9" x14ac:dyDescent="0.3">
      <c r="I99" s="7" t="str">
        <f t="shared" si="1"/>
        <v/>
      </c>
    </row>
    <row r="100" spans="9:9" x14ac:dyDescent="0.3">
      <c r="I100" s="7" t="str">
        <f t="shared" si="1"/>
        <v/>
      </c>
    </row>
    <row r="101" spans="9:9" x14ac:dyDescent="0.3">
      <c r="I101" s="7" t="str">
        <f t="shared" si="1"/>
        <v/>
      </c>
    </row>
    <row r="102" spans="9:9" x14ac:dyDescent="0.3">
      <c r="I102" s="7" t="str">
        <f t="shared" si="1"/>
        <v/>
      </c>
    </row>
    <row r="103" spans="9:9" x14ac:dyDescent="0.3">
      <c r="I103" s="7" t="str">
        <f t="shared" si="1"/>
        <v/>
      </c>
    </row>
    <row r="104" spans="9:9" x14ac:dyDescent="0.3">
      <c r="I104" s="7" t="str">
        <f t="shared" si="1"/>
        <v/>
      </c>
    </row>
    <row r="105" spans="9:9" x14ac:dyDescent="0.3">
      <c r="I105" s="7" t="str">
        <f t="shared" si="1"/>
        <v/>
      </c>
    </row>
    <row r="106" spans="9:9" x14ac:dyDescent="0.3">
      <c r="I106" s="7" t="str">
        <f t="shared" si="1"/>
        <v/>
      </c>
    </row>
    <row r="107" spans="9:9" x14ac:dyDescent="0.3">
      <c r="I107" s="7" t="str">
        <f t="shared" si="1"/>
        <v/>
      </c>
    </row>
    <row r="108" spans="9:9" x14ac:dyDescent="0.3">
      <c r="I108" s="7" t="str">
        <f t="shared" si="1"/>
        <v/>
      </c>
    </row>
    <row r="109" spans="9:9" x14ac:dyDescent="0.3">
      <c r="I109" s="7" t="str">
        <f t="shared" si="1"/>
        <v/>
      </c>
    </row>
    <row r="110" spans="9:9" x14ac:dyDescent="0.3">
      <c r="I110" s="7" t="str">
        <f t="shared" si="1"/>
        <v/>
      </c>
    </row>
    <row r="111" spans="9:9" x14ac:dyDescent="0.3">
      <c r="I111" s="7" t="str">
        <f t="shared" si="1"/>
        <v/>
      </c>
    </row>
    <row r="112" spans="9:9" x14ac:dyDescent="0.3">
      <c r="I112" s="7" t="str">
        <f t="shared" si="1"/>
        <v/>
      </c>
    </row>
    <row r="113" spans="9:9" x14ac:dyDescent="0.3">
      <c r="I113" s="7" t="str">
        <f t="shared" si="1"/>
        <v/>
      </c>
    </row>
    <row r="114" spans="9:9" x14ac:dyDescent="0.3">
      <c r="I114" s="7" t="str">
        <f t="shared" si="1"/>
        <v/>
      </c>
    </row>
    <row r="115" spans="9:9" x14ac:dyDescent="0.3">
      <c r="I115" s="7" t="str">
        <f t="shared" si="1"/>
        <v/>
      </c>
    </row>
    <row r="116" spans="9:9" x14ac:dyDescent="0.3">
      <c r="I116" s="7" t="str">
        <f t="shared" si="1"/>
        <v/>
      </c>
    </row>
    <row r="117" spans="9:9" x14ac:dyDescent="0.3">
      <c r="I117" s="7" t="str">
        <f t="shared" si="1"/>
        <v/>
      </c>
    </row>
    <row r="118" spans="9:9" x14ac:dyDescent="0.3">
      <c r="I118" s="7" t="str">
        <f t="shared" si="1"/>
        <v/>
      </c>
    </row>
    <row r="119" spans="9:9" x14ac:dyDescent="0.3">
      <c r="I119" s="7" t="str">
        <f t="shared" si="1"/>
        <v/>
      </c>
    </row>
    <row r="120" spans="9:9" x14ac:dyDescent="0.3">
      <c r="I120" s="7" t="str">
        <f t="shared" si="1"/>
        <v/>
      </c>
    </row>
    <row r="121" spans="9:9" x14ac:dyDescent="0.3">
      <c r="I121" s="7" t="str">
        <f t="shared" si="1"/>
        <v/>
      </c>
    </row>
    <row r="122" spans="9:9" x14ac:dyDescent="0.3">
      <c r="I122" s="7" t="str">
        <f t="shared" si="1"/>
        <v/>
      </c>
    </row>
    <row r="123" spans="9:9" x14ac:dyDescent="0.3">
      <c r="I123" s="7" t="str">
        <f t="shared" si="1"/>
        <v/>
      </c>
    </row>
    <row r="124" spans="9:9" x14ac:dyDescent="0.3">
      <c r="I124" s="7" t="str">
        <f t="shared" si="1"/>
        <v/>
      </c>
    </row>
    <row r="125" spans="9:9" x14ac:dyDescent="0.3">
      <c r="I125" s="7" t="str">
        <f t="shared" si="1"/>
        <v/>
      </c>
    </row>
    <row r="126" spans="9:9" x14ac:dyDescent="0.3">
      <c r="I126" s="7" t="str">
        <f t="shared" si="1"/>
        <v/>
      </c>
    </row>
    <row r="127" spans="9:9" x14ac:dyDescent="0.3">
      <c r="I127" s="7" t="str">
        <f t="shared" si="1"/>
        <v/>
      </c>
    </row>
    <row r="128" spans="9:9" x14ac:dyDescent="0.3">
      <c r="I128" s="7" t="str">
        <f t="shared" si="1"/>
        <v/>
      </c>
    </row>
    <row r="129" spans="9:9" x14ac:dyDescent="0.3">
      <c r="I129" s="7" t="str">
        <f t="shared" si="1"/>
        <v/>
      </c>
    </row>
    <row r="130" spans="9:9" x14ac:dyDescent="0.3">
      <c r="I130" s="7" t="str">
        <f t="shared" si="1"/>
        <v/>
      </c>
    </row>
    <row r="131" spans="9:9" x14ac:dyDescent="0.3">
      <c r="I131" s="7" t="str">
        <f t="shared" ref="I131:I194" si="2">IF(ISBLANK($B131),"",HYPERLINK($B131,"▶"))</f>
        <v/>
      </c>
    </row>
    <row r="132" spans="9:9" x14ac:dyDescent="0.3">
      <c r="I132" s="7" t="str">
        <f t="shared" si="2"/>
        <v/>
      </c>
    </row>
    <row r="133" spans="9:9" x14ac:dyDescent="0.3">
      <c r="I133" s="7" t="str">
        <f t="shared" si="2"/>
        <v/>
      </c>
    </row>
    <row r="134" spans="9:9" x14ac:dyDescent="0.3">
      <c r="I134" s="7" t="str">
        <f t="shared" si="2"/>
        <v/>
      </c>
    </row>
    <row r="135" spans="9:9" x14ac:dyDescent="0.3">
      <c r="I135" s="7" t="str">
        <f t="shared" si="2"/>
        <v/>
      </c>
    </row>
    <row r="136" spans="9:9" x14ac:dyDescent="0.3">
      <c r="I136" s="7" t="str">
        <f t="shared" si="2"/>
        <v/>
      </c>
    </row>
    <row r="137" spans="9:9" x14ac:dyDescent="0.3">
      <c r="I137" s="7" t="str">
        <f t="shared" si="2"/>
        <v/>
      </c>
    </row>
    <row r="138" spans="9:9" x14ac:dyDescent="0.3">
      <c r="I138" s="7" t="str">
        <f t="shared" si="2"/>
        <v/>
      </c>
    </row>
    <row r="139" spans="9:9" x14ac:dyDescent="0.3">
      <c r="I139" s="7" t="str">
        <f t="shared" si="2"/>
        <v/>
      </c>
    </row>
    <row r="140" spans="9:9" x14ac:dyDescent="0.3">
      <c r="I140" s="7" t="str">
        <f t="shared" si="2"/>
        <v/>
      </c>
    </row>
    <row r="141" spans="9:9" x14ac:dyDescent="0.3">
      <c r="I141" s="7" t="str">
        <f t="shared" si="2"/>
        <v/>
      </c>
    </row>
    <row r="142" spans="9:9" x14ac:dyDescent="0.3">
      <c r="I142" s="7" t="str">
        <f t="shared" si="2"/>
        <v/>
      </c>
    </row>
    <row r="143" spans="9:9" x14ac:dyDescent="0.3">
      <c r="I143" s="7" t="str">
        <f t="shared" si="2"/>
        <v/>
      </c>
    </row>
    <row r="144" spans="9:9" x14ac:dyDescent="0.3">
      <c r="I144" s="7" t="str">
        <f t="shared" si="2"/>
        <v/>
      </c>
    </row>
    <row r="145" spans="9:9" x14ac:dyDescent="0.3">
      <c r="I145" s="7" t="str">
        <f t="shared" si="2"/>
        <v/>
      </c>
    </row>
    <row r="146" spans="9:9" x14ac:dyDescent="0.3">
      <c r="I146" s="7" t="str">
        <f t="shared" si="2"/>
        <v/>
      </c>
    </row>
    <row r="147" spans="9:9" x14ac:dyDescent="0.3">
      <c r="I147" s="7" t="str">
        <f t="shared" si="2"/>
        <v/>
      </c>
    </row>
    <row r="148" spans="9:9" x14ac:dyDescent="0.3">
      <c r="I148" s="7" t="str">
        <f t="shared" si="2"/>
        <v/>
      </c>
    </row>
    <row r="149" spans="9:9" x14ac:dyDescent="0.3">
      <c r="I149" s="7" t="str">
        <f t="shared" si="2"/>
        <v/>
      </c>
    </row>
    <row r="150" spans="9:9" x14ac:dyDescent="0.3">
      <c r="I150" s="7" t="str">
        <f t="shared" si="2"/>
        <v/>
      </c>
    </row>
    <row r="151" spans="9:9" x14ac:dyDescent="0.3">
      <c r="I151" s="7" t="str">
        <f t="shared" si="2"/>
        <v/>
      </c>
    </row>
    <row r="152" spans="9:9" x14ac:dyDescent="0.3">
      <c r="I152" s="7" t="str">
        <f t="shared" si="2"/>
        <v/>
      </c>
    </row>
    <row r="153" spans="9:9" x14ac:dyDescent="0.3">
      <c r="I153" s="7" t="str">
        <f t="shared" si="2"/>
        <v/>
      </c>
    </row>
    <row r="154" spans="9:9" x14ac:dyDescent="0.3">
      <c r="I154" s="7" t="str">
        <f t="shared" si="2"/>
        <v/>
      </c>
    </row>
    <row r="155" spans="9:9" x14ac:dyDescent="0.3">
      <c r="I155" s="7" t="str">
        <f t="shared" si="2"/>
        <v/>
      </c>
    </row>
    <row r="156" spans="9:9" x14ac:dyDescent="0.3">
      <c r="I156" s="7" t="str">
        <f t="shared" si="2"/>
        <v/>
      </c>
    </row>
    <row r="157" spans="9:9" x14ac:dyDescent="0.3">
      <c r="I157" s="7" t="str">
        <f t="shared" si="2"/>
        <v/>
      </c>
    </row>
    <row r="158" spans="9:9" x14ac:dyDescent="0.3">
      <c r="I158" s="7" t="str">
        <f t="shared" si="2"/>
        <v/>
      </c>
    </row>
    <row r="159" spans="9:9" x14ac:dyDescent="0.3">
      <c r="I159" s="7" t="str">
        <f t="shared" si="2"/>
        <v/>
      </c>
    </row>
    <row r="160" spans="9:9" x14ac:dyDescent="0.3">
      <c r="I160" s="7" t="str">
        <f t="shared" si="2"/>
        <v/>
      </c>
    </row>
    <row r="161" spans="9:9" x14ac:dyDescent="0.3">
      <c r="I161" s="7" t="str">
        <f t="shared" si="2"/>
        <v/>
      </c>
    </row>
    <row r="162" spans="9:9" x14ac:dyDescent="0.3">
      <c r="I162" s="7" t="str">
        <f t="shared" si="2"/>
        <v/>
      </c>
    </row>
    <row r="163" spans="9:9" x14ac:dyDescent="0.3">
      <c r="I163" s="7" t="str">
        <f t="shared" si="2"/>
        <v/>
      </c>
    </row>
    <row r="164" spans="9:9" x14ac:dyDescent="0.3">
      <c r="I164" s="7" t="str">
        <f t="shared" si="2"/>
        <v/>
      </c>
    </row>
    <row r="165" spans="9:9" x14ac:dyDescent="0.3">
      <c r="I165" s="7" t="str">
        <f t="shared" si="2"/>
        <v/>
      </c>
    </row>
    <row r="166" spans="9:9" x14ac:dyDescent="0.3">
      <c r="I166" s="7" t="str">
        <f t="shared" si="2"/>
        <v/>
      </c>
    </row>
    <row r="167" spans="9:9" x14ac:dyDescent="0.3">
      <c r="I167" s="7" t="str">
        <f t="shared" si="2"/>
        <v/>
      </c>
    </row>
    <row r="168" spans="9:9" x14ac:dyDescent="0.3">
      <c r="I168" s="7" t="str">
        <f t="shared" si="2"/>
        <v/>
      </c>
    </row>
    <row r="169" spans="9:9" x14ac:dyDescent="0.3">
      <c r="I169" s="7" t="str">
        <f t="shared" si="2"/>
        <v/>
      </c>
    </row>
    <row r="170" spans="9:9" x14ac:dyDescent="0.3">
      <c r="I170" s="7" t="str">
        <f t="shared" si="2"/>
        <v/>
      </c>
    </row>
    <row r="171" spans="9:9" x14ac:dyDescent="0.3">
      <c r="I171" s="7" t="str">
        <f t="shared" si="2"/>
        <v/>
      </c>
    </row>
    <row r="172" spans="9:9" x14ac:dyDescent="0.3">
      <c r="I172" s="7" t="str">
        <f t="shared" si="2"/>
        <v/>
      </c>
    </row>
    <row r="173" spans="9:9" x14ac:dyDescent="0.3">
      <c r="I173" s="7" t="str">
        <f t="shared" si="2"/>
        <v/>
      </c>
    </row>
    <row r="174" spans="9:9" x14ac:dyDescent="0.3">
      <c r="I174" s="7" t="str">
        <f t="shared" si="2"/>
        <v/>
      </c>
    </row>
    <row r="175" spans="9:9" x14ac:dyDescent="0.3">
      <c r="I175" s="7" t="str">
        <f t="shared" si="2"/>
        <v/>
      </c>
    </row>
    <row r="176" spans="9:9" x14ac:dyDescent="0.3">
      <c r="I176" s="7" t="str">
        <f t="shared" si="2"/>
        <v/>
      </c>
    </row>
    <row r="177" spans="9:9" x14ac:dyDescent="0.3">
      <c r="I177" s="7" t="str">
        <f t="shared" si="2"/>
        <v/>
      </c>
    </row>
    <row r="178" spans="9:9" x14ac:dyDescent="0.3">
      <c r="I178" s="7" t="str">
        <f t="shared" si="2"/>
        <v/>
      </c>
    </row>
    <row r="179" spans="9:9" x14ac:dyDescent="0.3">
      <c r="I179" s="7" t="str">
        <f t="shared" si="2"/>
        <v/>
      </c>
    </row>
    <row r="180" spans="9:9" x14ac:dyDescent="0.3">
      <c r="I180" s="7" t="str">
        <f t="shared" si="2"/>
        <v/>
      </c>
    </row>
    <row r="181" spans="9:9" x14ac:dyDescent="0.3">
      <c r="I181" s="7" t="str">
        <f t="shared" si="2"/>
        <v/>
      </c>
    </row>
    <row r="182" spans="9:9" x14ac:dyDescent="0.3">
      <c r="I182" s="7" t="str">
        <f t="shared" si="2"/>
        <v/>
      </c>
    </row>
    <row r="183" spans="9:9" x14ac:dyDescent="0.3">
      <c r="I183" s="7" t="str">
        <f t="shared" si="2"/>
        <v/>
      </c>
    </row>
    <row r="184" spans="9:9" x14ac:dyDescent="0.3">
      <c r="I184" s="7" t="str">
        <f t="shared" si="2"/>
        <v/>
      </c>
    </row>
    <row r="185" spans="9:9" x14ac:dyDescent="0.3">
      <c r="I185" s="7" t="str">
        <f t="shared" si="2"/>
        <v/>
      </c>
    </row>
    <row r="186" spans="9:9" x14ac:dyDescent="0.3">
      <c r="I186" s="7" t="str">
        <f t="shared" si="2"/>
        <v/>
      </c>
    </row>
    <row r="187" spans="9:9" x14ac:dyDescent="0.3">
      <c r="I187" s="7" t="str">
        <f t="shared" si="2"/>
        <v/>
      </c>
    </row>
    <row r="188" spans="9:9" x14ac:dyDescent="0.3">
      <c r="I188" s="7" t="str">
        <f t="shared" si="2"/>
        <v/>
      </c>
    </row>
    <row r="189" spans="9:9" x14ac:dyDescent="0.3">
      <c r="I189" s="7" t="str">
        <f t="shared" si="2"/>
        <v/>
      </c>
    </row>
    <row r="190" spans="9:9" x14ac:dyDescent="0.3">
      <c r="I190" s="7" t="str">
        <f t="shared" si="2"/>
        <v/>
      </c>
    </row>
    <row r="191" spans="9:9" x14ac:dyDescent="0.3">
      <c r="I191" s="7" t="str">
        <f t="shared" si="2"/>
        <v/>
      </c>
    </row>
    <row r="192" spans="9:9" x14ac:dyDescent="0.3">
      <c r="I192" s="7" t="str">
        <f t="shared" si="2"/>
        <v/>
      </c>
    </row>
    <row r="193" spans="9:9" x14ac:dyDescent="0.3">
      <c r="I193" s="7" t="str">
        <f t="shared" si="2"/>
        <v/>
      </c>
    </row>
    <row r="194" spans="9:9" x14ac:dyDescent="0.3">
      <c r="I194" s="7" t="str">
        <f t="shared" si="2"/>
        <v/>
      </c>
    </row>
    <row r="195" spans="9:9" x14ac:dyDescent="0.3">
      <c r="I195" s="7" t="str">
        <f t="shared" ref="I195:I200" si="3">IF(ISBLANK($B195),"",HYPERLINK($B195,"▶"))</f>
        <v/>
      </c>
    </row>
    <row r="196" spans="9:9" x14ac:dyDescent="0.3">
      <c r="I196" s="7" t="str">
        <f t="shared" si="3"/>
        <v/>
      </c>
    </row>
    <row r="197" spans="9:9" x14ac:dyDescent="0.3">
      <c r="I197" s="7" t="str">
        <f t="shared" si="3"/>
        <v/>
      </c>
    </row>
    <row r="198" spans="9:9" x14ac:dyDescent="0.3">
      <c r="I198" s="7" t="str">
        <f t="shared" si="3"/>
        <v/>
      </c>
    </row>
    <row r="199" spans="9:9" x14ac:dyDescent="0.3">
      <c r="I199" s="7" t="str">
        <f t="shared" si="3"/>
        <v/>
      </c>
    </row>
    <row r="200" spans="9:9" x14ac:dyDescent="0.3">
      <c r="I200" s="7" t="str">
        <f t="shared" si="3"/>
        <v/>
      </c>
    </row>
  </sheetData>
  <phoneticPr fontId="1" type="noConversion"/>
  <conditionalFormatting sqref="C2:C20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90-702A-40E3-8EA5-1027C0AA17D0}">
  <dimension ref="A1:F4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.5" x14ac:dyDescent="0.3"/>
  <cols>
    <col min="1" max="1" width="41.5" style="17" customWidth="1"/>
    <col min="2" max="2" width="0.875" style="23" customWidth="1"/>
    <col min="3" max="3" width="67.25" style="17" customWidth="1"/>
    <col min="4" max="4" width="17.25" style="16" customWidth="1"/>
    <col min="5" max="5" width="17.25" customWidth="1"/>
    <col min="6" max="6" width="9" style="6"/>
  </cols>
  <sheetData>
    <row r="1" spans="1:6" s="14" customFormat="1" ht="17.25" thickBot="1" x14ac:dyDescent="0.35">
      <c r="A1" s="15" t="s">
        <v>26</v>
      </c>
      <c r="B1" s="21" t="s">
        <v>5</v>
      </c>
      <c r="C1" s="15" t="s">
        <v>40</v>
      </c>
      <c r="D1" s="15" t="s">
        <v>41</v>
      </c>
      <c r="E1" s="13" t="s">
        <v>42</v>
      </c>
      <c r="F1" s="13" t="s">
        <v>39</v>
      </c>
    </row>
    <row r="2" spans="1:6" ht="33.75" thickTop="1" x14ac:dyDescent="0.3">
      <c r="A2" s="17" t="s">
        <v>83</v>
      </c>
      <c r="B2" s="26" t="s">
        <v>84</v>
      </c>
      <c r="C2" s="17" t="s">
        <v>85</v>
      </c>
      <c r="D2" s="16" t="s">
        <v>86</v>
      </c>
      <c r="E2" s="12">
        <v>45718.841770833336</v>
      </c>
      <c r="F2" s="7" t="str">
        <f>IF(ISBLANK($B2),"",HYPERLINK($B2,"▶"))</f>
        <v>▶</v>
      </c>
    </row>
    <row r="3" spans="1:6" ht="33" x14ac:dyDescent="0.3">
      <c r="A3" s="17" t="s">
        <v>87</v>
      </c>
      <c r="B3" s="23" t="s">
        <v>88</v>
      </c>
      <c r="C3" s="17" t="s">
        <v>89</v>
      </c>
      <c r="D3" s="16" t="s">
        <v>86</v>
      </c>
      <c r="E3" s="12">
        <v>45718.840358796297</v>
      </c>
      <c r="F3" s="7" t="str">
        <f t="shared" ref="F3:F66" si="0">IF(ISBLANK($B3),"",HYPERLINK($B3,"▶"))</f>
        <v>▶</v>
      </c>
    </row>
    <row r="4" spans="1:6" ht="33" x14ac:dyDescent="0.3">
      <c r="A4" s="17" t="s">
        <v>90</v>
      </c>
      <c r="B4" s="26" t="s">
        <v>91</v>
      </c>
      <c r="C4" s="17" t="s">
        <v>92</v>
      </c>
      <c r="D4" s="16" t="s">
        <v>86</v>
      </c>
      <c r="E4" s="12">
        <v>45718.839085648149</v>
      </c>
      <c r="F4" s="7" t="str">
        <f t="shared" si="0"/>
        <v>▶</v>
      </c>
    </row>
    <row r="5" spans="1:6" ht="33" x14ac:dyDescent="0.3">
      <c r="A5" s="17" t="s">
        <v>93</v>
      </c>
      <c r="B5" s="23" t="s">
        <v>94</v>
      </c>
      <c r="C5" s="17" t="s">
        <v>95</v>
      </c>
      <c r="D5" s="16" t="s">
        <v>86</v>
      </c>
      <c r="E5" s="12">
        <v>45718.83216435185</v>
      </c>
      <c r="F5" s="7" t="str">
        <f t="shared" si="0"/>
        <v>▶</v>
      </c>
    </row>
    <row r="6" spans="1:6" ht="33" x14ac:dyDescent="0.3">
      <c r="A6" s="17" t="s">
        <v>96</v>
      </c>
      <c r="B6" s="23" t="s">
        <v>97</v>
      </c>
      <c r="C6" s="17" t="s">
        <v>98</v>
      </c>
      <c r="D6" s="16" t="s">
        <v>99</v>
      </c>
      <c r="E6" s="12">
        <v>45718.757141203707</v>
      </c>
      <c r="F6" s="7" t="str">
        <f t="shared" si="0"/>
        <v>▶</v>
      </c>
    </row>
    <row r="7" spans="1:6" ht="33" x14ac:dyDescent="0.3">
      <c r="A7" s="17" t="s">
        <v>100</v>
      </c>
      <c r="B7" s="23" t="s">
        <v>101</v>
      </c>
      <c r="C7" s="17" t="s">
        <v>102</v>
      </c>
      <c r="D7" s="16" t="s">
        <v>103</v>
      </c>
      <c r="E7" s="12">
        <v>45718.755740740744</v>
      </c>
      <c r="F7" s="7" t="str">
        <f t="shared" si="0"/>
        <v>▶</v>
      </c>
    </row>
    <row r="8" spans="1:6" ht="33" x14ac:dyDescent="0.3">
      <c r="A8" s="17" t="s">
        <v>104</v>
      </c>
      <c r="B8" s="23" t="s">
        <v>105</v>
      </c>
      <c r="C8" s="17" t="s">
        <v>106</v>
      </c>
      <c r="D8" s="16" t="s">
        <v>103</v>
      </c>
      <c r="E8" s="12">
        <v>45718.754999999997</v>
      </c>
      <c r="F8" s="7" t="str">
        <f t="shared" si="0"/>
        <v>▶</v>
      </c>
    </row>
    <row r="9" spans="1:6" ht="33" x14ac:dyDescent="0.3">
      <c r="A9" s="18" t="s">
        <v>107</v>
      </c>
      <c r="B9" s="23" t="s">
        <v>108</v>
      </c>
      <c r="C9" s="17" t="s">
        <v>109</v>
      </c>
      <c r="D9" s="16" t="s">
        <v>99</v>
      </c>
      <c r="E9" s="12">
        <v>45718.732187499998</v>
      </c>
      <c r="F9" s="7" t="str">
        <f t="shared" si="0"/>
        <v>▶</v>
      </c>
    </row>
    <row r="10" spans="1:6" ht="33" x14ac:dyDescent="0.3">
      <c r="A10" s="18" t="s">
        <v>110</v>
      </c>
      <c r="B10" s="23" t="s">
        <v>111</v>
      </c>
      <c r="C10" s="17" t="s">
        <v>112</v>
      </c>
      <c r="D10" s="16" t="s">
        <v>113</v>
      </c>
      <c r="E10" s="12">
        <v>45718.709907407407</v>
      </c>
      <c r="F10" s="7" t="str">
        <f t="shared" si="0"/>
        <v>▶</v>
      </c>
    </row>
    <row r="11" spans="1:6" ht="33" x14ac:dyDescent="0.3">
      <c r="A11" s="18" t="s">
        <v>114</v>
      </c>
      <c r="B11" s="23" t="s">
        <v>115</v>
      </c>
      <c r="C11" s="18" t="s">
        <v>116</v>
      </c>
      <c r="D11" s="16" t="s">
        <v>113</v>
      </c>
      <c r="E11" s="12">
        <v>45718.709872685184</v>
      </c>
      <c r="F11" s="7" t="str">
        <f t="shared" si="0"/>
        <v>▶</v>
      </c>
    </row>
    <row r="12" spans="1:6" ht="33" x14ac:dyDescent="0.3">
      <c r="A12" s="18" t="s">
        <v>117</v>
      </c>
      <c r="B12" s="23" t="s">
        <v>118</v>
      </c>
      <c r="C12" s="17" t="s">
        <v>119</v>
      </c>
      <c r="D12" s="16" t="s">
        <v>113</v>
      </c>
      <c r="E12" s="12">
        <v>45718.709837962961</v>
      </c>
      <c r="F12" s="7" t="str">
        <f t="shared" si="0"/>
        <v>▶</v>
      </c>
    </row>
    <row r="13" spans="1:6" ht="33" x14ac:dyDescent="0.3">
      <c r="A13" s="17" t="s">
        <v>120</v>
      </c>
      <c r="B13" s="23" t="s">
        <v>121</v>
      </c>
      <c r="C13" s="17" t="s">
        <v>122</v>
      </c>
      <c r="D13" s="16" t="s">
        <v>113</v>
      </c>
      <c r="E13" s="12">
        <v>45718.709814814814</v>
      </c>
      <c r="F13" s="7" t="str">
        <f t="shared" si="0"/>
        <v>▶</v>
      </c>
    </row>
    <row r="14" spans="1:6" ht="33" x14ac:dyDescent="0.3">
      <c r="A14" s="18" t="s">
        <v>123</v>
      </c>
      <c r="B14" s="23" t="s">
        <v>124</v>
      </c>
      <c r="C14" s="17" t="s">
        <v>125</v>
      </c>
      <c r="D14" s="16" t="s">
        <v>126</v>
      </c>
      <c r="E14" s="12">
        <v>45718.666666666664</v>
      </c>
      <c r="F14" s="7" t="str">
        <f t="shared" si="0"/>
        <v>▶</v>
      </c>
    </row>
    <row r="15" spans="1:6" ht="33" x14ac:dyDescent="0.3">
      <c r="A15" s="18" t="s">
        <v>127</v>
      </c>
      <c r="B15" s="23" t="s">
        <v>128</v>
      </c>
      <c r="C15" s="17" t="s">
        <v>129</v>
      </c>
      <c r="D15" s="16" t="s">
        <v>113</v>
      </c>
      <c r="E15" s="12">
        <v>45718.659108796295</v>
      </c>
      <c r="F15" s="7" t="str">
        <f t="shared" si="0"/>
        <v>▶</v>
      </c>
    </row>
    <row r="16" spans="1:6" ht="33" x14ac:dyDescent="0.3">
      <c r="A16" s="17" t="s">
        <v>130</v>
      </c>
      <c r="B16" s="23" t="s">
        <v>131</v>
      </c>
      <c r="C16" s="17" t="s">
        <v>132</v>
      </c>
      <c r="D16" s="16" t="s">
        <v>113</v>
      </c>
      <c r="E16" s="12">
        <v>45718.650775462964</v>
      </c>
      <c r="F16" s="7" t="str">
        <f t="shared" si="0"/>
        <v>▶</v>
      </c>
    </row>
    <row r="17" spans="1:6" ht="33" x14ac:dyDescent="0.3">
      <c r="A17" s="17" t="s">
        <v>133</v>
      </c>
      <c r="B17" s="23" t="s">
        <v>134</v>
      </c>
      <c r="C17" s="17" t="s">
        <v>135</v>
      </c>
      <c r="D17" s="16" t="s">
        <v>113</v>
      </c>
      <c r="E17" s="12">
        <v>45718.647997685184</v>
      </c>
      <c r="F17" s="7" t="str">
        <f t="shared" si="0"/>
        <v>▶</v>
      </c>
    </row>
    <row r="18" spans="1:6" ht="33" x14ac:dyDescent="0.3">
      <c r="A18" s="17" t="s">
        <v>136</v>
      </c>
      <c r="B18" s="23" t="s">
        <v>137</v>
      </c>
      <c r="C18" s="17" t="s">
        <v>138</v>
      </c>
      <c r="D18" s="16" t="s">
        <v>113</v>
      </c>
      <c r="E18" s="12">
        <v>45718.642430555556</v>
      </c>
      <c r="F18" s="7" t="str">
        <f t="shared" si="0"/>
        <v>▶</v>
      </c>
    </row>
    <row r="19" spans="1:6" ht="33" x14ac:dyDescent="0.3">
      <c r="A19" s="18" t="s">
        <v>139</v>
      </c>
      <c r="B19" s="23" t="s">
        <v>140</v>
      </c>
      <c r="C19" s="17" t="s">
        <v>141</v>
      </c>
      <c r="D19" s="16" t="s">
        <v>113</v>
      </c>
      <c r="E19" s="12">
        <v>45718.631319444445</v>
      </c>
      <c r="F19" s="7" t="str">
        <f t="shared" si="0"/>
        <v>▶</v>
      </c>
    </row>
    <row r="20" spans="1:6" ht="33" x14ac:dyDescent="0.3">
      <c r="A20" s="18" t="s">
        <v>142</v>
      </c>
      <c r="B20" s="23" t="s">
        <v>143</v>
      </c>
      <c r="C20" s="17" t="s">
        <v>144</v>
      </c>
      <c r="D20" s="16" t="s">
        <v>113</v>
      </c>
      <c r="E20" s="12">
        <v>45718.630648148152</v>
      </c>
      <c r="F20" s="7" t="str">
        <f t="shared" si="0"/>
        <v>▶</v>
      </c>
    </row>
    <row r="21" spans="1:6" ht="33" x14ac:dyDescent="0.3">
      <c r="A21" s="17" t="s">
        <v>145</v>
      </c>
      <c r="B21" s="23" t="s">
        <v>146</v>
      </c>
      <c r="C21" s="17" t="s">
        <v>147</v>
      </c>
      <c r="D21" s="16" t="s">
        <v>148</v>
      </c>
      <c r="E21" s="12">
        <v>45718.604988425926</v>
      </c>
      <c r="F21" s="7" t="str">
        <f t="shared" si="0"/>
        <v>▶</v>
      </c>
    </row>
    <row r="22" spans="1:6" ht="33" x14ac:dyDescent="0.3">
      <c r="A22" s="17" t="s">
        <v>149</v>
      </c>
      <c r="B22" s="23" t="s">
        <v>150</v>
      </c>
      <c r="C22" s="17" t="s">
        <v>151</v>
      </c>
      <c r="D22" s="16" t="s">
        <v>103</v>
      </c>
      <c r="E22" s="12">
        <v>45718.584178240744</v>
      </c>
      <c r="F22" s="7" t="str">
        <f t="shared" si="0"/>
        <v>▶</v>
      </c>
    </row>
    <row r="23" spans="1:6" ht="33" x14ac:dyDescent="0.3">
      <c r="A23" s="18" t="s">
        <v>152</v>
      </c>
      <c r="B23" s="23" t="s">
        <v>153</v>
      </c>
      <c r="C23" s="17" t="s">
        <v>154</v>
      </c>
      <c r="D23" s="16" t="s">
        <v>126</v>
      </c>
      <c r="E23" s="12">
        <v>45718.583333333336</v>
      </c>
      <c r="F23" s="7" t="str">
        <f t="shared" si="0"/>
        <v>▶</v>
      </c>
    </row>
    <row r="24" spans="1:6" ht="33" x14ac:dyDescent="0.3">
      <c r="A24" s="17" t="s">
        <v>155</v>
      </c>
      <c r="B24" s="23" t="s">
        <v>156</v>
      </c>
      <c r="C24" s="17" t="s">
        <v>157</v>
      </c>
      <c r="D24" s="16" t="s">
        <v>103</v>
      </c>
      <c r="E24" s="12">
        <v>45718.579317129632</v>
      </c>
      <c r="F24" s="7" t="str">
        <f t="shared" si="0"/>
        <v>▶</v>
      </c>
    </row>
    <row r="25" spans="1:6" ht="33" x14ac:dyDescent="0.3">
      <c r="A25" s="17" t="s">
        <v>158</v>
      </c>
      <c r="B25" s="23" t="s">
        <v>159</v>
      </c>
      <c r="C25" s="17" t="s">
        <v>160</v>
      </c>
      <c r="D25" s="16" t="s">
        <v>161</v>
      </c>
      <c r="E25" s="12">
        <v>45718.573101851849</v>
      </c>
      <c r="F25" s="7" t="str">
        <f t="shared" si="0"/>
        <v>▶</v>
      </c>
    </row>
    <row r="26" spans="1:6" ht="33" x14ac:dyDescent="0.3">
      <c r="A26" s="17" t="s">
        <v>162</v>
      </c>
      <c r="B26" s="23" t="s">
        <v>163</v>
      </c>
      <c r="C26" s="17" t="s">
        <v>106</v>
      </c>
      <c r="D26" s="16" t="s">
        <v>103</v>
      </c>
      <c r="E26" s="12">
        <v>45718.55641203704</v>
      </c>
      <c r="F26" s="7" t="str">
        <f t="shared" si="0"/>
        <v>▶</v>
      </c>
    </row>
    <row r="27" spans="1:6" ht="33" x14ac:dyDescent="0.3">
      <c r="A27" s="17" t="s">
        <v>164</v>
      </c>
      <c r="B27" s="23" t="s">
        <v>165</v>
      </c>
      <c r="C27" s="17" t="s">
        <v>102</v>
      </c>
      <c r="D27" s="16" t="s">
        <v>103</v>
      </c>
      <c r="E27" s="12">
        <v>45718.552986111114</v>
      </c>
      <c r="F27" s="7" t="str">
        <f t="shared" si="0"/>
        <v>▶</v>
      </c>
    </row>
    <row r="28" spans="1:6" ht="33" x14ac:dyDescent="0.3">
      <c r="A28" s="17" t="s">
        <v>166</v>
      </c>
      <c r="B28" s="23" t="s">
        <v>167</v>
      </c>
      <c r="C28" s="17" t="s">
        <v>168</v>
      </c>
      <c r="D28" s="16" t="s">
        <v>103</v>
      </c>
      <c r="E28" s="12">
        <v>45718.544583333336</v>
      </c>
      <c r="F28" s="7" t="str">
        <f t="shared" si="0"/>
        <v>▶</v>
      </c>
    </row>
    <row r="29" spans="1:6" ht="33" x14ac:dyDescent="0.3">
      <c r="A29" s="17" t="s">
        <v>169</v>
      </c>
      <c r="B29" s="23" t="s">
        <v>170</v>
      </c>
      <c r="C29" s="17" t="s">
        <v>171</v>
      </c>
      <c r="D29" s="16" t="s">
        <v>172</v>
      </c>
      <c r="E29" s="12">
        <v>45718.534143518518</v>
      </c>
      <c r="F29" s="7" t="str">
        <f t="shared" si="0"/>
        <v>▶</v>
      </c>
    </row>
    <row r="30" spans="1:6" ht="33" x14ac:dyDescent="0.3">
      <c r="A30" s="17" t="s">
        <v>173</v>
      </c>
      <c r="B30" s="23" t="s">
        <v>174</v>
      </c>
      <c r="C30" s="17" t="s">
        <v>175</v>
      </c>
      <c r="D30" s="16" t="s">
        <v>176</v>
      </c>
      <c r="E30" s="12">
        <v>45718.500023148146</v>
      </c>
      <c r="F30" s="7" t="str">
        <f t="shared" si="0"/>
        <v>▶</v>
      </c>
    </row>
    <row r="31" spans="1:6" ht="33" x14ac:dyDescent="0.3">
      <c r="A31" s="17" t="s">
        <v>177</v>
      </c>
      <c r="B31" s="23" t="s">
        <v>178</v>
      </c>
      <c r="C31" s="17" t="s">
        <v>179</v>
      </c>
      <c r="D31" s="16" t="s">
        <v>126</v>
      </c>
      <c r="E31" s="12">
        <v>45718.5</v>
      </c>
      <c r="F31" s="7" t="str">
        <f t="shared" si="0"/>
        <v>▶</v>
      </c>
    </row>
    <row r="32" spans="1:6" ht="33" x14ac:dyDescent="0.3">
      <c r="A32" s="17" t="s">
        <v>180</v>
      </c>
      <c r="B32" s="23" t="s">
        <v>181</v>
      </c>
      <c r="C32" s="17" t="s">
        <v>182</v>
      </c>
      <c r="D32" s="16" t="s">
        <v>183</v>
      </c>
      <c r="E32" s="12">
        <v>45718.495648148149</v>
      </c>
      <c r="F32" s="7" t="str">
        <f t="shared" si="0"/>
        <v>▶</v>
      </c>
    </row>
    <row r="33" spans="1:6" ht="33" x14ac:dyDescent="0.3">
      <c r="A33" s="17" t="s">
        <v>184</v>
      </c>
      <c r="B33" s="23" t="s">
        <v>185</v>
      </c>
      <c r="C33" s="17" t="s">
        <v>186</v>
      </c>
      <c r="D33" s="16" t="s">
        <v>187</v>
      </c>
      <c r="E33" s="12">
        <v>45718.464895833335</v>
      </c>
      <c r="F33" s="7" t="str">
        <f t="shared" si="0"/>
        <v>▶</v>
      </c>
    </row>
    <row r="34" spans="1:6" ht="33" x14ac:dyDescent="0.3">
      <c r="A34" s="18" t="s">
        <v>188</v>
      </c>
      <c r="B34" s="23" t="s">
        <v>189</v>
      </c>
      <c r="C34" s="17" t="s">
        <v>190</v>
      </c>
      <c r="D34" s="16" t="s">
        <v>191</v>
      </c>
      <c r="E34" s="12">
        <v>45718.461909722224</v>
      </c>
      <c r="F34" s="7" t="str">
        <f t="shared" si="0"/>
        <v>▶</v>
      </c>
    </row>
    <row r="35" spans="1:6" ht="33" x14ac:dyDescent="0.3">
      <c r="A35" s="17" t="s">
        <v>192</v>
      </c>
      <c r="B35" s="23" t="s">
        <v>193</v>
      </c>
      <c r="C35" s="17" t="s">
        <v>194</v>
      </c>
      <c r="D35" s="16" t="s">
        <v>195</v>
      </c>
      <c r="E35" s="12">
        <v>45718.452002314814</v>
      </c>
      <c r="F35" s="7" t="str">
        <f t="shared" si="0"/>
        <v>▶</v>
      </c>
    </row>
    <row r="36" spans="1:6" ht="33" x14ac:dyDescent="0.3">
      <c r="A36" s="17" t="s">
        <v>196</v>
      </c>
      <c r="B36" s="23" t="s">
        <v>197</v>
      </c>
      <c r="C36" s="17" t="s">
        <v>198</v>
      </c>
      <c r="D36" s="16" t="s">
        <v>195</v>
      </c>
      <c r="E36" s="12">
        <v>45718.427291666667</v>
      </c>
      <c r="F36" s="7" t="str">
        <f t="shared" si="0"/>
        <v>▶</v>
      </c>
    </row>
    <row r="37" spans="1:6" ht="33" x14ac:dyDescent="0.3">
      <c r="A37" s="17" t="s">
        <v>199</v>
      </c>
      <c r="B37" s="23" t="s">
        <v>200</v>
      </c>
      <c r="C37" s="17" t="s">
        <v>201</v>
      </c>
      <c r="D37" s="16" t="s">
        <v>172</v>
      </c>
      <c r="E37" s="12">
        <v>45718.417569444442</v>
      </c>
      <c r="F37" s="7" t="str">
        <f t="shared" si="0"/>
        <v>▶</v>
      </c>
    </row>
    <row r="38" spans="1:6" ht="33" x14ac:dyDescent="0.3">
      <c r="A38" s="17" t="s">
        <v>202</v>
      </c>
      <c r="B38" s="23" t="s">
        <v>203</v>
      </c>
      <c r="C38" s="17" t="s">
        <v>204</v>
      </c>
      <c r="D38" s="16" t="s">
        <v>205</v>
      </c>
      <c r="E38" s="12">
        <v>45718.41747685185</v>
      </c>
      <c r="F38" s="7" t="str">
        <f t="shared" si="0"/>
        <v>▶</v>
      </c>
    </row>
    <row r="39" spans="1:6" ht="33" x14ac:dyDescent="0.3">
      <c r="A39" s="17" t="s">
        <v>206</v>
      </c>
      <c r="B39" s="23" t="s">
        <v>207</v>
      </c>
      <c r="C39" s="17" t="s">
        <v>208</v>
      </c>
      <c r="D39" s="16" t="s">
        <v>183</v>
      </c>
      <c r="E39" s="12">
        <v>45718.398611111108</v>
      </c>
      <c r="F39" s="7" t="str">
        <f t="shared" si="0"/>
        <v>▶</v>
      </c>
    </row>
    <row r="40" spans="1:6" ht="49.5" x14ac:dyDescent="0.3">
      <c r="A40" s="17" t="s">
        <v>209</v>
      </c>
      <c r="B40" s="23" t="s">
        <v>210</v>
      </c>
      <c r="C40" s="17" t="s">
        <v>211</v>
      </c>
      <c r="D40" s="16" t="s">
        <v>172</v>
      </c>
      <c r="E40" s="12">
        <v>45718.396620370368</v>
      </c>
      <c r="F40" s="7" t="str">
        <f t="shared" si="0"/>
        <v>▶</v>
      </c>
    </row>
    <row r="41" spans="1:6" ht="33" x14ac:dyDescent="0.3">
      <c r="A41" s="17" t="s">
        <v>212</v>
      </c>
      <c r="B41" s="23" t="s">
        <v>213</v>
      </c>
      <c r="C41" s="17" t="s">
        <v>214</v>
      </c>
      <c r="D41" s="16" t="s">
        <v>205</v>
      </c>
      <c r="E41" s="12">
        <v>45718.396620370368</v>
      </c>
      <c r="F41" s="7" t="str">
        <f t="shared" si="0"/>
        <v>▶</v>
      </c>
    </row>
    <row r="42" spans="1:6" ht="33" x14ac:dyDescent="0.3">
      <c r="A42" s="17" t="s">
        <v>215</v>
      </c>
      <c r="B42" s="23" t="s">
        <v>216</v>
      </c>
      <c r="C42" s="17" t="s">
        <v>217</v>
      </c>
      <c r="D42" s="16" t="s">
        <v>187</v>
      </c>
      <c r="E42" s="12">
        <v>45718.362662037034</v>
      </c>
      <c r="F42" s="7" t="str">
        <f t="shared" si="0"/>
        <v>▶</v>
      </c>
    </row>
    <row r="43" spans="1:6" ht="33" x14ac:dyDescent="0.3">
      <c r="A43" s="17" t="s">
        <v>218</v>
      </c>
      <c r="B43" s="23" t="s">
        <v>219</v>
      </c>
      <c r="C43" s="17" t="s">
        <v>220</v>
      </c>
      <c r="D43" s="16" t="s">
        <v>221</v>
      </c>
      <c r="E43" s="12">
        <v>45718.354942129627</v>
      </c>
      <c r="F43" s="7" t="str">
        <f t="shared" si="0"/>
        <v>▶</v>
      </c>
    </row>
    <row r="44" spans="1:6" ht="33" x14ac:dyDescent="0.3">
      <c r="A44" s="17" t="s">
        <v>222</v>
      </c>
      <c r="B44" s="23" t="s">
        <v>223</v>
      </c>
      <c r="C44" s="17" t="s">
        <v>224</v>
      </c>
      <c r="D44" s="16" t="s">
        <v>225</v>
      </c>
      <c r="E44" s="12">
        <v>45718.340405092589</v>
      </c>
      <c r="F44" s="7" t="str">
        <f t="shared" si="0"/>
        <v>▶</v>
      </c>
    </row>
    <row r="45" spans="1:6" ht="33" x14ac:dyDescent="0.3">
      <c r="A45" s="17" t="s">
        <v>226</v>
      </c>
      <c r="B45" s="23" t="s">
        <v>227</v>
      </c>
      <c r="C45" s="17" t="s">
        <v>228</v>
      </c>
      <c r="D45" s="16" t="s">
        <v>99</v>
      </c>
      <c r="E45" s="12">
        <v>45718.334224537037</v>
      </c>
      <c r="F45" s="7" t="str">
        <f t="shared" si="0"/>
        <v>▶</v>
      </c>
    </row>
    <row r="46" spans="1:6" ht="33" x14ac:dyDescent="0.3">
      <c r="A46" s="17" t="s">
        <v>229</v>
      </c>
      <c r="B46" s="23" t="s">
        <v>230</v>
      </c>
      <c r="C46" s="17" t="s">
        <v>231</v>
      </c>
      <c r="D46" s="16" t="s">
        <v>225</v>
      </c>
      <c r="E46" s="12">
        <v>45718.333460648151</v>
      </c>
      <c r="F46" s="7" t="str">
        <f t="shared" si="0"/>
        <v>▶</v>
      </c>
    </row>
    <row r="47" spans="1:6" ht="33" x14ac:dyDescent="0.3">
      <c r="A47" s="17" t="s">
        <v>232</v>
      </c>
      <c r="B47" s="23" t="s">
        <v>233</v>
      </c>
      <c r="C47" s="17" t="s">
        <v>234</v>
      </c>
      <c r="D47" s="16" t="s">
        <v>195</v>
      </c>
      <c r="E47" s="12">
        <v>45718.333333333336</v>
      </c>
      <c r="F47" s="7" t="str">
        <f t="shared" si="0"/>
        <v>▶</v>
      </c>
    </row>
    <row r="48" spans="1:6" ht="33" x14ac:dyDescent="0.3">
      <c r="A48" s="17" t="s">
        <v>235</v>
      </c>
      <c r="B48" s="23" t="s">
        <v>236</v>
      </c>
      <c r="C48" s="17" t="s">
        <v>237</v>
      </c>
      <c r="D48" s="16" t="s">
        <v>161</v>
      </c>
      <c r="E48" s="12">
        <v>45718.333333333336</v>
      </c>
      <c r="F48" s="7" t="str">
        <f t="shared" si="0"/>
        <v>▶</v>
      </c>
    </row>
    <row r="49" spans="1:6" ht="33" x14ac:dyDescent="0.3">
      <c r="A49" s="17" t="s">
        <v>238</v>
      </c>
      <c r="B49" s="23" t="s">
        <v>239</v>
      </c>
      <c r="C49" s="17" t="s">
        <v>240</v>
      </c>
      <c r="D49" s="16" t="s">
        <v>195</v>
      </c>
      <c r="E49" s="12">
        <v>45718.3125</v>
      </c>
      <c r="F49" s="7" t="str">
        <f t="shared" si="0"/>
        <v>▶</v>
      </c>
    </row>
    <row r="50" spans="1:6" ht="33" x14ac:dyDescent="0.3">
      <c r="A50" s="17" t="s">
        <v>241</v>
      </c>
      <c r="B50" s="23" t="s">
        <v>242</v>
      </c>
      <c r="C50" s="17" t="s">
        <v>243</v>
      </c>
      <c r="D50" s="16" t="s">
        <v>99</v>
      </c>
      <c r="E50" s="12">
        <v>45718.300173611111</v>
      </c>
      <c r="F50" s="7" t="str">
        <f t="shared" si="0"/>
        <v>▶</v>
      </c>
    </row>
    <row r="51" spans="1:6" ht="33" x14ac:dyDescent="0.3">
      <c r="A51" s="17" t="s">
        <v>244</v>
      </c>
      <c r="B51" s="23" t="s">
        <v>245</v>
      </c>
      <c r="C51" s="17" t="s">
        <v>246</v>
      </c>
      <c r="D51" s="16" t="s">
        <v>99</v>
      </c>
      <c r="E51" s="12">
        <v>45718.292546296296</v>
      </c>
      <c r="F51" s="7" t="str">
        <f t="shared" si="0"/>
        <v>▶</v>
      </c>
    </row>
    <row r="52" spans="1:6" ht="33" x14ac:dyDescent="0.3">
      <c r="A52" s="17" t="s">
        <v>247</v>
      </c>
      <c r="B52" s="23" t="s">
        <v>248</v>
      </c>
      <c r="C52" s="17" t="s">
        <v>249</v>
      </c>
      <c r="D52" s="16" t="s">
        <v>205</v>
      </c>
      <c r="E52" s="12">
        <v>45718.292488425926</v>
      </c>
      <c r="F52" s="7" t="str">
        <f t="shared" si="0"/>
        <v>▶</v>
      </c>
    </row>
    <row r="53" spans="1:6" ht="33" x14ac:dyDescent="0.3">
      <c r="A53" s="17" t="s">
        <v>250</v>
      </c>
      <c r="B53" s="23" t="s">
        <v>251</v>
      </c>
      <c r="C53" s="17" t="s">
        <v>252</v>
      </c>
      <c r="D53" s="16" t="s">
        <v>221</v>
      </c>
      <c r="E53" s="12">
        <v>45718.291909722226</v>
      </c>
      <c r="F53" s="7" t="str">
        <f t="shared" si="0"/>
        <v>▶</v>
      </c>
    </row>
    <row r="54" spans="1:6" ht="33" x14ac:dyDescent="0.3">
      <c r="A54" s="17" t="s">
        <v>253</v>
      </c>
      <c r="B54" s="23" t="s">
        <v>254</v>
      </c>
      <c r="C54" s="17" t="s">
        <v>255</v>
      </c>
      <c r="D54" s="16" t="s">
        <v>221</v>
      </c>
      <c r="E54" s="12">
        <v>45718.291886574072</v>
      </c>
      <c r="F54" s="7" t="str">
        <f t="shared" si="0"/>
        <v>▶</v>
      </c>
    </row>
    <row r="55" spans="1:6" ht="33" x14ac:dyDescent="0.3">
      <c r="A55" s="17" t="s">
        <v>256</v>
      </c>
      <c r="B55" s="23" t="s">
        <v>257</v>
      </c>
      <c r="C55" s="17" t="s">
        <v>258</v>
      </c>
      <c r="D55" s="16" t="s">
        <v>221</v>
      </c>
      <c r="E55" s="12">
        <v>45718.291851851849</v>
      </c>
      <c r="F55" s="7" t="str">
        <f t="shared" si="0"/>
        <v>▶</v>
      </c>
    </row>
    <row r="56" spans="1:6" ht="33" x14ac:dyDescent="0.3">
      <c r="A56" s="17" t="s">
        <v>259</v>
      </c>
      <c r="B56" s="23" t="s">
        <v>260</v>
      </c>
      <c r="C56" s="17" t="s">
        <v>261</v>
      </c>
      <c r="D56" s="16" t="s">
        <v>225</v>
      </c>
      <c r="E56" s="12">
        <v>45718.29184027778</v>
      </c>
      <c r="F56" s="7" t="str">
        <f t="shared" si="0"/>
        <v>▶</v>
      </c>
    </row>
    <row r="57" spans="1:6" ht="33" x14ac:dyDescent="0.3">
      <c r="A57" s="17" t="s">
        <v>262</v>
      </c>
      <c r="B57" s="23" t="s">
        <v>263</v>
      </c>
      <c r="C57" s="17" t="s">
        <v>264</v>
      </c>
      <c r="D57" s="16" t="s">
        <v>176</v>
      </c>
      <c r="E57" s="12">
        <v>45718.29178240741</v>
      </c>
      <c r="F57" s="7" t="str">
        <f t="shared" si="0"/>
        <v>▶</v>
      </c>
    </row>
    <row r="58" spans="1:6" ht="33" x14ac:dyDescent="0.3">
      <c r="A58" s="17" t="s">
        <v>265</v>
      </c>
      <c r="B58" s="23" t="s">
        <v>266</v>
      </c>
      <c r="C58" s="17" t="s">
        <v>240</v>
      </c>
      <c r="D58" s="16" t="s">
        <v>195</v>
      </c>
      <c r="E58" s="12">
        <v>45718.291666666664</v>
      </c>
      <c r="F58" s="7" t="str">
        <f t="shared" si="0"/>
        <v>▶</v>
      </c>
    </row>
    <row r="59" spans="1:6" ht="33" x14ac:dyDescent="0.3">
      <c r="A59" s="17" t="s">
        <v>267</v>
      </c>
      <c r="B59" s="23" t="s">
        <v>268</v>
      </c>
      <c r="C59" s="17" t="s">
        <v>269</v>
      </c>
      <c r="D59" s="16" t="s">
        <v>99</v>
      </c>
      <c r="E59" s="12">
        <v>45718.290486111109</v>
      </c>
      <c r="F59" s="7" t="str">
        <f t="shared" si="0"/>
        <v>▶</v>
      </c>
    </row>
    <row r="60" spans="1:6" ht="33" x14ac:dyDescent="0.3">
      <c r="A60" s="17" t="s">
        <v>270</v>
      </c>
      <c r="B60" s="23" t="s">
        <v>271</v>
      </c>
      <c r="C60" s="17" t="s">
        <v>240</v>
      </c>
      <c r="D60" s="16" t="s">
        <v>195</v>
      </c>
      <c r="E60" s="12">
        <v>45718.277777777781</v>
      </c>
      <c r="F60" s="7" t="str">
        <f t="shared" si="0"/>
        <v>▶</v>
      </c>
    </row>
    <row r="61" spans="1:6" ht="33" x14ac:dyDescent="0.3">
      <c r="A61" s="17" t="s">
        <v>272</v>
      </c>
      <c r="B61" s="23" t="s">
        <v>273</v>
      </c>
      <c r="C61" s="17" t="s">
        <v>240</v>
      </c>
      <c r="D61" s="16" t="s">
        <v>195</v>
      </c>
      <c r="E61" s="12">
        <v>45718.263888888891</v>
      </c>
      <c r="F61" s="7" t="str">
        <f t="shared" si="0"/>
        <v>▶</v>
      </c>
    </row>
    <row r="62" spans="1:6" ht="33" x14ac:dyDescent="0.3">
      <c r="A62" s="17" t="s">
        <v>274</v>
      </c>
      <c r="B62" s="23" t="s">
        <v>275</v>
      </c>
      <c r="C62" s="17" t="s">
        <v>276</v>
      </c>
      <c r="D62" s="16" t="s">
        <v>277</v>
      </c>
      <c r="E62" s="12">
        <v>45718.253587962965</v>
      </c>
      <c r="F62" s="7" t="str">
        <f t="shared" si="0"/>
        <v>▶</v>
      </c>
    </row>
    <row r="63" spans="1:6" ht="33" x14ac:dyDescent="0.3">
      <c r="A63" s="17" t="s">
        <v>278</v>
      </c>
      <c r="B63" s="23" t="s">
        <v>279</v>
      </c>
      <c r="C63" s="17" t="s">
        <v>280</v>
      </c>
      <c r="D63" s="16" t="s">
        <v>176</v>
      </c>
      <c r="E63" s="12">
        <v>45718.253483796296</v>
      </c>
      <c r="F63" s="7" t="str">
        <f t="shared" si="0"/>
        <v>▶</v>
      </c>
    </row>
    <row r="64" spans="1:6" ht="33" x14ac:dyDescent="0.3">
      <c r="A64" s="17" t="s">
        <v>281</v>
      </c>
      <c r="B64" s="23" t="s">
        <v>282</v>
      </c>
      <c r="C64" s="17" t="s">
        <v>283</v>
      </c>
      <c r="D64" s="16" t="s">
        <v>176</v>
      </c>
      <c r="E64" s="12">
        <v>45718.25209490741</v>
      </c>
      <c r="F64" s="7" t="str">
        <f t="shared" si="0"/>
        <v>▶</v>
      </c>
    </row>
    <row r="65" spans="1:6" ht="33" x14ac:dyDescent="0.3">
      <c r="A65" s="17" t="s">
        <v>284</v>
      </c>
      <c r="B65" s="23" t="s">
        <v>285</v>
      </c>
      <c r="C65" s="17" t="s">
        <v>286</v>
      </c>
      <c r="D65" s="16" t="s">
        <v>172</v>
      </c>
      <c r="E65" s="12">
        <v>45718.250833333332</v>
      </c>
      <c r="F65" s="7" t="str">
        <f t="shared" si="0"/>
        <v>▶</v>
      </c>
    </row>
    <row r="66" spans="1:6" ht="33" x14ac:dyDescent="0.3">
      <c r="A66" s="17" t="s">
        <v>287</v>
      </c>
      <c r="B66" s="23" t="s">
        <v>288</v>
      </c>
      <c r="C66" s="17" t="s">
        <v>240</v>
      </c>
      <c r="D66" s="16" t="s">
        <v>195</v>
      </c>
      <c r="E66" s="12">
        <v>45718.25</v>
      </c>
      <c r="F66" s="7" t="str">
        <f t="shared" si="0"/>
        <v>▶</v>
      </c>
    </row>
    <row r="67" spans="1:6" ht="33" x14ac:dyDescent="0.3">
      <c r="A67" s="17" t="s">
        <v>289</v>
      </c>
      <c r="B67" s="23" t="s">
        <v>290</v>
      </c>
      <c r="C67" s="17" t="s">
        <v>291</v>
      </c>
      <c r="D67" s="16" t="s">
        <v>292</v>
      </c>
      <c r="E67" s="12">
        <v>45718.229166666664</v>
      </c>
      <c r="F67" s="7" t="str">
        <f t="shared" ref="F67:F130" si="1">IF(ISBLANK($B67),"",HYPERLINK($B67,"▶"))</f>
        <v>▶</v>
      </c>
    </row>
    <row r="68" spans="1:6" ht="33" x14ac:dyDescent="0.3">
      <c r="A68" s="17" t="s">
        <v>293</v>
      </c>
      <c r="B68" s="23" t="s">
        <v>294</v>
      </c>
      <c r="C68" s="17" t="s">
        <v>295</v>
      </c>
      <c r="D68" s="16" t="s">
        <v>277</v>
      </c>
      <c r="E68" s="12">
        <v>45718.178576388891</v>
      </c>
      <c r="F68" s="7" t="str">
        <f t="shared" si="1"/>
        <v>▶</v>
      </c>
    </row>
    <row r="69" spans="1:6" ht="33" x14ac:dyDescent="0.3">
      <c r="A69" s="17" t="s">
        <v>296</v>
      </c>
      <c r="B69" s="23" t="s">
        <v>297</v>
      </c>
      <c r="C69" s="17" t="s">
        <v>298</v>
      </c>
      <c r="D69" s="16" t="s">
        <v>277</v>
      </c>
      <c r="E69" s="12">
        <v>45718.04179398148</v>
      </c>
      <c r="F69" s="7" t="str">
        <f t="shared" si="1"/>
        <v>▶</v>
      </c>
    </row>
    <row r="70" spans="1:6" ht="33" x14ac:dyDescent="0.3">
      <c r="A70" s="17" t="s">
        <v>299</v>
      </c>
      <c r="B70" s="23" t="s">
        <v>300</v>
      </c>
      <c r="C70" s="17" t="s">
        <v>301</v>
      </c>
      <c r="D70" s="16" t="s">
        <v>113</v>
      </c>
      <c r="E70" s="12">
        <v>45718.000798611109</v>
      </c>
      <c r="F70" s="7" t="str">
        <f t="shared" si="1"/>
        <v>▶</v>
      </c>
    </row>
    <row r="71" spans="1:6" ht="33" x14ac:dyDescent="0.3">
      <c r="A71" s="17" t="s">
        <v>302</v>
      </c>
      <c r="B71" s="23" t="s">
        <v>303</v>
      </c>
      <c r="C71" s="17" t="s">
        <v>304</v>
      </c>
      <c r="D71" s="16" t="s">
        <v>305</v>
      </c>
      <c r="E71" s="12">
        <v>45718.000462962962</v>
      </c>
      <c r="F71" s="7" t="str">
        <f t="shared" si="1"/>
        <v>▶</v>
      </c>
    </row>
    <row r="72" spans="1:6" x14ac:dyDescent="0.3">
      <c r="F72" s="7" t="str">
        <f t="shared" si="1"/>
        <v/>
      </c>
    </row>
    <row r="73" spans="1:6" x14ac:dyDescent="0.3">
      <c r="F73" s="7" t="str">
        <f t="shared" si="1"/>
        <v/>
      </c>
    </row>
    <row r="74" spans="1:6" x14ac:dyDescent="0.3">
      <c r="F74" s="7" t="str">
        <f t="shared" si="1"/>
        <v/>
      </c>
    </row>
    <row r="75" spans="1:6" x14ac:dyDescent="0.3">
      <c r="F75" s="7" t="str">
        <f t="shared" si="1"/>
        <v/>
      </c>
    </row>
    <row r="76" spans="1:6" x14ac:dyDescent="0.3">
      <c r="F76" s="7" t="str">
        <f t="shared" si="1"/>
        <v/>
      </c>
    </row>
    <row r="77" spans="1:6" x14ac:dyDescent="0.3">
      <c r="F77" s="7" t="str">
        <f t="shared" si="1"/>
        <v/>
      </c>
    </row>
    <row r="78" spans="1:6" x14ac:dyDescent="0.3">
      <c r="F78" s="7" t="str">
        <f t="shared" si="1"/>
        <v/>
      </c>
    </row>
    <row r="79" spans="1:6" x14ac:dyDescent="0.3">
      <c r="F79" s="7" t="str">
        <f t="shared" si="1"/>
        <v/>
      </c>
    </row>
    <row r="80" spans="1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IF(ISBLANK($B131),"",HYPERLINK($B131,"▶"))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58" si="3">IF(ISBLANK($B195),"",HYPERLINK($B195,"▶"))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  <row r="201" spans="6:6" x14ac:dyDescent="0.3">
      <c r="F201" s="7" t="str">
        <f t="shared" si="3"/>
        <v/>
      </c>
    </row>
    <row r="202" spans="6:6" x14ac:dyDescent="0.3">
      <c r="F202" s="7" t="str">
        <f t="shared" si="3"/>
        <v/>
      </c>
    </row>
    <row r="203" spans="6:6" x14ac:dyDescent="0.3">
      <c r="F203" s="7" t="str">
        <f t="shared" si="3"/>
        <v/>
      </c>
    </row>
    <row r="204" spans="6:6" x14ac:dyDescent="0.3">
      <c r="F204" s="7" t="str">
        <f t="shared" si="3"/>
        <v/>
      </c>
    </row>
    <row r="205" spans="6:6" x14ac:dyDescent="0.3">
      <c r="F205" s="7" t="str">
        <f t="shared" si="3"/>
        <v/>
      </c>
    </row>
    <row r="206" spans="6:6" x14ac:dyDescent="0.3">
      <c r="F206" s="7" t="str">
        <f t="shared" si="3"/>
        <v/>
      </c>
    </row>
    <row r="207" spans="6:6" x14ac:dyDescent="0.3">
      <c r="F207" s="7" t="str">
        <f t="shared" si="3"/>
        <v/>
      </c>
    </row>
    <row r="208" spans="6:6" x14ac:dyDescent="0.3">
      <c r="F208" s="7" t="str">
        <f t="shared" si="3"/>
        <v/>
      </c>
    </row>
    <row r="209" spans="6:6" x14ac:dyDescent="0.3">
      <c r="F209" s="7" t="str">
        <f t="shared" si="3"/>
        <v/>
      </c>
    </row>
    <row r="210" spans="6:6" x14ac:dyDescent="0.3">
      <c r="F210" s="7" t="str">
        <f t="shared" si="3"/>
        <v/>
      </c>
    </row>
    <row r="211" spans="6:6" x14ac:dyDescent="0.3">
      <c r="F211" s="7" t="str">
        <f t="shared" si="3"/>
        <v/>
      </c>
    </row>
    <row r="212" spans="6:6" x14ac:dyDescent="0.3">
      <c r="F212" s="7" t="str">
        <f t="shared" si="3"/>
        <v/>
      </c>
    </row>
    <row r="213" spans="6:6" x14ac:dyDescent="0.3">
      <c r="F213" s="7" t="str">
        <f t="shared" si="3"/>
        <v/>
      </c>
    </row>
    <row r="214" spans="6:6" x14ac:dyDescent="0.3">
      <c r="F214" s="7" t="str">
        <f t="shared" si="3"/>
        <v/>
      </c>
    </row>
    <row r="215" spans="6:6" x14ac:dyDescent="0.3">
      <c r="F215" s="7" t="str">
        <f t="shared" si="3"/>
        <v/>
      </c>
    </row>
    <row r="216" spans="6:6" x14ac:dyDescent="0.3">
      <c r="F216" s="7" t="str">
        <f t="shared" si="3"/>
        <v/>
      </c>
    </row>
    <row r="217" spans="6:6" x14ac:dyDescent="0.3">
      <c r="F217" s="7" t="str">
        <f t="shared" si="3"/>
        <v/>
      </c>
    </row>
    <row r="218" spans="6:6" x14ac:dyDescent="0.3">
      <c r="F218" s="7" t="str">
        <f t="shared" si="3"/>
        <v/>
      </c>
    </row>
    <row r="219" spans="6:6" x14ac:dyDescent="0.3">
      <c r="F219" s="7" t="str">
        <f t="shared" si="3"/>
        <v/>
      </c>
    </row>
    <row r="220" spans="6:6" x14ac:dyDescent="0.3">
      <c r="F220" s="7" t="str">
        <f t="shared" si="3"/>
        <v/>
      </c>
    </row>
    <row r="221" spans="6:6" x14ac:dyDescent="0.3">
      <c r="F221" s="7" t="str">
        <f t="shared" si="3"/>
        <v/>
      </c>
    </row>
    <row r="222" spans="6:6" x14ac:dyDescent="0.3">
      <c r="F222" s="7" t="str">
        <f t="shared" si="3"/>
        <v/>
      </c>
    </row>
    <row r="223" spans="6:6" x14ac:dyDescent="0.3">
      <c r="F223" s="7" t="str">
        <f t="shared" si="3"/>
        <v/>
      </c>
    </row>
    <row r="224" spans="6:6" x14ac:dyDescent="0.3">
      <c r="F224" s="7" t="str">
        <f t="shared" si="3"/>
        <v/>
      </c>
    </row>
    <row r="225" spans="6:6" x14ac:dyDescent="0.3">
      <c r="F225" s="7" t="str">
        <f t="shared" si="3"/>
        <v/>
      </c>
    </row>
    <row r="226" spans="6:6" x14ac:dyDescent="0.3">
      <c r="F226" s="7" t="str">
        <f t="shared" si="3"/>
        <v/>
      </c>
    </row>
    <row r="227" spans="6:6" x14ac:dyDescent="0.3">
      <c r="F227" s="7" t="str">
        <f t="shared" si="3"/>
        <v/>
      </c>
    </row>
    <row r="228" spans="6:6" x14ac:dyDescent="0.3">
      <c r="F228" s="7" t="str">
        <f t="shared" si="3"/>
        <v/>
      </c>
    </row>
    <row r="229" spans="6:6" x14ac:dyDescent="0.3">
      <c r="F229" s="7" t="str">
        <f t="shared" si="3"/>
        <v/>
      </c>
    </row>
    <row r="230" spans="6:6" x14ac:dyDescent="0.3">
      <c r="F230" s="7" t="str">
        <f t="shared" si="3"/>
        <v/>
      </c>
    </row>
    <row r="231" spans="6:6" x14ac:dyDescent="0.3">
      <c r="F231" s="7" t="str">
        <f t="shared" si="3"/>
        <v/>
      </c>
    </row>
    <row r="232" spans="6:6" x14ac:dyDescent="0.3">
      <c r="F232" s="7" t="str">
        <f t="shared" si="3"/>
        <v/>
      </c>
    </row>
    <row r="233" spans="6:6" x14ac:dyDescent="0.3">
      <c r="F233" s="7" t="str">
        <f t="shared" si="3"/>
        <v/>
      </c>
    </row>
    <row r="234" spans="6:6" x14ac:dyDescent="0.3">
      <c r="F234" s="7" t="str">
        <f t="shared" si="3"/>
        <v/>
      </c>
    </row>
    <row r="235" spans="6:6" x14ac:dyDescent="0.3">
      <c r="F235" s="7" t="str">
        <f t="shared" si="3"/>
        <v/>
      </c>
    </row>
    <row r="236" spans="6:6" x14ac:dyDescent="0.3">
      <c r="F236" s="7" t="str">
        <f t="shared" si="3"/>
        <v/>
      </c>
    </row>
    <row r="237" spans="6:6" x14ac:dyDescent="0.3">
      <c r="F237" s="7" t="str">
        <f t="shared" si="3"/>
        <v/>
      </c>
    </row>
    <row r="238" spans="6:6" x14ac:dyDescent="0.3">
      <c r="F238" s="7" t="str">
        <f t="shared" si="3"/>
        <v/>
      </c>
    </row>
    <row r="239" spans="6:6" x14ac:dyDescent="0.3">
      <c r="F239" s="7" t="str">
        <f t="shared" si="3"/>
        <v/>
      </c>
    </row>
    <row r="240" spans="6:6" x14ac:dyDescent="0.3">
      <c r="F240" s="7" t="str">
        <f t="shared" si="3"/>
        <v/>
      </c>
    </row>
    <row r="241" spans="6:6" x14ac:dyDescent="0.3">
      <c r="F241" s="7" t="str">
        <f t="shared" si="3"/>
        <v/>
      </c>
    </row>
    <row r="242" spans="6:6" x14ac:dyDescent="0.3">
      <c r="F242" s="7" t="str">
        <f t="shared" si="3"/>
        <v/>
      </c>
    </row>
    <row r="243" spans="6:6" x14ac:dyDescent="0.3">
      <c r="F243" s="7" t="str">
        <f t="shared" si="3"/>
        <v/>
      </c>
    </row>
    <row r="244" spans="6:6" x14ac:dyDescent="0.3">
      <c r="F244" s="7" t="str">
        <f t="shared" si="3"/>
        <v/>
      </c>
    </row>
    <row r="245" spans="6:6" x14ac:dyDescent="0.3">
      <c r="F245" s="7" t="str">
        <f t="shared" si="3"/>
        <v/>
      </c>
    </row>
    <row r="246" spans="6:6" x14ac:dyDescent="0.3">
      <c r="F246" s="7" t="str">
        <f t="shared" si="3"/>
        <v/>
      </c>
    </row>
    <row r="247" spans="6:6" x14ac:dyDescent="0.3">
      <c r="F247" s="7" t="str">
        <f t="shared" si="3"/>
        <v/>
      </c>
    </row>
    <row r="248" spans="6:6" x14ac:dyDescent="0.3">
      <c r="F248" s="7" t="str">
        <f t="shared" si="3"/>
        <v/>
      </c>
    </row>
    <row r="249" spans="6:6" x14ac:dyDescent="0.3">
      <c r="F249" s="7" t="str">
        <f t="shared" si="3"/>
        <v/>
      </c>
    </row>
    <row r="250" spans="6:6" x14ac:dyDescent="0.3">
      <c r="F250" s="7" t="str">
        <f t="shared" si="3"/>
        <v/>
      </c>
    </row>
    <row r="251" spans="6:6" x14ac:dyDescent="0.3">
      <c r="F251" s="7" t="str">
        <f t="shared" si="3"/>
        <v/>
      </c>
    </row>
    <row r="252" spans="6:6" x14ac:dyDescent="0.3">
      <c r="F252" s="7" t="str">
        <f t="shared" si="3"/>
        <v/>
      </c>
    </row>
    <row r="253" spans="6:6" x14ac:dyDescent="0.3">
      <c r="F253" s="7" t="str">
        <f t="shared" si="3"/>
        <v/>
      </c>
    </row>
    <row r="254" spans="6:6" x14ac:dyDescent="0.3">
      <c r="F254" s="7" t="str">
        <f t="shared" si="3"/>
        <v/>
      </c>
    </row>
    <row r="255" spans="6:6" x14ac:dyDescent="0.3">
      <c r="F255" s="7" t="str">
        <f t="shared" si="3"/>
        <v/>
      </c>
    </row>
    <row r="256" spans="6:6" x14ac:dyDescent="0.3">
      <c r="F256" s="7" t="str">
        <f t="shared" si="3"/>
        <v/>
      </c>
    </row>
    <row r="257" spans="6:6" x14ac:dyDescent="0.3">
      <c r="F257" s="7" t="str">
        <f t="shared" si="3"/>
        <v/>
      </c>
    </row>
    <row r="258" spans="6:6" x14ac:dyDescent="0.3">
      <c r="F258" s="7" t="str">
        <f t="shared" si="3"/>
        <v/>
      </c>
    </row>
    <row r="259" spans="6:6" x14ac:dyDescent="0.3">
      <c r="F259" s="7" t="str">
        <f t="shared" ref="F259:F322" si="4">IF(ISBLANK($B259),"",HYPERLINK($B259,"▶"))</f>
        <v/>
      </c>
    </row>
    <row r="260" spans="6:6" x14ac:dyDescent="0.3">
      <c r="F260" s="7" t="str">
        <f t="shared" si="4"/>
        <v/>
      </c>
    </row>
    <row r="261" spans="6:6" x14ac:dyDescent="0.3">
      <c r="F261" s="7" t="str">
        <f t="shared" si="4"/>
        <v/>
      </c>
    </row>
    <row r="262" spans="6:6" x14ac:dyDescent="0.3">
      <c r="F262" s="7" t="str">
        <f t="shared" si="4"/>
        <v/>
      </c>
    </row>
    <row r="263" spans="6:6" x14ac:dyDescent="0.3">
      <c r="F263" s="7" t="str">
        <f t="shared" si="4"/>
        <v/>
      </c>
    </row>
    <row r="264" spans="6:6" x14ac:dyDescent="0.3">
      <c r="F264" s="7" t="str">
        <f t="shared" si="4"/>
        <v/>
      </c>
    </row>
    <row r="265" spans="6:6" x14ac:dyDescent="0.3">
      <c r="F265" s="7" t="str">
        <f t="shared" si="4"/>
        <v/>
      </c>
    </row>
    <row r="266" spans="6:6" x14ac:dyDescent="0.3">
      <c r="F266" s="7" t="str">
        <f t="shared" si="4"/>
        <v/>
      </c>
    </row>
    <row r="267" spans="6:6" x14ac:dyDescent="0.3">
      <c r="F267" s="7" t="str">
        <f t="shared" si="4"/>
        <v/>
      </c>
    </row>
    <row r="268" spans="6:6" x14ac:dyDescent="0.3">
      <c r="F268" s="7" t="str">
        <f t="shared" si="4"/>
        <v/>
      </c>
    </row>
    <row r="269" spans="6:6" x14ac:dyDescent="0.3">
      <c r="F269" s="7" t="str">
        <f t="shared" si="4"/>
        <v/>
      </c>
    </row>
    <row r="270" spans="6:6" x14ac:dyDescent="0.3">
      <c r="F270" s="7" t="str">
        <f t="shared" si="4"/>
        <v/>
      </c>
    </row>
    <row r="271" spans="6:6" x14ac:dyDescent="0.3">
      <c r="F271" s="7" t="str">
        <f t="shared" si="4"/>
        <v/>
      </c>
    </row>
    <row r="272" spans="6:6" x14ac:dyDescent="0.3">
      <c r="F272" s="7" t="str">
        <f t="shared" si="4"/>
        <v/>
      </c>
    </row>
    <row r="273" spans="6:6" x14ac:dyDescent="0.3">
      <c r="F273" s="7" t="str">
        <f t="shared" si="4"/>
        <v/>
      </c>
    </row>
    <row r="274" spans="6:6" x14ac:dyDescent="0.3">
      <c r="F274" s="7" t="str">
        <f t="shared" si="4"/>
        <v/>
      </c>
    </row>
    <row r="275" spans="6:6" x14ac:dyDescent="0.3">
      <c r="F275" s="7" t="str">
        <f t="shared" si="4"/>
        <v/>
      </c>
    </row>
    <row r="276" spans="6:6" x14ac:dyDescent="0.3">
      <c r="F276" s="7" t="str">
        <f t="shared" si="4"/>
        <v/>
      </c>
    </row>
    <row r="277" spans="6:6" x14ac:dyDescent="0.3">
      <c r="F277" s="7" t="str">
        <f t="shared" si="4"/>
        <v/>
      </c>
    </row>
    <row r="278" spans="6:6" x14ac:dyDescent="0.3">
      <c r="F278" s="7" t="str">
        <f t="shared" si="4"/>
        <v/>
      </c>
    </row>
    <row r="279" spans="6:6" x14ac:dyDescent="0.3">
      <c r="F279" s="7" t="str">
        <f t="shared" si="4"/>
        <v/>
      </c>
    </row>
    <row r="280" spans="6:6" x14ac:dyDescent="0.3">
      <c r="F280" s="7" t="str">
        <f t="shared" si="4"/>
        <v/>
      </c>
    </row>
    <row r="281" spans="6:6" x14ac:dyDescent="0.3">
      <c r="F281" s="7" t="str">
        <f t="shared" si="4"/>
        <v/>
      </c>
    </row>
    <row r="282" spans="6:6" x14ac:dyDescent="0.3">
      <c r="F282" s="7" t="str">
        <f t="shared" si="4"/>
        <v/>
      </c>
    </row>
    <row r="283" spans="6:6" x14ac:dyDescent="0.3">
      <c r="F283" s="7" t="str">
        <f t="shared" si="4"/>
        <v/>
      </c>
    </row>
    <row r="284" spans="6:6" x14ac:dyDescent="0.3">
      <c r="F284" s="7" t="str">
        <f t="shared" si="4"/>
        <v/>
      </c>
    </row>
    <row r="285" spans="6:6" x14ac:dyDescent="0.3">
      <c r="F285" s="7" t="str">
        <f t="shared" si="4"/>
        <v/>
      </c>
    </row>
    <row r="286" spans="6:6" x14ac:dyDescent="0.3">
      <c r="F286" s="7" t="str">
        <f t="shared" si="4"/>
        <v/>
      </c>
    </row>
    <row r="287" spans="6:6" x14ac:dyDescent="0.3">
      <c r="F287" s="7" t="str">
        <f t="shared" si="4"/>
        <v/>
      </c>
    </row>
    <row r="288" spans="6:6" x14ac:dyDescent="0.3">
      <c r="F288" s="7" t="str">
        <f t="shared" si="4"/>
        <v/>
      </c>
    </row>
    <row r="289" spans="6:6" x14ac:dyDescent="0.3">
      <c r="F289" s="7" t="str">
        <f t="shared" si="4"/>
        <v/>
      </c>
    </row>
    <row r="290" spans="6:6" x14ac:dyDescent="0.3">
      <c r="F290" s="7" t="str">
        <f t="shared" si="4"/>
        <v/>
      </c>
    </row>
    <row r="291" spans="6:6" x14ac:dyDescent="0.3">
      <c r="F291" s="7" t="str">
        <f t="shared" si="4"/>
        <v/>
      </c>
    </row>
    <row r="292" spans="6:6" x14ac:dyDescent="0.3">
      <c r="F292" s="7" t="str">
        <f t="shared" si="4"/>
        <v/>
      </c>
    </row>
    <row r="293" spans="6:6" x14ac:dyDescent="0.3">
      <c r="F293" s="7" t="str">
        <f t="shared" si="4"/>
        <v/>
      </c>
    </row>
    <row r="294" spans="6:6" x14ac:dyDescent="0.3">
      <c r="F294" s="7" t="str">
        <f t="shared" si="4"/>
        <v/>
      </c>
    </row>
    <row r="295" spans="6:6" x14ac:dyDescent="0.3">
      <c r="F295" s="7" t="str">
        <f t="shared" si="4"/>
        <v/>
      </c>
    </row>
    <row r="296" spans="6:6" x14ac:dyDescent="0.3">
      <c r="F296" s="7" t="str">
        <f t="shared" si="4"/>
        <v/>
      </c>
    </row>
    <row r="297" spans="6:6" x14ac:dyDescent="0.3">
      <c r="F297" s="7" t="str">
        <f t="shared" si="4"/>
        <v/>
      </c>
    </row>
    <row r="298" spans="6:6" x14ac:dyDescent="0.3">
      <c r="F298" s="7" t="str">
        <f t="shared" si="4"/>
        <v/>
      </c>
    </row>
    <row r="299" spans="6:6" x14ac:dyDescent="0.3">
      <c r="F299" s="7" t="str">
        <f t="shared" si="4"/>
        <v/>
      </c>
    </row>
    <row r="300" spans="6:6" x14ac:dyDescent="0.3">
      <c r="F300" s="7" t="str">
        <f t="shared" si="4"/>
        <v/>
      </c>
    </row>
    <row r="301" spans="6:6" x14ac:dyDescent="0.3">
      <c r="F301" s="7" t="str">
        <f t="shared" si="4"/>
        <v/>
      </c>
    </row>
    <row r="302" spans="6:6" x14ac:dyDescent="0.3">
      <c r="F302" s="7" t="str">
        <f t="shared" si="4"/>
        <v/>
      </c>
    </row>
    <row r="303" spans="6:6" x14ac:dyDescent="0.3">
      <c r="F303" s="7" t="str">
        <f t="shared" si="4"/>
        <v/>
      </c>
    </row>
    <row r="304" spans="6:6" x14ac:dyDescent="0.3">
      <c r="F304" s="7" t="str">
        <f t="shared" si="4"/>
        <v/>
      </c>
    </row>
    <row r="305" spans="6:6" x14ac:dyDescent="0.3">
      <c r="F305" s="7" t="str">
        <f t="shared" si="4"/>
        <v/>
      </c>
    </row>
    <row r="306" spans="6:6" x14ac:dyDescent="0.3">
      <c r="F306" s="7" t="str">
        <f t="shared" si="4"/>
        <v/>
      </c>
    </row>
    <row r="307" spans="6:6" x14ac:dyDescent="0.3">
      <c r="F307" s="7" t="str">
        <f t="shared" si="4"/>
        <v/>
      </c>
    </row>
    <row r="308" spans="6:6" x14ac:dyDescent="0.3">
      <c r="F308" s="7" t="str">
        <f t="shared" si="4"/>
        <v/>
      </c>
    </row>
    <row r="309" spans="6:6" x14ac:dyDescent="0.3">
      <c r="F309" s="7" t="str">
        <f t="shared" si="4"/>
        <v/>
      </c>
    </row>
    <row r="310" spans="6:6" x14ac:dyDescent="0.3">
      <c r="F310" s="7" t="str">
        <f t="shared" si="4"/>
        <v/>
      </c>
    </row>
    <row r="311" spans="6:6" x14ac:dyDescent="0.3">
      <c r="F311" s="7" t="str">
        <f t="shared" si="4"/>
        <v/>
      </c>
    </row>
    <row r="312" spans="6:6" x14ac:dyDescent="0.3">
      <c r="F312" s="7" t="str">
        <f t="shared" si="4"/>
        <v/>
      </c>
    </row>
    <row r="313" spans="6:6" x14ac:dyDescent="0.3">
      <c r="F313" s="7" t="str">
        <f t="shared" si="4"/>
        <v/>
      </c>
    </row>
    <row r="314" spans="6:6" x14ac:dyDescent="0.3">
      <c r="F314" s="7" t="str">
        <f t="shared" si="4"/>
        <v/>
      </c>
    </row>
    <row r="315" spans="6:6" x14ac:dyDescent="0.3">
      <c r="F315" s="7" t="str">
        <f t="shared" si="4"/>
        <v/>
      </c>
    </row>
    <row r="316" spans="6:6" x14ac:dyDescent="0.3">
      <c r="F316" s="7" t="str">
        <f t="shared" si="4"/>
        <v/>
      </c>
    </row>
    <row r="317" spans="6:6" x14ac:dyDescent="0.3">
      <c r="F317" s="7" t="str">
        <f t="shared" si="4"/>
        <v/>
      </c>
    </row>
    <row r="318" spans="6:6" x14ac:dyDescent="0.3">
      <c r="F318" s="7" t="str">
        <f t="shared" si="4"/>
        <v/>
      </c>
    </row>
    <row r="319" spans="6:6" x14ac:dyDescent="0.3">
      <c r="F319" s="7" t="str">
        <f t="shared" si="4"/>
        <v/>
      </c>
    </row>
    <row r="320" spans="6:6" x14ac:dyDescent="0.3">
      <c r="F320" s="7" t="str">
        <f t="shared" si="4"/>
        <v/>
      </c>
    </row>
    <row r="321" spans="6:6" x14ac:dyDescent="0.3">
      <c r="F321" s="7" t="str">
        <f t="shared" si="4"/>
        <v/>
      </c>
    </row>
    <row r="322" spans="6:6" x14ac:dyDescent="0.3">
      <c r="F322" s="7" t="str">
        <f t="shared" si="4"/>
        <v/>
      </c>
    </row>
    <row r="323" spans="6:6" x14ac:dyDescent="0.3">
      <c r="F323" s="7" t="str">
        <f t="shared" ref="F323:F386" si="5">IF(ISBLANK($B323),"",HYPERLINK($B323,"▶"))</f>
        <v/>
      </c>
    </row>
    <row r="324" spans="6:6" x14ac:dyDescent="0.3">
      <c r="F324" s="7" t="str">
        <f t="shared" si="5"/>
        <v/>
      </c>
    </row>
    <row r="325" spans="6:6" x14ac:dyDescent="0.3">
      <c r="F325" s="7" t="str">
        <f t="shared" si="5"/>
        <v/>
      </c>
    </row>
    <row r="326" spans="6:6" x14ac:dyDescent="0.3">
      <c r="F326" s="7" t="str">
        <f t="shared" si="5"/>
        <v/>
      </c>
    </row>
    <row r="327" spans="6:6" x14ac:dyDescent="0.3">
      <c r="F327" s="7" t="str">
        <f t="shared" si="5"/>
        <v/>
      </c>
    </row>
    <row r="328" spans="6:6" x14ac:dyDescent="0.3">
      <c r="F328" s="7" t="str">
        <f t="shared" si="5"/>
        <v/>
      </c>
    </row>
    <row r="329" spans="6:6" x14ac:dyDescent="0.3">
      <c r="F329" s="7" t="str">
        <f t="shared" si="5"/>
        <v/>
      </c>
    </row>
    <row r="330" spans="6:6" x14ac:dyDescent="0.3">
      <c r="F330" s="7" t="str">
        <f t="shared" si="5"/>
        <v/>
      </c>
    </row>
    <row r="331" spans="6:6" x14ac:dyDescent="0.3">
      <c r="F331" s="7" t="str">
        <f t="shared" si="5"/>
        <v/>
      </c>
    </row>
    <row r="332" spans="6:6" x14ac:dyDescent="0.3">
      <c r="F332" s="7" t="str">
        <f t="shared" si="5"/>
        <v/>
      </c>
    </row>
    <row r="333" spans="6:6" x14ac:dyDescent="0.3">
      <c r="F333" s="7" t="str">
        <f t="shared" si="5"/>
        <v/>
      </c>
    </row>
    <row r="334" spans="6:6" x14ac:dyDescent="0.3">
      <c r="F334" s="7" t="str">
        <f t="shared" si="5"/>
        <v/>
      </c>
    </row>
    <row r="335" spans="6:6" x14ac:dyDescent="0.3">
      <c r="F335" s="7" t="str">
        <f t="shared" si="5"/>
        <v/>
      </c>
    </row>
    <row r="336" spans="6:6" x14ac:dyDescent="0.3">
      <c r="F336" s="7" t="str">
        <f t="shared" si="5"/>
        <v/>
      </c>
    </row>
    <row r="337" spans="6:6" x14ac:dyDescent="0.3">
      <c r="F337" s="7" t="str">
        <f t="shared" si="5"/>
        <v/>
      </c>
    </row>
    <row r="338" spans="6:6" x14ac:dyDescent="0.3">
      <c r="F338" s="7" t="str">
        <f t="shared" si="5"/>
        <v/>
      </c>
    </row>
    <row r="339" spans="6:6" x14ac:dyDescent="0.3">
      <c r="F339" s="7" t="str">
        <f t="shared" si="5"/>
        <v/>
      </c>
    </row>
    <row r="340" spans="6:6" x14ac:dyDescent="0.3">
      <c r="F340" s="7" t="str">
        <f t="shared" si="5"/>
        <v/>
      </c>
    </row>
    <row r="341" spans="6:6" x14ac:dyDescent="0.3">
      <c r="F341" s="7" t="str">
        <f t="shared" si="5"/>
        <v/>
      </c>
    </row>
    <row r="342" spans="6:6" x14ac:dyDescent="0.3">
      <c r="F342" s="7" t="str">
        <f t="shared" si="5"/>
        <v/>
      </c>
    </row>
    <row r="343" spans="6:6" x14ac:dyDescent="0.3">
      <c r="F343" s="7" t="str">
        <f t="shared" si="5"/>
        <v/>
      </c>
    </row>
    <row r="344" spans="6:6" x14ac:dyDescent="0.3">
      <c r="F344" s="7" t="str">
        <f t="shared" si="5"/>
        <v/>
      </c>
    </row>
    <row r="345" spans="6:6" x14ac:dyDescent="0.3">
      <c r="F345" s="7" t="str">
        <f t="shared" si="5"/>
        <v/>
      </c>
    </row>
    <row r="346" spans="6:6" x14ac:dyDescent="0.3">
      <c r="F346" s="7" t="str">
        <f t="shared" si="5"/>
        <v/>
      </c>
    </row>
    <row r="347" spans="6:6" x14ac:dyDescent="0.3">
      <c r="F347" s="7" t="str">
        <f t="shared" si="5"/>
        <v/>
      </c>
    </row>
    <row r="348" spans="6:6" x14ac:dyDescent="0.3">
      <c r="F348" s="7" t="str">
        <f t="shared" si="5"/>
        <v/>
      </c>
    </row>
    <row r="349" spans="6:6" x14ac:dyDescent="0.3">
      <c r="F349" s="7" t="str">
        <f t="shared" si="5"/>
        <v/>
      </c>
    </row>
    <row r="350" spans="6:6" x14ac:dyDescent="0.3">
      <c r="F350" s="7" t="str">
        <f t="shared" si="5"/>
        <v/>
      </c>
    </row>
    <row r="351" spans="6:6" x14ac:dyDescent="0.3">
      <c r="F351" s="7" t="str">
        <f t="shared" si="5"/>
        <v/>
      </c>
    </row>
    <row r="352" spans="6:6" x14ac:dyDescent="0.3">
      <c r="F352" s="7" t="str">
        <f t="shared" si="5"/>
        <v/>
      </c>
    </row>
    <row r="353" spans="6:6" x14ac:dyDescent="0.3">
      <c r="F353" s="7" t="str">
        <f t="shared" si="5"/>
        <v/>
      </c>
    </row>
    <row r="354" spans="6:6" x14ac:dyDescent="0.3">
      <c r="F354" s="7" t="str">
        <f t="shared" si="5"/>
        <v/>
      </c>
    </row>
    <row r="355" spans="6:6" x14ac:dyDescent="0.3">
      <c r="F355" s="7" t="str">
        <f t="shared" si="5"/>
        <v/>
      </c>
    </row>
    <row r="356" spans="6:6" x14ac:dyDescent="0.3">
      <c r="F356" s="7" t="str">
        <f t="shared" si="5"/>
        <v/>
      </c>
    </row>
    <row r="357" spans="6:6" x14ac:dyDescent="0.3">
      <c r="F357" s="7" t="str">
        <f t="shared" si="5"/>
        <v/>
      </c>
    </row>
    <row r="358" spans="6:6" x14ac:dyDescent="0.3">
      <c r="F358" s="7" t="str">
        <f t="shared" si="5"/>
        <v/>
      </c>
    </row>
    <row r="359" spans="6:6" x14ac:dyDescent="0.3">
      <c r="F359" s="7" t="str">
        <f t="shared" si="5"/>
        <v/>
      </c>
    </row>
    <row r="360" spans="6:6" x14ac:dyDescent="0.3">
      <c r="F360" s="7" t="str">
        <f t="shared" si="5"/>
        <v/>
      </c>
    </row>
    <row r="361" spans="6:6" x14ac:dyDescent="0.3">
      <c r="F361" s="7" t="str">
        <f t="shared" si="5"/>
        <v/>
      </c>
    </row>
    <row r="362" spans="6:6" x14ac:dyDescent="0.3">
      <c r="F362" s="7" t="str">
        <f t="shared" si="5"/>
        <v/>
      </c>
    </row>
    <row r="363" spans="6:6" x14ac:dyDescent="0.3">
      <c r="F363" s="7" t="str">
        <f t="shared" si="5"/>
        <v/>
      </c>
    </row>
    <row r="364" spans="6:6" x14ac:dyDescent="0.3">
      <c r="F364" s="7" t="str">
        <f t="shared" si="5"/>
        <v/>
      </c>
    </row>
    <row r="365" spans="6:6" x14ac:dyDescent="0.3">
      <c r="F365" s="7" t="str">
        <f t="shared" si="5"/>
        <v/>
      </c>
    </row>
    <row r="366" spans="6:6" x14ac:dyDescent="0.3">
      <c r="F366" s="7" t="str">
        <f t="shared" si="5"/>
        <v/>
      </c>
    </row>
    <row r="367" spans="6:6" x14ac:dyDescent="0.3">
      <c r="F367" s="7" t="str">
        <f t="shared" si="5"/>
        <v/>
      </c>
    </row>
    <row r="368" spans="6:6" x14ac:dyDescent="0.3">
      <c r="F368" s="7" t="str">
        <f t="shared" si="5"/>
        <v/>
      </c>
    </row>
    <row r="369" spans="6:6" x14ac:dyDescent="0.3">
      <c r="F369" s="7" t="str">
        <f t="shared" si="5"/>
        <v/>
      </c>
    </row>
    <row r="370" spans="6:6" x14ac:dyDescent="0.3">
      <c r="F370" s="7" t="str">
        <f t="shared" si="5"/>
        <v/>
      </c>
    </row>
    <row r="371" spans="6:6" x14ac:dyDescent="0.3">
      <c r="F371" s="7" t="str">
        <f t="shared" si="5"/>
        <v/>
      </c>
    </row>
    <row r="372" spans="6:6" x14ac:dyDescent="0.3">
      <c r="F372" s="7" t="str">
        <f t="shared" si="5"/>
        <v/>
      </c>
    </row>
    <row r="373" spans="6:6" x14ac:dyDescent="0.3">
      <c r="F373" s="7" t="str">
        <f t="shared" si="5"/>
        <v/>
      </c>
    </row>
    <row r="374" spans="6:6" x14ac:dyDescent="0.3">
      <c r="F374" s="7" t="str">
        <f t="shared" si="5"/>
        <v/>
      </c>
    </row>
    <row r="375" spans="6:6" x14ac:dyDescent="0.3">
      <c r="F375" s="7" t="str">
        <f t="shared" si="5"/>
        <v/>
      </c>
    </row>
    <row r="376" spans="6:6" x14ac:dyDescent="0.3">
      <c r="F376" s="7" t="str">
        <f t="shared" si="5"/>
        <v/>
      </c>
    </row>
    <row r="377" spans="6:6" x14ac:dyDescent="0.3">
      <c r="F377" s="7" t="str">
        <f t="shared" si="5"/>
        <v/>
      </c>
    </row>
    <row r="378" spans="6:6" x14ac:dyDescent="0.3">
      <c r="F378" s="7" t="str">
        <f t="shared" si="5"/>
        <v/>
      </c>
    </row>
    <row r="379" spans="6:6" x14ac:dyDescent="0.3">
      <c r="F379" s="7" t="str">
        <f t="shared" si="5"/>
        <v/>
      </c>
    </row>
    <row r="380" spans="6:6" x14ac:dyDescent="0.3">
      <c r="F380" s="7" t="str">
        <f t="shared" si="5"/>
        <v/>
      </c>
    </row>
    <row r="381" spans="6:6" x14ac:dyDescent="0.3">
      <c r="F381" s="7" t="str">
        <f t="shared" si="5"/>
        <v/>
      </c>
    </row>
    <row r="382" spans="6:6" x14ac:dyDescent="0.3">
      <c r="F382" s="7" t="str">
        <f t="shared" si="5"/>
        <v/>
      </c>
    </row>
    <row r="383" spans="6:6" x14ac:dyDescent="0.3">
      <c r="F383" s="7" t="str">
        <f t="shared" si="5"/>
        <v/>
      </c>
    </row>
    <row r="384" spans="6:6" x14ac:dyDescent="0.3">
      <c r="F384" s="7" t="str">
        <f t="shared" si="5"/>
        <v/>
      </c>
    </row>
    <row r="385" spans="6:6" x14ac:dyDescent="0.3">
      <c r="F385" s="7" t="str">
        <f t="shared" si="5"/>
        <v/>
      </c>
    </row>
    <row r="386" spans="6:6" x14ac:dyDescent="0.3">
      <c r="F386" s="7" t="str">
        <f t="shared" si="5"/>
        <v/>
      </c>
    </row>
    <row r="387" spans="6:6" x14ac:dyDescent="0.3">
      <c r="F387" s="7" t="str">
        <f t="shared" ref="F387:F400" si="6">IF(ISBLANK($B387),"",HYPERLINK($B387,"▶"))</f>
        <v/>
      </c>
    </row>
    <row r="388" spans="6:6" x14ac:dyDescent="0.3">
      <c r="F388" s="7" t="str">
        <f t="shared" si="6"/>
        <v/>
      </c>
    </row>
    <row r="389" spans="6:6" x14ac:dyDescent="0.3">
      <c r="F389" s="7" t="str">
        <f t="shared" si="6"/>
        <v/>
      </c>
    </row>
    <row r="390" spans="6:6" x14ac:dyDescent="0.3">
      <c r="F390" s="7" t="str">
        <f t="shared" si="6"/>
        <v/>
      </c>
    </row>
    <row r="391" spans="6:6" x14ac:dyDescent="0.3">
      <c r="F391" s="7" t="str">
        <f t="shared" si="6"/>
        <v/>
      </c>
    </row>
    <row r="392" spans="6:6" x14ac:dyDescent="0.3">
      <c r="F392" s="7" t="str">
        <f t="shared" si="6"/>
        <v/>
      </c>
    </row>
    <row r="393" spans="6:6" x14ac:dyDescent="0.3">
      <c r="F393" s="7" t="str">
        <f t="shared" si="6"/>
        <v/>
      </c>
    </row>
    <row r="394" spans="6:6" x14ac:dyDescent="0.3">
      <c r="F394" s="7" t="str">
        <f t="shared" si="6"/>
        <v/>
      </c>
    </row>
    <row r="395" spans="6:6" x14ac:dyDescent="0.3">
      <c r="F395" s="7" t="str">
        <f t="shared" si="6"/>
        <v/>
      </c>
    </row>
    <row r="396" spans="6:6" x14ac:dyDescent="0.3">
      <c r="F396" s="7" t="str">
        <f t="shared" si="6"/>
        <v/>
      </c>
    </row>
    <row r="397" spans="6:6" x14ac:dyDescent="0.3">
      <c r="F397" s="7" t="str">
        <f t="shared" si="6"/>
        <v/>
      </c>
    </row>
    <row r="398" spans="6:6" x14ac:dyDescent="0.3">
      <c r="F398" s="7" t="str">
        <f t="shared" si="6"/>
        <v/>
      </c>
    </row>
    <row r="399" spans="6:6" x14ac:dyDescent="0.3">
      <c r="F399" s="7" t="str">
        <f t="shared" si="6"/>
        <v/>
      </c>
    </row>
    <row r="400" spans="6:6" x14ac:dyDescent="0.3">
      <c r="F400" s="7" t="str">
        <f t="shared" si="6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60F3-909D-40F3-AFC2-9A3B36658D74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5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857</v>
      </c>
      <c r="C2" s="20" t="s">
        <v>310</v>
      </c>
      <c r="D2" s="25" t="s">
        <v>858</v>
      </c>
      <c r="E2" s="17" t="s">
        <v>859</v>
      </c>
      <c r="F2" s="2" t="s">
        <v>860</v>
      </c>
      <c r="G2" s="31" t="s">
        <v>861</v>
      </c>
      <c r="H2" s="7" t="str">
        <f>IF(ISBLANK($D2),"",HYPERLINK($D2,"▶"))</f>
        <v>▶</v>
      </c>
    </row>
    <row r="3" spans="1:8" x14ac:dyDescent="0.3">
      <c r="A3" s="2">
        <v>1</v>
      </c>
      <c r="B3" s="2" t="s">
        <v>857</v>
      </c>
      <c r="C3" s="20" t="s">
        <v>313</v>
      </c>
      <c r="D3" s="25" t="s">
        <v>875</v>
      </c>
      <c r="E3" s="17" t="s">
        <v>876</v>
      </c>
      <c r="F3" s="2" t="s">
        <v>877</v>
      </c>
      <c r="G3" s="31" t="s">
        <v>878</v>
      </c>
      <c r="H3" s="7" t="str">
        <f t="shared" ref="H3:H66" si="0">IF(ISBLANK($D3),"",HYPERLINK($D3,"▶"))</f>
        <v>▶</v>
      </c>
    </row>
    <row r="4" spans="1:8" x14ac:dyDescent="0.3">
      <c r="A4" s="2">
        <v>2</v>
      </c>
      <c r="B4" s="2" t="s">
        <v>857</v>
      </c>
      <c r="C4" s="20" t="s">
        <v>313</v>
      </c>
      <c r="D4" s="25" t="s">
        <v>879</v>
      </c>
      <c r="E4" s="17" t="s">
        <v>880</v>
      </c>
      <c r="F4" s="2" t="s">
        <v>877</v>
      </c>
      <c r="G4" s="31" t="s">
        <v>881</v>
      </c>
      <c r="H4" s="7" t="str">
        <f t="shared" si="0"/>
        <v>▶</v>
      </c>
    </row>
    <row r="5" spans="1:8" x14ac:dyDescent="0.3">
      <c r="A5" s="2">
        <v>1</v>
      </c>
      <c r="B5" s="2" t="s">
        <v>857</v>
      </c>
      <c r="C5" s="20" t="s">
        <v>320</v>
      </c>
      <c r="D5" s="25" t="s">
        <v>888</v>
      </c>
      <c r="E5" s="17" t="s">
        <v>889</v>
      </c>
      <c r="F5" s="2" t="s">
        <v>890</v>
      </c>
      <c r="G5" s="31" t="s">
        <v>891</v>
      </c>
      <c r="H5" s="7" t="str">
        <f t="shared" si="0"/>
        <v>▶</v>
      </c>
    </row>
    <row r="6" spans="1:8" x14ac:dyDescent="0.3">
      <c r="A6" s="2">
        <v>1</v>
      </c>
      <c r="B6" s="2" t="s">
        <v>857</v>
      </c>
      <c r="C6" s="20" t="s">
        <v>323</v>
      </c>
      <c r="D6" s="25" t="s">
        <v>216</v>
      </c>
      <c r="E6" s="17" t="s">
        <v>215</v>
      </c>
      <c r="F6" s="2" t="s">
        <v>893</v>
      </c>
      <c r="G6" s="31" t="s">
        <v>894</v>
      </c>
      <c r="H6" s="7" t="str">
        <f t="shared" si="0"/>
        <v>▶</v>
      </c>
    </row>
    <row r="7" spans="1:8" x14ac:dyDescent="0.3">
      <c r="A7" s="2">
        <v>1</v>
      </c>
      <c r="B7" s="2" t="s">
        <v>921</v>
      </c>
      <c r="C7" s="20" t="s">
        <v>361</v>
      </c>
      <c r="D7" s="25" t="s">
        <v>922</v>
      </c>
      <c r="E7" s="18" t="s">
        <v>923</v>
      </c>
      <c r="F7" s="2" t="s">
        <v>924</v>
      </c>
      <c r="G7" s="31" t="s">
        <v>925</v>
      </c>
      <c r="H7" s="7" t="str">
        <f t="shared" si="0"/>
        <v>▶</v>
      </c>
    </row>
    <row r="8" spans="1:8" x14ac:dyDescent="0.3">
      <c r="A8" s="2">
        <v>2</v>
      </c>
      <c r="B8" s="2" t="s">
        <v>921</v>
      </c>
      <c r="C8" s="20" t="s">
        <v>361</v>
      </c>
      <c r="D8" s="25" t="s">
        <v>926</v>
      </c>
      <c r="E8" s="17" t="s">
        <v>927</v>
      </c>
      <c r="F8" s="2" t="s">
        <v>924</v>
      </c>
      <c r="G8" s="31" t="s">
        <v>928</v>
      </c>
      <c r="H8" s="7" t="str">
        <f t="shared" si="0"/>
        <v>▶</v>
      </c>
    </row>
    <row r="9" spans="1:8" x14ac:dyDescent="0.3">
      <c r="A9" s="2">
        <v>3</v>
      </c>
      <c r="B9" s="2" t="s">
        <v>921</v>
      </c>
      <c r="C9" s="20" t="s">
        <v>361</v>
      </c>
      <c r="D9" s="25" t="s">
        <v>929</v>
      </c>
      <c r="E9" s="17" t="s">
        <v>930</v>
      </c>
      <c r="F9" s="2" t="s">
        <v>931</v>
      </c>
      <c r="G9" s="31" t="s">
        <v>932</v>
      </c>
      <c r="H9" s="7" t="str">
        <f t="shared" si="0"/>
        <v>▶</v>
      </c>
    </row>
    <row r="10" spans="1:8" x14ac:dyDescent="0.3">
      <c r="A10" s="2">
        <v>4</v>
      </c>
      <c r="B10" s="2" t="s">
        <v>921</v>
      </c>
      <c r="C10" s="20" t="s">
        <v>361</v>
      </c>
      <c r="D10" s="25" t="s">
        <v>933</v>
      </c>
      <c r="E10" s="17" t="s">
        <v>934</v>
      </c>
      <c r="F10" s="2" t="s">
        <v>935</v>
      </c>
      <c r="G10" s="31" t="s">
        <v>936</v>
      </c>
      <c r="H10" s="7" t="str">
        <f t="shared" si="0"/>
        <v>▶</v>
      </c>
    </row>
    <row r="11" spans="1:8" x14ac:dyDescent="0.3">
      <c r="A11" s="2">
        <v>1</v>
      </c>
      <c r="B11" s="2" t="s">
        <v>921</v>
      </c>
      <c r="C11" s="20" t="s">
        <v>364</v>
      </c>
      <c r="D11" s="25" t="s">
        <v>940</v>
      </c>
      <c r="E11" s="17" t="s">
        <v>941</v>
      </c>
      <c r="F11" s="2" t="s">
        <v>860</v>
      </c>
      <c r="G11" s="31" t="s">
        <v>942</v>
      </c>
      <c r="H11" s="7" t="str">
        <f t="shared" si="0"/>
        <v>▶</v>
      </c>
    </row>
    <row r="12" spans="1:8" x14ac:dyDescent="0.3">
      <c r="A12" s="2">
        <v>1</v>
      </c>
      <c r="B12" s="2" t="s">
        <v>921</v>
      </c>
      <c r="C12" s="20" t="s">
        <v>370</v>
      </c>
      <c r="D12" s="25" t="s">
        <v>922</v>
      </c>
      <c r="E12" s="17" t="s">
        <v>923</v>
      </c>
      <c r="F12" s="2" t="s">
        <v>924</v>
      </c>
      <c r="G12" s="31" t="s">
        <v>925</v>
      </c>
      <c r="H12" s="7" t="str">
        <f t="shared" si="0"/>
        <v>▶</v>
      </c>
    </row>
    <row r="13" spans="1:8" x14ac:dyDescent="0.3">
      <c r="A13" s="2">
        <v>2</v>
      </c>
      <c r="B13" s="2" t="s">
        <v>921</v>
      </c>
      <c r="C13" s="20" t="s">
        <v>370</v>
      </c>
      <c r="D13" s="25" t="s">
        <v>926</v>
      </c>
      <c r="E13" s="17" t="s">
        <v>927</v>
      </c>
      <c r="F13" s="2" t="s">
        <v>924</v>
      </c>
      <c r="G13" s="31" t="s">
        <v>928</v>
      </c>
      <c r="H13" s="7" t="str">
        <f t="shared" si="0"/>
        <v>▶</v>
      </c>
    </row>
    <row r="14" spans="1:8" x14ac:dyDescent="0.3">
      <c r="A14" s="2">
        <v>3</v>
      </c>
      <c r="B14" s="2" t="s">
        <v>921</v>
      </c>
      <c r="C14" s="20" t="s">
        <v>370</v>
      </c>
      <c r="D14" s="25" t="s">
        <v>969</v>
      </c>
      <c r="E14" s="17" t="s">
        <v>970</v>
      </c>
      <c r="F14" s="2" t="s">
        <v>890</v>
      </c>
      <c r="G14" s="31" t="s">
        <v>971</v>
      </c>
      <c r="H14" s="7" t="str">
        <f t="shared" si="0"/>
        <v>▶</v>
      </c>
    </row>
    <row r="15" spans="1:8" x14ac:dyDescent="0.3">
      <c r="A15" s="2">
        <v>1</v>
      </c>
      <c r="B15" s="2" t="s">
        <v>921</v>
      </c>
      <c r="C15" s="20" t="s">
        <v>373</v>
      </c>
      <c r="D15" s="25" t="s">
        <v>991</v>
      </c>
      <c r="E15" s="17" t="s">
        <v>992</v>
      </c>
      <c r="F15" s="2" t="s">
        <v>993</v>
      </c>
      <c r="G15" s="31" t="s">
        <v>994</v>
      </c>
      <c r="H15" s="7" t="str">
        <f t="shared" si="0"/>
        <v>▶</v>
      </c>
    </row>
    <row r="16" spans="1:8" x14ac:dyDescent="0.3">
      <c r="A16" s="2">
        <v>1</v>
      </c>
      <c r="B16" s="2" t="s">
        <v>921</v>
      </c>
      <c r="C16" s="20" t="s">
        <v>385</v>
      </c>
      <c r="D16" s="25" t="s">
        <v>1019</v>
      </c>
      <c r="E16" s="17" t="s">
        <v>1020</v>
      </c>
      <c r="F16" s="2" t="s">
        <v>924</v>
      </c>
      <c r="G16" s="31" t="s">
        <v>1021</v>
      </c>
      <c r="H16" s="7" t="str">
        <f t="shared" si="0"/>
        <v>▶</v>
      </c>
    </row>
    <row r="17" spans="7:8" x14ac:dyDescent="0.3">
      <c r="G17" s="31"/>
      <c r="H17" s="7" t="str">
        <f t="shared" si="0"/>
        <v/>
      </c>
    </row>
    <row r="18" spans="7:8" x14ac:dyDescent="0.3">
      <c r="G18" s="31"/>
      <c r="H18" s="7" t="str">
        <f t="shared" si="0"/>
        <v/>
      </c>
    </row>
    <row r="19" spans="7:8" x14ac:dyDescent="0.3">
      <c r="G19" s="31"/>
      <c r="H19" s="7" t="str">
        <f t="shared" si="0"/>
        <v/>
      </c>
    </row>
    <row r="20" spans="7:8" x14ac:dyDescent="0.3">
      <c r="G20" s="31"/>
      <c r="H20" s="7" t="str">
        <f t="shared" si="0"/>
        <v/>
      </c>
    </row>
    <row r="21" spans="7:8" x14ac:dyDescent="0.3">
      <c r="G21" s="31"/>
      <c r="H21" s="7" t="str">
        <f t="shared" si="0"/>
        <v/>
      </c>
    </row>
    <row r="22" spans="7:8" x14ac:dyDescent="0.3">
      <c r="H22" s="7" t="str">
        <f t="shared" si="0"/>
        <v/>
      </c>
    </row>
    <row r="23" spans="7:8" x14ac:dyDescent="0.3">
      <c r="H23" s="7" t="str">
        <f t="shared" si="0"/>
        <v/>
      </c>
    </row>
    <row r="24" spans="7:8" x14ac:dyDescent="0.3">
      <c r="H24" s="7" t="str">
        <f t="shared" si="0"/>
        <v/>
      </c>
    </row>
    <row r="25" spans="7:8" x14ac:dyDescent="0.3">
      <c r="H25" s="7" t="str">
        <f t="shared" si="0"/>
        <v/>
      </c>
    </row>
    <row r="26" spans="7:8" x14ac:dyDescent="0.3">
      <c r="H26" s="7" t="str">
        <f t="shared" si="0"/>
        <v/>
      </c>
    </row>
    <row r="27" spans="7:8" x14ac:dyDescent="0.3">
      <c r="H27" s="7" t="str">
        <f t="shared" si="0"/>
        <v/>
      </c>
    </row>
    <row r="28" spans="7:8" x14ac:dyDescent="0.3">
      <c r="H28" s="7" t="str">
        <f t="shared" si="0"/>
        <v/>
      </c>
    </row>
    <row r="29" spans="7:8" x14ac:dyDescent="0.3">
      <c r="H29" s="7" t="str">
        <f t="shared" si="0"/>
        <v/>
      </c>
    </row>
    <row r="30" spans="7:8" x14ac:dyDescent="0.3">
      <c r="H30" s="7" t="str">
        <f t="shared" si="0"/>
        <v/>
      </c>
    </row>
    <row r="31" spans="7:8" x14ac:dyDescent="0.3">
      <c r="H31" s="7" t="str">
        <f t="shared" si="0"/>
        <v/>
      </c>
    </row>
    <row r="32" spans="7:8" x14ac:dyDescent="0.3">
      <c r="H32" s="7" t="str">
        <f t="shared" si="0"/>
        <v/>
      </c>
    </row>
    <row r="33" spans="8:8" x14ac:dyDescent="0.3">
      <c r="H33" s="7" t="str">
        <f t="shared" si="0"/>
        <v/>
      </c>
    </row>
    <row r="34" spans="8:8" x14ac:dyDescent="0.3">
      <c r="H34" s="7" t="str">
        <f t="shared" si="0"/>
        <v/>
      </c>
    </row>
    <row r="35" spans="8:8" x14ac:dyDescent="0.3">
      <c r="H35" s="7" t="str">
        <f t="shared" si="0"/>
        <v/>
      </c>
    </row>
    <row r="36" spans="8:8" x14ac:dyDescent="0.3">
      <c r="H36" s="7" t="str">
        <f t="shared" si="0"/>
        <v/>
      </c>
    </row>
    <row r="37" spans="8:8" x14ac:dyDescent="0.3">
      <c r="H37" s="7" t="str">
        <f t="shared" si="0"/>
        <v/>
      </c>
    </row>
    <row r="38" spans="8:8" x14ac:dyDescent="0.3">
      <c r="H38" s="7" t="str">
        <f t="shared" si="0"/>
        <v/>
      </c>
    </row>
    <row r="39" spans="8:8" x14ac:dyDescent="0.3">
      <c r="H39" s="7" t="str">
        <f t="shared" si="0"/>
        <v/>
      </c>
    </row>
    <row r="40" spans="8:8" x14ac:dyDescent="0.3">
      <c r="H40" s="7" t="str">
        <f t="shared" si="0"/>
        <v/>
      </c>
    </row>
    <row r="41" spans="8:8" x14ac:dyDescent="0.3">
      <c r="H41" s="7" t="str">
        <f t="shared" si="0"/>
        <v/>
      </c>
    </row>
    <row r="42" spans="8:8" x14ac:dyDescent="0.3">
      <c r="H42" s="7" t="str">
        <f t="shared" si="0"/>
        <v/>
      </c>
    </row>
    <row r="43" spans="8:8" x14ac:dyDescent="0.3">
      <c r="H43" s="7" t="str">
        <f t="shared" si="0"/>
        <v/>
      </c>
    </row>
    <row r="44" spans="8:8" x14ac:dyDescent="0.3">
      <c r="H44" s="7" t="str">
        <f t="shared" si="0"/>
        <v/>
      </c>
    </row>
    <row r="45" spans="8:8" x14ac:dyDescent="0.3">
      <c r="H45" s="7" t="str">
        <f t="shared" si="0"/>
        <v/>
      </c>
    </row>
    <row r="46" spans="8:8" x14ac:dyDescent="0.3">
      <c r="H46" s="7" t="str">
        <f t="shared" si="0"/>
        <v/>
      </c>
    </row>
    <row r="47" spans="8:8" x14ac:dyDescent="0.3">
      <c r="H47" s="7" t="str">
        <f t="shared" si="0"/>
        <v/>
      </c>
    </row>
    <row r="48" spans="8:8" x14ac:dyDescent="0.3">
      <c r="H48" s="7" t="str">
        <f t="shared" si="0"/>
        <v/>
      </c>
    </row>
    <row r="49" spans="5:8" x14ac:dyDescent="0.3">
      <c r="H49" s="7" t="str">
        <f t="shared" si="0"/>
        <v/>
      </c>
    </row>
    <row r="50" spans="5:8" x14ac:dyDescent="0.3">
      <c r="H50" s="7" t="str">
        <f t="shared" si="0"/>
        <v/>
      </c>
    </row>
    <row r="51" spans="5:8" x14ac:dyDescent="0.3">
      <c r="H51" s="7" t="str">
        <f t="shared" si="0"/>
        <v/>
      </c>
    </row>
    <row r="52" spans="5:8" x14ac:dyDescent="0.3">
      <c r="H52" s="7" t="str">
        <f t="shared" si="0"/>
        <v/>
      </c>
    </row>
    <row r="53" spans="5:8" x14ac:dyDescent="0.3">
      <c r="H53" s="7" t="str">
        <f t="shared" si="0"/>
        <v/>
      </c>
    </row>
    <row r="54" spans="5:8" x14ac:dyDescent="0.3">
      <c r="H54" s="7" t="str">
        <f t="shared" si="0"/>
        <v/>
      </c>
    </row>
    <row r="55" spans="5:8" x14ac:dyDescent="0.3">
      <c r="H55" s="7" t="str">
        <f t="shared" si="0"/>
        <v/>
      </c>
    </row>
    <row r="56" spans="5:8" x14ac:dyDescent="0.3">
      <c r="H56" s="7" t="str">
        <f t="shared" si="0"/>
        <v/>
      </c>
    </row>
    <row r="57" spans="5:8" x14ac:dyDescent="0.3">
      <c r="E57" s="18"/>
      <c r="H57" s="7" t="str">
        <f t="shared" si="0"/>
        <v/>
      </c>
    </row>
    <row r="58" spans="5:8" x14ac:dyDescent="0.3">
      <c r="H58" s="7" t="str">
        <f t="shared" si="0"/>
        <v/>
      </c>
    </row>
    <row r="59" spans="5:8" x14ac:dyDescent="0.3">
      <c r="H59" s="7" t="str">
        <f t="shared" si="0"/>
        <v/>
      </c>
    </row>
    <row r="60" spans="5:8" x14ac:dyDescent="0.3">
      <c r="H60" s="7" t="str">
        <f t="shared" si="0"/>
        <v/>
      </c>
    </row>
    <row r="61" spans="5:8" x14ac:dyDescent="0.3">
      <c r="H61" s="7" t="str">
        <f t="shared" si="0"/>
        <v/>
      </c>
    </row>
    <row r="62" spans="5:8" x14ac:dyDescent="0.3">
      <c r="H62" s="7" t="str">
        <f t="shared" si="0"/>
        <v/>
      </c>
    </row>
    <row r="63" spans="5:8" x14ac:dyDescent="0.3">
      <c r="H63" s="7" t="str">
        <f t="shared" si="0"/>
        <v/>
      </c>
    </row>
    <row r="64" spans="5:8" x14ac:dyDescent="0.3">
      <c r="H64" s="7" t="str">
        <f t="shared" si="0"/>
        <v/>
      </c>
    </row>
    <row r="65" spans="8:8" x14ac:dyDescent="0.3">
      <c r="H65" s="7" t="str">
        <f t="shared" si="0"/>
        <v/>
      </c>
    </row>
    <row r="66" spans="8:8" x14ac:dyDescent="0.3">
      <c r="H66" s="7" t="str">
        <f t="shared" si="0"/>
        <v/>
      </c>
    </row>
    <row r="67" spans="8:8" x14ac:dyDescent="0.3">
      <c r="H67" s="7" t="str">
        <f t="shared" ref="H67:H130" si="1">IF(ISBLANK($D67),"",HYPERLINK($D67,"▶"))</f>
        <v/>
      </c>
    </row>
    <row r="68" spans="8:8" x14ac:dyDescent="0.3">
      <c r="H68" s="7" t="str">
        <f t="shared" si="1"/>
        <v/>
      </c>
    </row>
    <row r="69" spans="8:8" x14ac:dyDescent="0.3">
      <c r="H69" s="7" t="str">
        <f t="shared" si="1"/>
        <v/>
      </c>
    </row>
    <row r="70" spans="8:8" x14ac:dyDescent="0.3">
      <c r="H70" s="7" t="str">
        <f t="shared" si="1"/>
        <v/>
      </c>
    </row>
    <row r="71" spans="8:8" x14ac:dyDescent="0.3">
      <c r="H71" s="7" t="str">
        <f t="shared" si="1"/>
        <v/>
      </c>
    </row>
    <row r="72" spans="8:8" x14ac:dyDescent="0.3">
      <c r="H72" s="7" t="str">
        <f t="shared" si="1"/>
        <v/>
      </c>
    </row>
    <row r="73" spans="8:8" x14ac:dyDescent="0.3">
      <c r="H73" s="7" t="str">
        <f t="shared" si="1"/>
        <v/>
      </c>
    </row>
    <row r="74" spans="8:8" x14ac:dyDescent="0.3">
      <c r="H74" s="7" t="str">
        <f t="shared" si="1"/>
        <v/>
      </c>
    </row>
    <row r="75" spans="8:8" x14ac:dyDescent="0.3">
      <c r="H75" s="7" t="str">
        <f t="shared" si="1"/>
        <v/>
      </c>
    </row>
    <row r="76" spans="8:8" x14ac:dyDescent="0.3">
      <c r="H76" s="7" t="str">
        <f t="shared" si="1"/>
        <v/>
      </c>
    </row>
    <row r="77" spans="8:8" x14ac:dyDescent="0.3">
      <c r="H77" s="7" t="str">
        <f t="shared" si="1"/>
        <v/>
      </c>
    </row>
    <row r="78" spans="8:8" x14ac:dyDescent="0.3">
      <c r="H78" s="7" t="str">
        <f t="shared" si="1"/>
        <v/>
      </c>
    </row>
    <row r="79" spans="8:8" x14ac:dyDescent="0.3">
      <c r="H79" s="7" t="str">
        <f t="shared" si="1"/>
        <v/>
      </c>
    </row>
    <row r="80" spans="8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8F7260F3-909D-40F3-AFC2-9A3B36658D74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76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857</v>
      </c>
      <c r="C2" s="20" t="s">
        <v>310</v>
      </c>
      <c r="D2" s="25" t="s">
        <v>862</v>
      </c>
      <c r="E2" s="17" t="s">
        <v>863</v>
      </c>
      <c r="F2" s="2" t="s">
        <v>310</v>
      </c>
      <c r="G2" s="31" t="s">
        <v>864</v>
      </c>
      <c r="H2" s="7" t="str">
        <f>IF(ISBLANK($D2),"",HYPERLINK($D2,"▶"))</f>
        <v>▶</v>
      </c>
    </row>
    <row r="3" spans="1:8" x14ac:dyDescent="0.3">
      <c r="A3" s="2">
        <v>2</v>
      </c>
      <c r="B3" s="2" t="s">
        <v>857</v>
      </c>
      <c r="C3" s="20" t="s">
        <v>310</v>
      </c>
      <c r="D3" s="25" t="s">
        <v>865</v>
      </c>
      <c r="E3" s="17" t="s">
        <v>866</v>
      </c>
      <c r="F3" s="2" t="s">
        <v>310</v>
      </c>
      <c r="G3" s="31" t="s">
        <v>864</v>
      </c>
      <c r="H3" s="7" t="str">
        <f t="shared" ref="H3:H66" si="0">IF(ISBLANK($D3),"",HYPERLINK($D3,"▶"))</f>
        <v>▶</v>
      </c>
    </row>
    <row r="4" spans="1:8" x14ac:dyDescent="0.3">
      <c r="A4" s="2">
        <v>3</v>
      </c>
      <c r="B4" s="2" t="s">
        <v>857</v>
      </c>
      <c r="C4" s="20" t="s">
        <v>310</v>
      </c>
      <c r="D4" s="25" t="s">
        <v>867</v>
      </c>
      <c r="E4" s="17" t="s">
        <v>868</v>
      </c>
      <c r="F4" s="2" t="s">
        <v>310</v>
      </c>
      <c r="G4" s="31" t="s">
        <v>864</v>
      </c>
      <c r="H4" s="7" t="str">
        <f t="shared" si="0"/>
        <v>▶</v>
      </c>
    </row>
    <row r="5" spans="1:8" x14ac:dyDescent="0.3">
      <c r="A5" s="2">
        <v>4</v>
      </c>
      <c r="B5" s="2" t="s">
        <v>857</v>
      </c>
      <c r="C5" s="20" t="s">
        <v>310</v>
      </c>
      <c r="D5" s="25" t="s">
        <v>869</v>
      </c>
      <c r="E5" s="17" t="s">
        <v>870</v>
      </c>
      <c r="F5" s="2" t="s">
        <v>310</v>
      </c>
      <c r="G5" s="31" t="s">
        <v>871</v>
      </c>
      <c r="H5" s="7" t="str">
        <f t="shared" si="0"/>
        <v>▶</v>
      </c>
    </row>
    <row r="6" spans="1:8" x14ac:dyDescent="0.3">
      <c r="A6" s="2">
        <v>5</v>
      </c>
      <c r="B6" s="2" t="s">
        <v>857</v>
      </c>
      <c r="C6" s="20" t="s">
        <v>310</v>
      </c>
      <c r="D6" s="25" t="s">
        <v>872</v>
      </c>
      <c r="E6" s="17" t="s">
        <v>873</v>
      </c>
      <c r="F6" s="2" t="s">
        <v>310</v>
      </c>
      <c r="G6" s="31" t="s">
        <v>874</v>
      </c>
      <c r="H6" s="7" t="str">
        <f t="shared" si="0"/>
        <v>▶</v>
      </c>
    </row>
    <row r="7" spans="1:8" x14ac:dyDescent="0.3">
      <c r="A7" s="2">
        <v>1</v>
      </c>
      <c r="B7" s="2" t="s">
        <v>857</v>
      </c>
      <c r="C7" s="20" t="s">
        <v>313</v>
      </c>
      <c r="D7" s="25" t="s">
        <v>882</v>
      </c>
      <c r="E7" s="18" t="s">
        <v>883</v>
      </c>
      <c r="F7" s="2" t="s">
        <v>313</v>
      </c>
      <c r="G7" s="31" t="s">
        <v>884</v>
      </c>
      <c r="H7" s="7" t="str">
        <f t="shared" si="0"/>
        <v>▶</v>
      </c>
    </row>
    <row r="8" spans="1:8" x14ac:dyDescent="0.3">
      <c r="A8" s="2">
        <v>1</v>
      </c>
      <c r="B8" s="2" t="s">
        <v>857</v>
      </c>
      <c r="C8" s="20" t="s">
        <v>316</v>
      </c>
      <c r="D8" s="25" t="s">
        <v>885</v>
      </c>
      <c r="E8" s="17" t="s">
        <v>866</v>
      </c>
      <c r="F8" s="2" t="s">
        <v>886</v>
      </c>
      <c r="G8" s="31" t="s">
        <v>887</v>
      </c>
      <c r="H8" s="7" t="str">
        <f t="shared" si="0"/>
        <v>▶</v>
      </c>
    </row>
    <row r="9" spans="1:8" x14ac:dyDescent="0.3">
      <c r="A9" s="2">
        <v>1</v>
      </c>
      <c r="B9" s="2" t="s">
        <v>857</v>
      </c>
      <c r="C9" s="20" t="s">
        <v>320</v>
      </c>
      <c r="D9" s="25" t="s">
        <v>892</v>
      </c>
      <c r="E9" s="17" t="s">
        <v>866</v>
      </c>
      <c r="F9" s="2" t="s">
        <v>320</v>
      </c>
      <c r="G9" s="31" t="s">
        <v>871</v>
      </c>
      <c r="H9" s="7" t="str">
        <f t="shared" si="0"/>
        <v>▶</v>
      </c>
    </row>
    <row r="10" spans="1:8" x14ac:dyDescent="0.3">
      <c r="A10" s="2">
        <v>1</v>
      </c>
      <c r="B10" s="2" t="s">
        <v>857</v>
      </c>
      <c r="C10" s="20" t="s">
        <v>323</v>
      </c>
      <c r="D10" s="25" t="s">
        <v>895</v>
      </c>
      <c r="E10" s="17" t="s">
        <v>896</v>
      </c>
      <c r="F10" s="2" t="s">
        <v>323</v>
      </c>
      <c r="G10" s="31" t="s">
        <v>864</v>
      </c>
      <c r="H10" s="7" t="str">
        <f t="shared" si="0"/>
        <v>▶</v>
      </c>
    </row>
    <row r="11" spans="1:8" x14ac:dyDescent="0.3">
      <c r="A11" s="2">
        <v>2</v>
      </c>
      <c r="B11" s="2" t="s">
        <v>857</v>
      </c>
      <c r="C11" s="20" t="s">
        <v>323</v>
      </c>
      <c r="D11" s="25" t="s">
        <v>897</v>
      </c>
      <c r="E11" s="17" t="s">
        <v>898</v>
      </c>
      <c r="F11" s="2" t="s">
        <v>899</v>
      </c>
      <c r="G11" s="31" t="s">
        <v>884</v>
      </c>
      <c r="H11" s="7" t="str">
        <f t="shared" si="0"/>
        <v>▶</v>
      </c>
    </row>
    <row r="12" spans="1:8" x14ac:dyDescent="0.3">
      <c r="A12" s="2">
        <v>3</v>
      </c>
      <c r="B12" s="2" t="s">
        <v>857</v>
      </c>
      <c r="C12" s="20" t="s">
        <v>323</v>
      </c>
      <c r="D12" s="25" t="s">
        <v>900</v>
      </c>
      <c r="E12" s="17" t="s">
        <v>901</v>
      </c>
      <c r="F12" s="2" t="s">
        <v>323</v>
      </c>
      <c r="G12" s="31" t="s">
        <v>902</v>
      </c>
      <c r="H12" s="7" t="str">
        <f t="shared" si="0"/>
        <v>▶</v>
      </c>
    </row>
    <row r="13" spans="1:8" x14ac:dyDescent="0.3">
      <c r="A13" s="2">
        <v>4</v>
      </c>
      <c r="B13" s="2" t="s">
        <v>857</v>
      </c>
      <c r="C13" s="20" t="s">
        <v>323</v>
      </c>
      <c r="D13" s="25" t="s">
        <v>903</v>
      </c>
      <c r="E13" s="17" t="s">
        <v>904</v>
      </c>
      <c r="F13" s="2" t="s">
        <v>323</v>
      </c>
      <c r="G13" s="31" t="s">
        <v>905</v>
      </c>
      <c r="H13" s="7" t="str">
        <f t="shared" si="0"/>
        <v>▶</v>
      </c>
    </row>
    <row r="14" spans="1:8" x14ac:dyDescent="0.3">
      <c r="A14" s="2">
        <v>5</v>
      </c>
      <c r="B14" s="2" t="s">
        <v>857</v>
      </c>
      <c r="C14" s="20" t="s">
        <v>323</v>
      </c>
      <c r="D14" s="25" t="s">
        <v>906</v>
      </c>
      <c r="E14" s="17" t="s">
        <v>901</v>
      </c>
      <c r="F14" s="2" t="s">
        <v>323</v>
      </c>
      <c r="G14" s="31" t="s">
        <v>905</v>
      </c>
      <c r="H14" s="7" t="str">
        <f t="shared" si="0"/>
        <v>▶</v>
      </c>
    </row>
    <row r="15" spans="1:8" x14ac:dyDescent="0.3">
      <c r="A15" s="2">
        <v>1</v>
      </c>
      <c r="B15" s="2" t="s">
        <v>857</v>
      </c>
      <c r="C15" s="20" t="s">
        <v>326</v>
      </c>
      <c r="D15" s="25" t="s">
        <v>907</v>
      </c>
      <c r="E15" s="17" t="s">
        <v>908</v>
      </c>
      <c r="F15" s="2" t="s">
        <v>899</v>
      </c>
      <c r="G15" s="31" t="s">
        <v>864</v>
      </c>
      <c r="H15" s="7" t="str">
        <f t="shared" si="0"/>
        <v>▶</v>
      </c>
    </row>
    <row r="16" spans="1:8" x14ac:dyDescent="0.3">
      <c r="A16" s="2">
        <v>1</v>
      </c>
      <c r="B16" s="2" t="s">
        <v>857</v>
      </c>
      <c r="C16" s="20" t="s">
        <v>329</v>
      </c>
      <c r="D16" s="25" t="s">
        <v>909</v>
      </c>
      <c r="E16" s="17" t="s">
        <v>868</v>
      </c>
      <c r="F16" s="2" t="s">
        <v>329</v>
      </c>
      <c r="G16" s="31" t="s">
        <v>864</v>
      </c>
      <c r="H16" s="7" t="str">
        <f t="shared" si="0"/>
        <v>▶</v>
      </c>
    </row>
    <row r="17" spans="1:8" x14ac:dyDescent="0.3">
      <c r="A17" s="2">
        <v>2</v>
      </c>
      <c r="B17" s="2" t="s">
        <v>857</v>
      </c>
      <c r="C17" s="20" t="s">
        <v>329</v>
      </c>
      <c r="D17" s="25" t="s">
        <v>910</v>
      </c>
      <c r="E17" s="17" t="s">
        <v>866</v>
      </c>
      <c r="F17" s="2" t="s">
        <v>329</v>
      </c>
      <c r="G17" s="31" t="s">
        <v>871</v>
      </c>
      <c r="H17" s="7" t="str">
        <f t="shared" si="0"/>
        <v>▶</v>
      </c>
    </row>
    <row r="18" spans="1:8" x14ac:dyDescent="0.3">
      <c r="A18" s="2">
        <v>3</v>
      </c>
      <c r="B18" s="2" t="s">
        <v>857</v>
      </c>
      <c r="C18" s="20" t="s">
        <v>329</v>
      </c>
      <c r="D18" s="25" t="s">
        <v>911</v>
      </c>
      <c r="E18" s="17" t="s">
        <v>883</v>
      </c>
      <c r="F18" s="2" t="s">
        <v>329</v>
      </c>
      <c r="G18" s="31" t="s">
        <v>871</v>
      </c>
      <c r="H18" s="7" t="str">
        <f t="shared" si="0"/>
        <v>▶</v>
      </c>
    </row>
    <row r="19" spans="1:8" x14ac:dyDescent="0.3">
      <c r="A19" s="2">
        <v>4</v>
      </c>
      <c r="B19" s="2" t="s">
        <v>857</v>
      </c>
      <c r="C19" s="20" t="s">
        <v>329</v>
      </c>
      <c r="D19" s="25" t="s">
        <v>912</v>
      </c>
      <c r="E19" s="17" t="s">
        <v>870</v>
      </c>
      <c r="F19" s="2" t="s">
        <v>329</v>
      </c>
      <c r="G19" s="31" t="s">
        <v>871</v>
      </c>
      <c r="H19" s="7" t="str">
        <f t="shared" si="0"/>
        <v>▶</v>
      </c>
    </row>
    <row r="20" spans="1:8" x14ac:dyDescent="0.3">
      <c r="A20" s="2">
        <v>1</v>
      </c>
      <c r="B20" s="2" t="s">
        <v>857</v>
      </c>
      <c r="C20" s="20" t="s">
        <v>335</v>
      </c>
      <c r="D20" s="25" t="s">
        <v>913</v>
      </c>
      <c r="E20" s="17" t="s">
        <v>914</v>
      </c>
      <c r="F20" s="2" t="s">
        <v>915</v>
      </c>
      <c r="G20" s="31" t="s">
        <v>864</v>
      </c>
      <c r="H20" s="7" t="str">
        <f t="shared" si="0"/>
        <v>▶</v>
      </c>
    </row>
    <row r="21" spans="1:8" x14ac:dyDescent="0.3">
      <c r="A21" s="2">
        <v>2</v>
      </c>
      <c r="B21" s="2" t="s">
        <v>857</v>
      </c>
      <c r="C21" s="20" t="s">
        <v>335</v>
      </c>
      <c r="D21" s="25" t="s">
        <v>916</v>
      </c>
      <c r="E21" s="17" t="s">
        <v>917</v>
      </c>
      <c r="F21" s="2" t="s">
        <v>915</v>
      </c>
      <c r="G21" s="31" t="s">
        <v>887</v>
      </c>
      <c r="H21" s="7" t="str">
        <f t="shared" si="0"/>
        <v>▶</v>
      </c>
    </row>
    <row r="22" spans="1:8" x14ac:dyDescent="0.3">
      <c r="A22" s="2">
        <v>3</v>
      </c>
      <c r="B22" s="2" t="s">
        <v>857</v>
      </c>
      <c r="C22" s="20" t="s">
        <v>335</v>
      </c>
      <c r="D22" s="25" t="s">
        <v>918</v>
      </c>
      <c r="E22" s="17" t="s">
        <v>863</v>
      </c>
      <c r="F22" s="2" t="s">
        <v>915</v>
      </c>
      <c r="G22" s="32" t="s">
        <v>902</v>
      </c>
      <c r="H22" s="7" t="str">
        <f t="shared" si="0"/>
        <v>▶</v>
      </c>
    </row>
    <row r="23" spans="1:8" x14ac:dyDescent="0.3">
      <c r="A23" s="2">
        <v>4</v>
      </c>
      <c r="B23" s="2" t="s">
        <v>857</v>
      </c>
      <c r="C23" s="20" t="s">
        <v>335</v>
      </c>
      <c r="D23" s="25" t="s">
        <v>919</v>
      </c>
      <c r="E23" s="17" t="s">
        <v>920</v>
      </c>
      <c r="F23" s="2" t="s">
        <v>915</v>
      </c>
      <c r="G23" s="32" t="s">
        <v>902</v>
      </c>
      <c r="H23" s="7" t="str">
        <f t="shared" si="0"/>
        <v>▶</v>
      </c>
    </row>
    <row r="24" spans="1:8" x14ac:dyDescent="0.3">
      <c r="A24" s="2">
        <v>1</v>
      </c>
      <c r="B24" s="2" t="s">
        <v>921</v>
      </c>
      <c r="C24" s="20" t="s">
        <v>361</v>
      </c>
      <c r="D24" s="25" t="s">
        <v>937</v>
      </c>
      <c r="E24" s="17" t="s">
        <v>863</v>
      </c>
      <c r="F24" s="2" t="s">
        <v>361</v>
      </c>
      <c r="G24" s="32" t="s">
        <v>884</v>
      </c>
      <c r="H24" s="7" t="str">
        <f t="shared" si="0"/>
        <v>▶</v>
      </c>
    </row>
    <row r="25" spans="1:8" x14ac:dyDescent="0.3">
      <c r="A25" s="2">
        <v>2</v>
      </c>
      <c r="B25" s="2" t="s">
        <v>921</v>
      </c>
      <c r="C25" s="20" t="s">
        <v>361</v>
      </c>
      <c r="D25" s="25" t="s">
        <v>938</v>
      </c>
      <c r="E25" s="17" t="s">
        <v>939</v>
      </c>
      <c r="F25" s="2" t="s">
        <v>361</v>
      </c>
      <c r="G25" s="32" t="s">
        <v>884</v>
      </c>
      <c r="H25" s="7" t="str">
        <f t="shared" si="0"/>
        <v>▶</v>
      </c>
    </row>
    <row r="26" spans="1:8" x14ac:dyDescent="0.3">
      <c r="A26" s="2">
        <v>1</v>
      </c>
      <c r="B26" s="2" t="s">
        <v>921</v>
      </c>
      <c r="C26" s="20" t="s">
        <v>364</v>
      </c>
      <c r="D26" s="25" t="s">
        <v>943</v>
      </c>
      <c r="E26" s="17" t="s">
        <v>939</v>
      </c>
      <c r="F26" s="2" t="s">
        <v>364</v>
      </c>
      <c r="G26" s="32" t="s">
        <v>944</v>
      </c>
      <c r="H26" s="7" t="str">
        <f t="shared" si="0"/>
        <v>▶</v>
      </c>
    </row>
    <row r="27" spans="1:8" x14ac:dyDescent="0.3">
      <c r="A27" s="2">
        <v>1</v>
      </c>
      <c r="B27" s="2" t="s">
        <v>921</v>
      </c>
      <c r="C27" s="20" t="s">
        <v>367</v>
      </c>
      <c r="D27" s="25" t="s">
        <v>945</v>
      </c>
      <c r="E27" s="17" t="s">
        <v>946</v>
      </c>
      <c r="F27" s="2" t="s">
        <v>367</v>
      </c>
      <c r="G27" s="32" t="s">
        <v>884</v>
      </c>
      <c r="H27" s="7" t="str">
        <f t="shared" si="0"/>
        <v>▶</v>
      </c>
    </row>
    <row r="28" spans="1:8" x14ac:dyDescent="0.3">
      <c r="A28" s="2">
        <v>2</v>
      </c>
      <c r="B28" s="2" t="s">
        <v>921</v>
      </c>
      <c r="C28" s="20" t="s">
        <v>367</v>
      </c>
      <c r="D28" s="25" t="s">
        <v>947</v>
      </c>
      <c r="E28" s="17" t="s">
        <v>948</v>
      </c>
      <c r="F28" s="2" t="s">
        <v>367</v>
      </c>
      <c r="G28" s="32" t="s">
        <v>884</v>
      </c>
      <c r="H28" s="7" t="str">
        <f t="shared" si="0"/>
        <v>▶</v>
      </c>
    </row>
    <row r="29" spans="1:8" x14ac:dyDescent="0.3">
      <c r="A29" s="2">
        <v>3</v>
      </c>
      <c r="B29" s="2" t="s">
        <v>921</v>
      </c>
      <c r="C29" s="20" t="s">
        <v>367</v>
      </c>
      <c r="D29" s="25" t="s">
        <v>949</v>
      </c>
      <c r="E29" s="17" t="s">
        <v>950</v>
      </c>
      <c r="F29" s="2" t="s">
        <v>367</v>
      </c>
      <c r="G29" s="32" t="s">
        <v>884</v>
      </c>
      <c r="H29" s="7" t="str">
        <f t="shared" si="0"/>
        <v>▶</v>
      </c>
    </row>
    <row r="30" spans="1:8" x14ac:dyDescent="0.3">
      <c r="A30" s="2">
        <v>4</v>
      </c>
      <c r="B30" s="2" t="s">
        <v>921</v>
      </c>
      <c r="C30" s="20" t="s">
        <v>367</v>
      </c>
      <c r="D30" s="25" t="s">
        <v>951</v>
      </c>
      <c r="E30" s="17" t="s">
        <v>952</v>
      </c>
      <c r="F30" s="2" t="s">
        <v>953</v>
      </c>
      <c r="G30" s="32" t="s">
        <v>954</v>
      </c>
      <c r="H30" s="7" t="str">
        <f t="shared" si="0"/>
        <v>▶</v>
      </c>
    </row>
    <row r="31" spans="1:8" x14ac:dyDescent="0.3">
      <c r="A31" s="2">
        <v>5</v>
      </c>
      <c r="B31" s="2" t="s">
        <v>921</v>
      </c>
      <c r="C31" s="20" t="s">
        <v>367</v>
      </c>
      <c r="D31" s="25" t="s">
        <v>955</v>
      </c>
      <c r="E31" s="17" t="s">
        <v>956</v>
      </c>
      <c r="F31" s="2" t="s">
        <v>953</v>
      </c>
      <c r="G31" s="32" t="s">
        <v>954</v>
      </c>
      <c r="H31" s="7" t="str">
        <f t="shared" si="0"/>
        <v>▶</v>
      </c>
    </row>
    <row r="32" spans="1:8" x14ac:dyDescent="0.3">
      <c r="A32" s="2">
        <v>6</v>
      </c>
      <c r="B32" s="2" t="s">
        <v>921</v>
      </c>
      <c r="C32" s="20" t="s">
        <v>367</v>
      </c>
      <c r="D32" s="25" t="s">
        <v>957</v>
      </c>
      <c r="E32" s="17" t="s">
        <v>958</v>
      </c>
      <c r="F32" s="2" t="s">
        <v>367</v>
      </c>
      <c r="G32" s="32" t="s">
        <v>944</v>
      </c>
      <c r="H32" s="7" t="str">
        <f t="shared" si="0"/>
        <v>▶</v>
      </c>
    </row>
    <row r="33" spans="1:8" x14ac:dyDescent="0.3">
      <c r="A33" s="2">
        <v>7</v>
      </c>
      <c r="B33" s="2" t="s">
        <v>921</v>
      </c>
      <c r="C33" s="20" t="s">
        <v>367</v>
      </c>
      <c r="D33" s="25" t="s">
        <v>959</v>
      </c>
      <c r="E33" s="17" t="s">
        <v>956</v>
      </c>
      <c r="F33" s="2" t="s">
        <v>953</v>
      </c>
      <c r="G33" s="32" t="s">
        <v>871</v>
      </c>
      <c r="H33" s="7" t="str">
        <f t="shared" si="0"/>
        <v>▶</v>
      </c>
    </row>
    <row r="34" spans="1:8" x14ac:dyDescent="0.3">
      <c r="A34" s="2">
        <v>8</v>
      </c>
      <c r="B34" s="2" t="s">
        <v>921</v>
      </c>
      <c r="C34" s="20" t="s">
        <v>367</v>
      </c>
      <c r="D34" s="25" t="s">
        <v>960</v>
      </c>
      <c r="E34" s="17" t="s">
        <v>952</v>
      </c>
      <c r="F34" s="2" t="s">
        <v>953</v>
      </c>
      <c r="G34" s="32" t="s">
        <v>871</v>
      </c>
      <c r="H34" s="7" t="str">
        <f t="shared" si="0"/>
        <v>▶</v>
      </c>
    </row>
    <row r="35" spans="1:8" x14ac:dyDescent="0.3">
      <c r="A35" s="2">
        <v>9</v>
      </c>
      <c r="B35" s="2" t="s">
        <v>921</v>
      </c>
      <c r="C35" s="20" t="s">
        <v>367</v>
      </c>
      <c r="D35" s="25" t="s">
        <v>961</v>
      </c>
      <c r="E35" s="17" t="s">
        <v>898</v>
      </c>
      <c r="F35" s="2" t="s">
        <v>962</v>
      </c>
      <c r="G35" s="32" t="s">
        <v>871</v>
      </c>
      <c r="H35" s="7" t="str">
        <f t="shared" si="0"/>
        <v>▶</v>
      </c>
    </row>
    <row r="36" spans="1:8" x14ac:dyDescent="0.3">
      <c r="A36" s="2">
        <v>10</v>
      </c>
      <c r="B36" s="2" t="s">
        <v>921</v>
      </c>
      <c r="C36" s="20" t="s">
        <v>367</v>
      </c>
      <c r="D36" s="25" t="s">
        <v>963</v>
      </c>
      <c r="E36" s="17" t="s">
        <v>939</v>
      </c>
      <c r="F36" s="2" t="s">
        <v>367</v>
      </c>
      <c r="G36" s="32" t="s">
        <v>964</v>
      </c>
      <c r="H36" s="7" t="str">
        <f t="shared" si="0"/>
        <v>▶</v>
      </c>
    </row>
    <row r="37" spans="1:8" x14ac:dyDescent="0.3">
      <c r="A37" s="2">
        <v>11</v>
      </c>
      <c r="B37" s="2" t="s">
        <v>921</v>
      </c>
      <c r="C37" s="20" t="s">
        <v>367</v>
      </c>
      <c r="D37" s="25" t="s">
        <v>965</v>
      </c>
      <c r="E37" s="17" t="s">
        <v>966</v>
      </c>
      <c r="F37" s="2" t="s">
        <v>967</v>
      </c>
      <c r="G37" s="32" t="s">
        <v>968</v>
      </c>
      <c r="H37" s="7" t="str">
        <f t="shared" si="0"/>
        <v>▶</v>
      </c>
    </row>
    <row r="38" spans="1:8" x14ac:dyDescent="0.3">
      <c r="A38" s="2">
        <v>1</v>
      </c>
      <c r="B38" s="2" t="s">
        <v>921</v>
      </c>
      <c r="C38" s="20" t="s">
        <v>370</v>
      </c>
      <c r="D38" s="25" t="s">
        <v>972</v>
      </c>
      <c r="E38" s="17" t="s">
        <v>952</v>
      </c>
      <c r="F38" s="2" t="s">
        <v>973</v>
      </c>
      <c r="G38" s="32" t="s">
        <v>884</v>
      </c>
      <c r="H38" s="7" t="str">
        <f t="shared" si="0"/>
        <v>▶</v>
      </c>
    </row>
    <row r="39" spans="1:8" x14ac:dyDescent="0.3">
      <c r="A39" s="2">
        <v>2</v>
      </c>
      <c r="B39" s="2" t="s">
        <v>921</v>
      </c>
      <c r="C39" s="20" t="s">
        <v>370</v>
      </c>
      <c r="D39" s="25" t="s">
        <v>974</v>
      </c>
      <c r="E39" s="17" t="s">
        <v>952</v>
      </c>
      <c r="F39" s="2" t="s">
        <v>975</v>
      </c>
      <c r="G39" s="32" t="s">
        <v>884</v>
      </c>
      <c r="H39" s="7" t="str">
        <f t="shared" si="0"/>
        <v>▶</v>
      </c>
    </row>
    <row r="40" spans="1:8" x14ac:dyDescent="0.3">
      <c r="A40" s="2">
        <v>3</v>
      </c>
      <c r="B40" s="2" t="s">
        <v>921</v>
      </c>
      <c r="C40" s="20" t="s">
        <v>370</v>
      </c>
      <c r="D40" s="25" t="s">
        <v>976</v>
      </c>
      <c r="E40" s="17" t="s">
        <v>952</v>
      </c>
      <c r="F40" s="2" t="s">
        <v>977</v>
      </c>
      <c r="G40" s="32" t="s">
        <v>884</v>
      </c>
      <c r="H40" s="7" t="str">
        <f t="shared" si="0"/>
        <v>▶</v>
      </c>
    </row>
    <row r="41" spans="1:8" x14ac:dyDescent="0.3">
      <c r="A41" s="2">
        <v>4</v>
      </c>
      <c r="B41" s="2" t="s">
        <v>921</v>
      </c>
      <c r="C41" s="20" t="s">
        <v>370</v>
      </c>
      <c r="D41" s="25" t="s">
        <v>978</v>
      </c>
      <c r="E41" s="17" t="s">
        <v>956</v>
      </c>
      <c r="F41" s="2" t="s">
        <v>977</v>
      </c>
      <c r="G41" s="32" t="s">
        <v>884</v>
      </c>
      <c r="H41" s="7" t="str">
        <f t="shared" si="0"/>
        <v>▶</v>
      </c>
    </row>
    <row r="42" spans="1:8" x14ac:dyDescent="0.3">
      <c r="A42" s="2">
        <v>5</v>
      </c>
      <c r="B42" s="2" t="s">
        <v>921</v>
      </c>
      <c r="C42" s="20" t="s">
        <v>370</v>
      </c>
      <c r="D42" s="25" t="s">
        <v>979</v>
      </c>
      <c r="E42" s="17" t="s">
        <v>980</v>
      </c>
      <c r="F42" s="2" t="s">
        <v>370</v>
      </c>
      <c r="G42" s="32" t="s">
        <v>884</v>
      </c>
      <c r="H42" s="7" t="str">
        <f t="shared" si="0"/>
        <v>▶</v>
      </c>
    </row>
    <row r="43" spans="1:8" x14ac:dyDescent="0.3">
      <c r="A43" s="2">
        <v>6</v>
      </c>
      <c r="B43" s="2" t="s">
        <v>921</v>
      </c>
      <c r="C43" s="20" t="s">
        <v>370</v>
      </c>
      <c r="D43" s="25" t="s">
        <v>981</v>
      </c>
      <c r="E43" s="17" t="s">
        <v>982</v>
      </c>
      <c r="F43" s="2" t="s">
        <v>962</v>
      </c>
      <c r="G43" s="32" t="s">
        <v>902</v>
      </c>
      <c r="H43" s="7" t="str">
        <f t="shared" si="0"/>
        <v>▶</v>
      </c>
    </row>
    <row r="44" spans="1:8" x14ac:dyDescent="0.3">
      <c r="A44" s="2">
        <v>7</v>
      </c>
      <c r="B44" s="2" t="s">
        <v>921</v>
      </c>
      <c r="C44" s="20" t="s">
        <v>370</v>
      </c>
      <c r="D44" s="25" t="s">
        <v>983</v>
      </c>
      <c r="E44" s="17" t="s">
        <v>939</v>
      </c>
      <c r="F44" s="2" t="s">
        <v>370</v>
      </c>
      <c r="G44" s="32" t="s">
        <v>984</v>
      </c>
      <c r="H44" s="7" t="str">
        <f t="shared" si="0"/>
        <v>▶</v>
      </c>
    </row>
    <row r="45" spans="1:8" x14ac:dyDescent="0.3">
      <c r="A45" s="2">
        <v>8</v>
      </c>
      <c r="B45" s="2" t="s">
        <v>921</v>
      </c>
      <c r="C45" s="20" t="s">
        <v>370</v>
      </c>
      <c r="D45" s="25" t="s">
        <v>985</v>
      </c>
      <c r="E45" s="17" t="s">
        <v>986</v>
      </c>
      <c r="F45" s="2" t="s">
        <v>370</v>
      </c>
      <c r="G45" s="32" t="s">
        <v>874</v>
      </c>
      <c r="H45" s="7" t="str">
        <f t="shared" si="0"/>
        <v>▶</v>
      </c>
    </row>
    <row r="46" spans="1:8" x14ac:dyDescent="0.3">
      <c r="A46" s="2">
        <v>9</v>
      </c>
      <c r="B46" s="2" t="s">
        <v>921</v>
      </c>
      <c r="C46" s="20" t="s">
        <v>370</v>
      </c>
      <c r="D46" s="25" t="s">
        <v>987</v>
      </c>
      <c r="E46" s="17" t="s">
        <v>988</v>
      </c>
      <c r="F46" s="2" t="s">
        <v>962</v>
      </c>
      <c r="G46" s="32" t="s">
        <v>874</v>
      </c>
      <c r="H46" s="7" t="str">
        <f t="shared" si="0"/>
        <v>▶</v>
      </c>
    </row>
    <row r="47" spans="1:8" x14ac:dyDescent="0.3">
      <c r="A47" s="2">
        <v>10</v>
      </c>
      <c r="B47" s="2" t="s">
        <v>921</v>
      </c>
      <c r="C47" s="20" t="s">
        <v>370</v>
      </c>
      <c r="D47" s="25" t="s">
        <v>989</v>
      </c>
      <c r="E47" s="17" t="s">
        <v>990</v>
      </c>
      <c r="F47" s="2" t="s">
        <v>370</v>
      </c>
      <c r="G47" s="32" t="s">
        <v>874</v>
      </c>
      <c r="H47" s="7" t="str">
        <f t="shared" si="0"/>
        <v>▶</v>
      </c>
    </row>
    <row r="48" spans="1:8" x14ac:dyDescent="0.3">
      <c r="A48" s="2">
        <v>1</v>
      </c>
      <c r="B48" s="2" t="s">
        <v>921</v>
      </c>
      <c r="C48" s="20" t="s">
        <v>373</v>
      </c>
      <c r="D48" s="25" t="s">
        <v>995</v>
      </c>
      <c r="E48" s="17" t="s">
        <v>996</v>
      </c>
      <c r="F48" s="2" t="s">
        <v>373</v>
      </c>
      <c r="G48" s="32" t="s">
        <v>944</v>
      </c>
      <c r="H48" s="7" t="str">
        <f t="shared" si="0"/>
        <v>▶</v>
      </c>
    </row>
    <row r="49" spans="1:8" x14ac:dyDescent="0.3">
      <c r="A49" s="2">
        <v>2</v>
      </c>
      <c r="B49" s="2" t="s">
        <v>921</v>
      </c>
      <c r="C49" s="20" t="s">
        <v>373</v>
      </c>
      <c r="D49" s="25" t="s">
        <v>997</v>
      </c>
      <c r="E49" s="17" t="s">
        <v>998</v>
      </c>
      <c r="F49" s="2" t="s">
        <v>373</v>
      </c>
      <c r="G49" s="32" t="s">
        <v>999</v>
      </c>
      <c r="H49" s="7" t="str">
        <f t="shared" si="0"/>
        <v>▶</v>
      </c>
    </row>
    <row r="50" spans="1:8" x14ac:dyDescent="0.3">
      <c r="A50" s="2">
        <v>3</v>
      </c>
      <c r="B50" s="2" t="s">
        <v>921</v>
      </c>
      <c r="C50" s="20" t="s">
        <v>373</v>
      </c>
      <c r="D50" s="25" t="s">
        <v>1000</v>
      </c>
      <c r="E50" s="17" t="s">
        <v>952</v>
      </c>
      <c r="F50" s="2" t="s">
        <v>1001</v>
      </c>
      <c r="G50" s="32" t="s">
        <v>1002</v>
      </c>
      <c r="H50" s="7" t="str">
        <f t="shared" si="0"/>
        <v>▶</v>
      </c>
    </row>
    <row r="51" spans="1:8" x14ac:dyDescent="0.3">
      <c r="A51" s="2">
        <v>1</v>
      </c>
      <c r="B51" s="2" t="s">
        <v>921</v>
      </c>
      <c r="C51" s="20" t="s">
        <v>376</v>
      </c>
      <c r="D51" s="25" t="s">
        <v>1003</v>
      </c>
      <c r="E51" s="17" t="s">
        <v>1004</v>
      </c>
      <c r="F51" s="2" t="s">
        <v>376</v>
      </c>
      <c r="G51" s="32" t="s">
        <v>954</v>
      </c>
      <c r="H51" s="7" t="str">
        <f t="shared" si="0"/>
        <v>▶</v>
      </c>
    </row>
    <row r="52" spans="1:8" x14ac:dyDescent="0.3">
      <c r="A52" s="2">
        <v>2</v>
      </c>
      <c r="B52" s="2" t="s">
        <v>921</v>
      </c>
      <c r="C52" s="20" t="s">
        <v>376</v>
      </c>
      <c r="D52" s="25" t="s">
        <v>1005</v>
      </c>
      <c r="E52" s="17" t="s">
        <v>996</v>
      </c>
      <c r="F52" s="2" t="s">
        <v>376</v>
      </c>
      <c r="G52" s="32" t="s">
        <v>984</v>
      </c>
      <c r="H52" s="7" t="str">
        <f t="shared" si="0"/>
        <v>▶</v>
      </c>
    </row>
    <row r="53" spans="1:8" x14ac:dyDescent="0.3">
      <c r="A53" s="2">
        <v>3</v>
      </c>
      <c r="B53" s="2" t="s">
        <v>921</v>
      </c>
      <c r="C53" s="20" t="s">
        <v>376</v>
      </c>
      <c r="D53" s="25" t="s">
        <v>1006</v>
      </c>
      <c r="E53" s="17" t="s">
        <v>920</v>
      </c>
      <c r="F53" s="2" t="s">
        <v>376</v>
      </c>
      <c r="G53" s="32" t="s">
        <v>1007</v>
      </c>
      <c r="H53" s="7" t="str">
        <f t="shared" si="0"/>
        <v>▶</v>
      </c>
    </row>
    <row r="54" spans="1:8" x14ac:dyDescent="0.3">
      <c r="A54" s="2">
        <v>4</v>
      </c>
      <c r="B54" s="2" t="s">
        <v>921</v>
      </c>
      <c r="C54" s="20" t="s">
        <v>376</v>
      </c>
      <c r="D54" s="25" t="s">
        <v>1008</v>
      </c>
      <c r="E54" s="17" t="s">
        <v>939</v>
      </c>
      <c r="F54" s="2" t="s">
        <v>376</v>
      </c>
      <c r="G54" s="32" t="s">
        <v>1007</v>
      </c>
      <c r="H54" s="7" t="str">
        <f t="shared" si="0"/>
        <v>▶</v>
      </c>
    </row>
    <row r="55" spans="1:8" x14ac:dyDescent="0.3">
      <c r="A55" s="2">
        <v>1</v>
      </c>
      <c r="B55" s="2" t="s">
        <v>921</v>
      </c>
      <c r="C55" s="20" t="s">
        <v>379</v>
      </c>
      <c r="D55" s="25" t="s">
        <v>1009</v>
      </c>
      <c r="E55" s="17" t="s">
        <v>1010</v>
      </c>
      <c r="F55" s="2" t="s">
        <v>379</v>
      </c>
      <c r="G55" s="32" t="s">
        <v>887</v>
      </c>
      <c r="H55" s="7" t="str">
        <f t="shared" si="0"/>
        <v>▶</v>
      </c>
    </row>
    <row r="56" spans="1:8" x14ac:dyDescent="0.3">
      <c r="A56" s="2">
        <v>2</v>
      </c>
      <c r="B56" s="2" t="s">
        <v>921</v>
      </c>
      <c r="C56" s="20" t="s">
        <v>379</v>
      </c>
      <c r="D56" s="25" t="s">
        <v>1011</v>
      </c>
      <c r="E56" s="17" t="s">
        <v>956</v>
      </c>
      <c r="F56" s="2" t="s">
        <v>1012</v>
      </c>
      <c r="G56" s="32" t="s">
        <v>954</v>
      </c>
      <c r="H56" s="7" t="str">
        <f t="shared" si="0"/>
        <v>▶</v>
      </c>
    </row>
    <row r="57" spans="1:8" x14ac:dyDescent="0.3">
      <c r="A57" s="2">
        <v>3</v>
      </c>
      <c r="B57" s="2" t="s">
        <v>921</v>
      </c>
      <c r="C57" s="20" t="s">
        <v>379</v>
      </c>
      <c r="D57" s="25" t="s">
        <v>1013</v>
      </c>
      <c r="E57" s="18" t="s">
        <v>1014</v>
      </c>
      <c r="F57" s="2" t="s">
        <v>379</v>
      </c>
      <c r="G57" s="32" t="s">
        <v>984</v>
      </c>
      <c r="H57" s="7" t="str">
        <f t="shared" si="0"/>
        <v>▶</v>
      </c>
    </row>
    <row r="58" spans="1:8" x14ac:dyDescent="0.3">
      <c r="A58" s="2">
        <v>4</v>
      </c>
      <c r="B58" s="2" t="s">
        <v>921</v>
      </c>
      <c r="C58" s="20" t="s">
        <v>379</v>
      </c>
      <c r="D58" s="25" t="s">
        <v>1015</v>
      </c>
      <c r="E58" s="17" t="s">
        <v>956</v>
      </c>
      <c r="F58" s="2" t="s">
        <v>1012</v>
      </c>
      <c r="G58" s="32" t="s">
        <v>944</v>
      </c>
      <c r="H58" s="7" t="str">
        <f t="shared" si="0"/>
        <v>▶</v>
      </c>
    </row>
    <row r="59" spans="1:8" x14ac:dyDescent="0.3">
      <c r="A59" s="2">
        <v>1</v>
      </c>
      <c r="B59" s="2" t="s">
        <v>921</v>
      </c>
      <c r="C59" s="20" t="s">
        <v>382</v>
      </c>
      <c r="D59" s="25" t="s">
        <v>1016</v>
      </c>
      <c r="E59" s="17" t="s">
        <v>952</v>
      </c>
      <c r="F59" s="2" t="s">
        <v>1017</v>
      </c>
      <c r="G59" s="32" t="s">
        <v>884</v>
      </c>
      <c r="H59" s="7" t="str">
        <f t="shared" si="0"/>
        <v>▶</v>
      </c>
    </row>
    <row r="60" spans="1:8" x14ac:dyDescent="0.3">
      <c r="A60" s="2">
        <v>2</v>
      </c>
      <c r="B60" s="2" t="s">
        <v>921</v>
      </c>
      <c r="C60" s="20" t="s">
        <v>382</v>
      </c>
      <c r="D60" s="25" t="s">
        <v>1018</v>
      </c>
      <c r="E60" s="17" t="s">
        <v>939</v>
      </c>
      <c r="F60" s="2" t="s">
        <v>382</v>
      </c>
      <c r="G60" s="32" t="s">
        <v>1007</v>
      </c>
      <c r="H60" s="7" t="str">
        <f t="shared" si="0"/>
        <v>▶</v>
      </c>
    </row>
    <row r="61" spans="1:8" x14ac:dyDescent="0.3">
      <c r="A61" s="2">
        <v>1</v>
      </c>
      <c r="B61" s="2" t="s">
        <v>921</v>
      </c>
      <c r="C61" s="20" t="s">
        <v>385</v>
      </c>
      <c r="D61" s="25" t="s">
        <v>1022</v>
      </c>
      <c r="E61" s="17" t="s">
        <v>1023</v>
      </c>
      <c r="F61" s="2" t="s">
        <v>385</v>
      </c>
      <c r="G61" s="32" t="s">
        <v>864</v>
      </c>
      <c r="H61" s="7" t="str">
        <f t="shared" si="0"/>
        <v>▶</v>
      </c>
    </row>
    <row r="62" spans="1:8" x14ac:dyDescent="0.3">
      <c r="A62" s="2">
        <v>2</v>
      </c>
      <c r="B62" s="2" t="s">
        <v>921</v>
      </c>
      <c r="C62" s="20" t="s">
        <v>385</v>
      </c>
      <c r="D62" s="25" t="s">
        <v>1024</v>
      </c>
      <c r="E62" s="17" t="s">
        <v>1025</v>
      </c>
      <c r="F62" s="2" t="s">
        <v>385</v>
      </c>
      <c r="G62" s="32" t="s">
        <v>887</v>
      </c>
      <c r="H62" s="7" t="str">
        <f t="shared" si="0"/>
        <v>▶</v>
      </c>
    </row>
    <row r="63" spans="1:8" x14ac:dyDescent="0.3">
      <c r="A63" s="2">
        <v>3</v>
      </c>
      <c r="B63" s="2" t="s">
        <v>921</v>
      </c>
      <c r="C63" s="20" t="s">
        <v>385</v>
      </c>
      <c r="D63" s="25" t="s">
        <v>1026</v>
      </c>
      <c r="E63" s="17" t="s">
        <v>1027</v>
      </c>
      <c r="F63" s="2" t="s">
        <v>385</v>
      </c>
      <c r="G63" s="32" t="s">
        <v>887</v>
      </c>
      <c r="H63" s="7" t="str">
        <f t="shared" si="0"/>
        <v>▶</v>
      </c>
    </row>
    <row r="64" spans="1:8" x14ac:dyDescent="0.3">
      <c r="A64" s="2">
        <v>4</v>
      </c>
      <c r="B64" s="2" t="s">
        <v>921</v>
      </c>
      <c r="C64" s="20" t="s">
        <v>385</v>
      </c>
      <c r="D64" s="25" t="s">
        <v>1028</v>
      </c>
      <c r="E64" s="17" t="s">
        <v>1029</v>
      </c>
      <c r="F64" s="2" t="s">
        <v>385</v>
      </c>
      <c r="G64" s="32" t="s">
        <v>887</v>
      </c>
      <c r="H64" s="7" t="str">
        <f t="shared" si="0"/>
        <v>▶</v>
      </c>
    </row>
    <row r="65" spans="1:8" x14ac:dyDescent="0.3">
      <c r="A65" s="2">
        <v>5</v>
      </c>
      <c r="B65" s="2" t="s">
        <v>921</v>
      </c>
      <c r="C65" s="20" t="s">
        <v>385</v>
      </c>
      <c r="D65" s="25" t="s">
        <v>1030</v>
      </c>
      <c r="E65" s="17" t="s">
        <v>1010</v>
      </c>
      <c r="F65" s="2" t="s">
        <v>385</v>
      </c>
      <c r="G65" s="32" t="s">
        <v>902</v>
      </c>
      <c r="H65" s="7" t="str">
        <f t="shared" si="0"/>
        <v>▶</v>
      </c>
    </row>
    <row r="66" spans="1:8" x14ac:dyDescent="0.3">
      <c r="A66" s="2">
        <v>6</v>
      </c>
      <c r="B66" s="2" t="s">
        <v>921</v>
      </c>
      <c r="C66" s="20" t="s">
        <v>385</v>
      </c>
      <c r="D66" s="25" t="s">
        <v>1031</v>
      </c>
      <c r="E66" s="17" t="s">
        <v>863</v>
      </c>
      <c r="F66" s="2" t="s">
        <v>385</v>
      </c>
      <c r="G66" s="32" t="s">
        <v>964</v>
      </c>
      <c r="H66" s="7" t="str">
        <f t="shared" si="0"/>
        <v>▶</v>
      </c>
    </row>
    <row r="67" spans="1:8" x14ac:dyDescent="0.3">
      <c r="A67" s="2">
        <v>7</v>
      </c>
      <c r="B67" s="2" t="s">
        <v>921</v>
      </c>
      <c r="C67" s="20" t="s">
        <v>385</v>
      </c>
      <c r="D67" s="25" t="s">
        <v>1032</v>
      </c>
      <c r="E67" s="17" t="s">
        <v>1033</v>
      </c>
      <c r="F67" s="2" t="s">
        <v>385</v>
      </c>
      <c r="G67" s="32" t="s">
        <v>1034</v>
      </c>
      <c r="H67" s="7" t="str">
        <f t="shared" ref="H67:H130" si="1">IF(ISBLANK($D67),"",HYPERLINK($D67,"▶"))</f>
        <v>▶</v>
      </c>
    </row>
    <row r="68" spans="1:8" x14ac:dyDescent="0.3">
      <c r="A68" s="2">
        <v>8</v>
      </c>
      <c r="B68" s="2" t="s">
        <v>921</v>
      </c>
      <c r="C68" s="20" t="s">
        <v>385</v>
      </c>
      <c r="D68" s="25" t="s">
        <v>1035</v>
      </c>
      <c r="E68" s="17" t="s">
        <v>1033</v>
      </c>
      <c r="F68" s="2" t="s">
        <v>385</v>
      </c>
      <c r="G68" s="32" t="s">
        <v>1034</v>
      </c>
      <c r="H68" s="7" t="str">
        <f t="shared" si="1"/>
        <v>▶</v>
      </c>
    </row>
    <row r="69" spans="1:8" x14ac:dyDescent="0.3">
      <c r="A69" s="2">
        <v>9</v>
      </c>
      <c r="B69" s="2" t="s">
        <v>921</v>
      </c>
      <c r="C69" s="20" t="s">
        <v>385</v>
      </c>
      <c r="D69" s="25" t="s">
        <v>1036</v>
      </c>
      <c r="E69" s="17" t="s">
        <v>1033</v>
      </c>
      <c r="F69" s="2" t="s">
        <v>385</v>
      </c>
      <c r="G69" s="32" t="s">
        <v>1034</v>
      </c>
      <c r="H69" s="7" t="str">
        <f t="shared" si="1"/>
        <v>▶</v>
      </c>
    </row>
    <row r="70" spans="1:8" x14ac:dyDescent="0.3">
      <c r="A70" s="2">
        <v>1</v>
      </c>
      <c r="B70" s="2" t="s">
        <v>921</v>
      </c>
      <c r="C70" s="20" t="s">
        <v>388</v>
      </c>
      <c r="D70" s="25" t="s">
        <v>1037</v>
      </c>
      <c r="E70" s="17" t="s">
        <v>863</v>
      </c>
      <c r="F70" s="2" t="s">
        <v>388</v>
      </c>
      <c r="G70" s="32" t="s">
        <v>887</v>
      </c>
      <c r="H70" s="7" t="str">
        <f t="shared" si="1"/>
        <v>▶</v>
      </c>
    </row>
    <row r="71" spans="1:8" x14ac:dyDescent="0.3">
      <c r="A71" s="2">
        <v>2</v>
      </c>
      <c r="B71" s="2" t="s">
        <v>921</v>
      </c>
      <c r="C71" s="20" t="s">
        <v>388</v>
      </c>
      <c r="D71" s="25" t="s">
        <v>1038</v>
      </c>
      <c r="E71" s="17" t="s">
        <v>920</v>
      </c>
      <c r="F71" s="2" t="s">
        <v>388</v>
      </c>
      <c r="G71" s="32" t="s">
        <v>887</v>
      </c>
      <c r="H71" s="7" t="str">
        <f t="shared" si="1"/>
        <v>▶</v>
      </c>
    </row>
    <row r="72" spans="1:8" x14ac:dyDescent="0.3">
      <c r="A72" s="2">
        <v>3</v>
      </c>
      <c r="B72" s="2" t="s">
        <v>921</v>
      </c>
      <c r="C72" s="20" t="s">
        <v>388</v>
      </c>
      <c r="D72" s="25" t="s">
        <v>1039</v>
      </c>
      <c r="E72" s="17" t="s">
        <v>939</v>
      </c>
      <c r="F72" s="2" t="s">
        <v>388</v>
      </c>
      <c r="G72" s="32" t="s">
        <v>887</v>
      </c>
      <c r="H72" s="7" t="str">
        <f t="shared" si="1"/>
        <v>▶</v>
      </c>
    </row>
    <row r="73" spans="1:8" x14ac:dyDescent="0.3">
      <c r="H73" s="7" t="str">
        <f t="shared" si="1"/>
        <v/>
      </c>
    </row>
    <row r="74" spans="1:8" x14ac:dyDescent="0.3">
      <c r="H74" s="7" t="str">
        <f t="shared" si="1"/>
        <v/>
      </c>
    </row>
    <row r="75" spans="1:8" x14ac:dyDescent="0.3">
      <c r="H75" s="7" t="str">
        <f t="shared" si="1"/>
        <v/>
      </c>
    </row>
    <row r="76" spans="1:8" x14ac:dyDescent="0.3">
      <c r="H76" s="7" t="str">
        <f t="shared" si="1"/>
        <v/>
      </c>
    </row>
    <row r="77" spans="1:8" x14ac:dyDescent="0.3">
      <c r="H77" s="7" t="str">
        <f t="shared" si="1"/>
        <v/>
      </c>
    </row>
    <row r="78" spans="1:8" x14ac:dyDescent="0.3">
      <c r="H78" s="7" t="str">
        <f t="shared" si="1"/>
        <v/>
      </c>
    </row>
    <row r="79" spans="1:8" x14ac:dyDescent="0.3">
      <c r="H79" s="7" t="str">
        <f t="shared" si="1"/>
        <v/>
      </c>
    </row>
    <row r="80" spans="1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C29D3AF0-C543-4FDA-916F-470C27FFA098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75" style="5" customWidth="1"/>
    <col min="2" max="2" width="0.875" style="23" customWidth="1"/>
    <col min="3" max="3" width="18.7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B2" s="22"/>
      <c r="E2" s="7" t="str">
        <f>IF(ISBLANK($B2),"",HYPERLINK($B2,"▶"))</f>
        <v/>
      </c>
    </row>
    <row r="3" spans="1:5" x14ac:dyDescent="0.3">
      <c r="B3" s="22"/>
      <c r="E3" s="7" t="str">
        <f t="shared" ref="E3:E66" si="0">IF(ISBLANK($B3),"",HYPERLINK($B3,"▶"))</f>
        <v/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375" style="5" customWidth="1"/>
    <col min="2" max="2" width="0.875" style="23" customWidth="1"/>
    <col min="3" max="3" width="19.125" style="2" customWidth="1"/>
    <col min="4" max="4" width="13.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B2" s="22"/>
      <c r="E2" s="7" t="str">
        <f>IF(ISBLANK($B2),"",HYPERLINK($B2,"▶"))</f>
        <v/>
      </c>
    </row>
    <row r="3" spans="1:5" x14ac:dyDescent="0.3">
      <c r="B3" s="22"/>
      <c r="E3" s="7" t="str">
        <f t="shared" ref="E3:E66" si="0">IF(ISBLANK($B3),"",HYPERLINK($B3,"▶"))</f>
        <v/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E9" s="7" t="str">
        <f t="shared" si="0"/>
        <v/>
      </c>
    </row>
    <row r="10" spans="1:5" x14ac:dyDescent="0.3">
      <c r="E10" s="7" t="str">
        <f t="shared" si="0"/>
        <v/>
      </c>
    </row>
    <row r="11" spans="1:5" x14ac:dyDescent="0.3">
      <c r="E11" s="7" t="str">
        <f t="shared" si="0"/>
        <v/>
      </c>
    </row>
    <row r="12" spans="1:5" x14ac:dyDescent="0.3">
      <c r="E12" s="7" t="str">
        <f t="shared" si="0"/>
        <v/>
      </c>
    </row>
    <row r="13" spans="1:5" x14ac:dyDescent="0.3">
      <c r="E13" s="7" t="str">
        <f t="shared" si="0"/>
        <v/>
      </c>
    </row>
    <row r="14" spans="1:5" x14ac:dyDescent="0.3">
      <c r="E14" s="7" t="str">
        <f t="shared" si="0"/>
        <v/>
      </c>
    </row>
    <row r="15" spans="1:5" x14ac:dyDescent="0.3">
      <c r="E15" s="7" t="str">
        <f t="shared" si="0"/>
        <v/>
      </c>
    </row>
    <row r="16" spans="1:5" x14ac:dyDescent="0.3">
      <c r="E16" s="7" t="str">
        <f t="shared" si="0"/>
        <v/>
      </c>
    </row>
    <row r="17" spans="5:5" x14ac:dyDescent="0.3">
      <c r="E17" s="7" t="str">
        <f t="shared" si="0"/>
        <v/>
      </c>
    </row>
    <row r="18" spans="5:5" x14ac:dyDescent="0.3">
      <c r="E18" s="7" t="str">
        <f t="shared" si="0"/>
        <v/>
      </c>
    </row>
    <row r="19" spans="5:5" x14ac:dyDescent="0.3">
      <c r="E19" s="7" t="str">
        <f t="shared" si="0"/>
        <v/>
      </c>
    </row>
    <row r="20" spans="5:5" x14ac:dyDescent="0.3">
      <c r="E20" s="7" t="str">
        <f t="shared" si="0"/>
        <v/>
      </c>
    </row>
    <row r="21" spans="5:5" x14ac:dyDescent="0.3">
      <c r="E21" s="7" t="str">
        <f t="shared" si="0"/>
        <v/>
      </c>
    </row>
    <row r="22" spans="5:5" x14ac:dyDescent="0.3">
      <c r="E22" s="7" t="str">
        <f t="shared" si="0"/>
        <v/>
      </c>
    </row>
    <row r="23" spans="5:5" x14ac:dyDescent="0.3">
      <c r="E23" s="7" t="str">
        <f t="shared" si="0"/>
        <v/>
      </c>
    </row>
    <row r="24" spans="5:5" x14ac:dyDescent="0.3">
      <c r="E24" s="7" t="str">
        <f t="shared" si="0"/>
        <v/>
      </c>
    </row>
    <row r="25" spans="5:5" x14ac:dyDescent="0.3">
      <c r="E25" s="7" t="str">
        <f t="shared" si="0"/>
        <v/>
      </c>
    </row>
    <row r="26" spans="5:5" x14ac:dyDescent="0.3">
      <c r="E26" s="7" t="str">
        <f t="shared" si="0"/>
        <v/>
      </c>
    </row>
    <row r="27" spans="5:5" x14ac:dyDescent="0.3">
      <c r="E27" s="7" t="str">
        <f t="shared" si="0"/>
        <v/>
      </c>
    </row>
    <row r="28" spans="5:5" x14ac:dyDescent="0.3">
      <c r="E28" s="7" t="str">
        <f t="shared" si="0"/>
        <v/>
      </c>
    </row>
    <row r="29" spans="5:5" x14ac:dyDescent="0.3">
      <c r="E29" s="7" t="str">
        <f t="shared" si="0"/>
        <v/>
      </c>
    </row>
    <row r="30" spans="5:5" x14ac:dyDescent="0.3">
      <c r="E30" s="7" t="str">
        <f t="shared" si="0"/>
        <v/>
      </c>
    </row>
    <row r="31" spans="5:5" x14ac:dyDescent="0.3">
      <c r="E31" s="7" t="str">
        <f t="shared" si="0"/>
        <v/>
      </c>
    </row>
    <row r="32" spans="5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20" style="5" customWidth="1"/>
    <col min="2" max="2" width="45.6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F2" s="7" t="str">
        <f>IF(ISBLANK($C2),"",HYPERLINK($C2,"▶"))</f>
        <v/>
      </c>
    </row>
    <row r="3" spans="1:6" x14ac:dyDescent="0.3">
      <c r="F3" s="7" t="str">
        <f t="shared" ref="F3:F66" si="0">IF(ISBLANK($C3),"",HYPERLINK($C3,"▶"))</f>
        <v/>
      </c>
    </row>
    <row r="4" spans="1:6" x14ac:dyDescent="0.3">
      <c r="F4" s="7" t="str">
        <f t="shared" si="0"/>
        <v/>
      </c>
    </row>
    <row r="5" spans="1:6" x14ac:dyDescent="0.3">
      <c r="F5" s="7" t="str">
        <f t="shared" si="0"/>
        <v/>
      </c>
    </row>
    <row r="6" spans="1:6" x14ac:dyDescent="0.3">
      <c r="F6" s="7" t="str">
        <f t="shared" si="0"/>
        <v/>
      </c>
    </row>
    <row r="7" spans="1:6" x14ac:dyDescent="0.3">
      <c r="F7" s="7" t="str">
        <f t="shared" si="0"/>
        <v/>
      </c>
    </row>
    <row r="8" spans="1:6" x14ac:dyDescent="0.3">
      <c r="F8" s="7" t="str">
        <f t="shared" si="0"/>
        <v/>
      </c>
    </row>
    <row r="9" spans="1:6" x14ac:dyDescent="0.3">
      <c r="F9" s="7" t="str">
        <f t="shared" si="0"/>
        <v/>
      </c>
    </row>
    <row r="10" spans="1:6" x14ac:dyDescent="0.3">
      <c r="F10" s="7" t="str">
        <f t="shared" si="0"/>
        <v/>
      </c>
    </row>
    <row r="11" spans="1:6" x14ac:dyDescent="0.3">
      <c r="F11" s="7" t="str">
        <f t="shared" si="0"/>
        <v/>
      </c>
    </row>
    <row r="12" spans="1:6" x14ac:dyDescent="0.3">
      <c r="F12" s="7" t="str">
        <f t="shared" si="0"/>
        <v/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16.75" style="5" customWidth="1"/>
    <col min="2" max="2" width="43.1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54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F2" s="7" t="str">
        <f>IF(ISBLANK($C2),"",HYPERLINK($C2,"▶"))</f>
        <v/>
      </c>
    </row>
    <row r="3" spans="1:6" x14ac:dyDescent="0.3">
      <c r="F3" s="7" t="str">
        <f t="shared" ref="F3:F66" si="0">IF(ISBLANK($C3),"",HYPERLINK($C3,"▶"))</f>
        <v/>
      </c>
    </row>
    <row r="4" spans="1:6" x14ac:dyDescent="0.3">
      <c r="F4" s="7" t="str">
        <f t="shared" si="0"/>
        <v/>
      </c>
    </row>
    <row r="5" spans="1:6" x14ac:dyDescent="0.3">
      <c r="F5" s="7" t="str">
        <f t="shared" si="0"/>
        <v/>
      </c>
    </row>
    <row r="6" spans="1:6" x14ac:dyDescent="0.3">
      <c r="F6" s="7" t="str">
        <f t="shared" si="0"/>
        <v/>
      </c>
    </row>
    <row r="7" spans="1:6" x14ac:dyDescent="0.3">
      <c r="F7" s="7" t="str">
        <f t="shared" si="0"/>
        <v/>
      </c>
    </row>
    <row r="8" spans="1:6" x14ac:dyDescent="0.3">
      <c r="F8" s="7" t="str">
        <f t="shared" si="0"/>
        <v/>
      </c>
    </row>
    <row r="9" spans="1:6" x14ac:dyDescent="0.3">
      <c r="F9" s="7" t="str">
        <f t="shared" si="0"/>
        <v/>
      </c>
    </row>
    <row r="10" spans="1:6" x14ac:dyDescent="0.3">
      <c r="F10" s="7" t="str">
        <f t="shared" si="0"/>
        <v/>
      </c>
    </row>
    <row r="11" spans="1:6" x14ac:dyDescent="0.3">
      <c r="F11" s="7" t="str">
        <f t="shared" si="0"/>
        <v/>
      </c>
    </row>
    <row r="12" spans="1:6" x14ac:dyDescent="0.3">
      <c r="F12" s="7" t="str">
        <f t="shared" si="0"/>
        <v/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3.625" style="5" customWidth="1"/>
    <col min="2" max="2" width="0.875" style="23" customWidth="1"/>
    <col min="3" max="3" width="17.62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B2" s="22"/>
      <c r="E2" s="7" t="str">
        <f>IF(ISBLANK($B2),"",HYPERLINK($B2,"▶"))</f>
        <v/>
      </c>
    </row>
    <row r="3" spans="1:5" x14ac:dyDescent="0.3">
      <c r="B3" s="22"/>
      <c r="E3" s="7" t="str">
        <f t="shared" ref="E3:E66" si="0">IF(ISBLANK($B3),"",HYPERLINK($B3,"▶"))</f>
        <v/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종목별뉴스공시</vt:lpstr>
      <vt:lpstr>종목별전자공시</vt:lpstr>
      <vt:lpstr>시황정보</vt:lpstr>
      <vt:lpstr>투자정보</vt:lpstr>
      <vt:lpstr>종목분석</vt:lpstr>
      <vt:lpstr>산업분석</vt:lpstr>
      <vt:lpstr>경제분석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2025-03-02T16:41:10Z</dcterms:modified>
</cp:coreProperties>
</file>