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mmdy\Documents\data_analysis_projects\capstone\marketing\ROA\"/>
    </mc:Choice>
  </mc:AlternateContent>
  <xr:revisionPtr revIDLastSave="0" documentId="13_ncr:9_{FDDA13FB-421D-45CB-ACAD-8AA3BFA8A429}" xr6:coauthVersionLast="47" xr6:coauthVersionMax="47" xr10:uidLastSave="{00000000-0000-0000-0000-000000000000}"/>
  <bookViews>
    <workbookView xWindow="-108" yWindow="-108" windowWidth="23256" windowHeight="12456" firstSheet="1" activeTab="1" xr2:uid="{E797003E-5FCB-4869-908C-2C13D6D2C042}"/>
  </bookViews>
  <sheets>
    <sheet name="campaign_roas" sheetId="10" r:id="rId1"/>
    <sheet name="channel_roas" sheetId="11" r:id="rId2"/>
    <sheet name="bubble_chart" sheetId="14" r:id="rId3"/>
    <sheet name="Dashboard" sheetId="15" r:id="rId4"/>
    <sheet name="campaign_pivot" sheetId="13" r:id="rId5"/>
    <sheet name="channel_pivot" sheetId="12" r:id="rId6"/>
  </sheets>
  <definedNames>
    <definedName name="ExternalData_1" localSheetId="1" hidden="1">channel_roas!$A$1:$D$7</definedName>
    <definedName name="ExternalData_2" localSheetId="0" hidden="1">campaign_roas!$A$1:$E$21</definedName>
    <definedName name="Slicer_channel">#N/A</definedName>
  </definedNames>
  <calcPr calcId="0"/>
  <pivotCaches>
    <pivotCache cacheId="15" r:id="rId7"/>
    <pivotCache cacheId="2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4" l="1"/>
  <c r="D4" i="14"/>
  <c r="D5" i="14"/>
  <c r="D6" i="14"/>
  <c r="D2" i="14"/>
  <c r="C3" i="14"/>
  <c r="C4" i="14"/>
  <c r="C5" i="14"/>
  <c r="C6" i="14"/>
  <c r="C2" i="14"/>
  <c r="B3" i="14"/>
  <c r="B4" i="14"/>
  <c r="B5" i="14"/>
  <c r="B6" i="14"/>
  <c r="B2" i="14"/>
  <c r="A3" i="14"/>
  <c r="A4" i="14"/>
  <c r="A5" i="14"/>
  <c r="A6" i="14"/>
  <c r="A2" i="14"/>
  <c r="C8" i="11"/>
  <c r="D22" i="10"/>
  <c r="F2" i="10"/>
  <c r="F3" i="10"/>
  <c r="F4" i="10"/>
  <c r="F5" i="10"/>
  <c r="F6" i="10"/>
  <c r="F7" i="10"/>
  <c r="F8" i="10"/>
  <c r="F9" i="10"/>
  <c r="F10" i="10"/>
  <c r="F11" i="10"/>
  <c r="F12" i="10"/>
  <c r="F13" i="10"/>
  <c r="F14" i="10"/>
  <c r="F15" i="10"/>
  <c r="F16" i="10"/>
  <c r="F17" i="10"/>
  <c r="F18" i="10"/>
  <c r="F19" i="10"/>
  <c r="F20" i="10"/>
  <c r="F21" i="10"/>
  <c r="G2" i="11"/>
  <c r="B8" i="11"/>
  <c r="C2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B6A399-928A-4153-9F8C-25ECC27F7119}" keepAlive="1" name="Query - campaign_roas" description="Connection to the 'campaign_roas' query in the workbook." type="5" refreshedVersion="8" background="1" saveData="1">
    <dbPr connection="Provider=Microsoft.Mashup.OleDb.1;Data Source=$Workbook$;Location=campaign_roas;Extended Properties=&quot;&quot;" command="SELECT * FROM [campaign_roas]"/>
  </connection>
  <connection id="2" xr16:uid="{A3FBFE34-DF88-4906-B29A-C7CEFDDD0027}" keepAlive="1" name="Query - channel_roas" description="Connection to the 'channel_roas' query in the workbook." type="5" refreshedVersion="8" background="1" saveData="1">
    <dbPr connection="Provider=Microsoft.Mashup.OleDb.1;Data Source=$Workbook$;Location=channel_roas;Extended Properties=&quot;&quot;" command="SELECT * FROM [channel_roas]"/>
  </connection>
</connections>
</file>

<file path=xl/sharedStrings.xml><?xml version="1.0" encoding="utf-8"?>
<sst xmlns="http://schemas.openxmlformats.org/spreadsheetml/2006/main" count="75" uniqueCount="32">
  <si>
    <t>channel</t>
  </si>
  <si>
    <t>total_revenue</t>
  </si>
  <si>
    <t>total_spend</t>
  </si>
  <si>
    <t>roas</t>
  </si>
  <si>
    <t>Social Media</t>
  </si>
  <si>
    <t>Search Engine</t>
  </si>
  <si>
    <t>Display</t>
  </si>
  <si>
    <t>Email</t>
  </si>
  <si>
    <t>Affiliate</t>
  </si>
  <si>
    <t>Unattributed</t>
  </si>
  <si>
    <t>Revenue</t>
  </si>
  <si>
    <t>Spend</t>
  </si>
  <si>
    <t>ROAS</t>
  </si>
  <si>
    <t>Channel</t>
  </si>
  <si>
    <t>X_Spend</t>
  </si>
  <si>
    <t>Y_Revenue</t>
  </si>
  <si>
    <t>Size_ROAS</t>
  </si>
  <si>
    <t>Label</t>
  </si>
  <si>
    <t>campaign_id</t>
  </si>
  <si>
    <t>Row Labels</t>
  </si>
  <si>
    <t>Grand Total</t>
  </si>
  <si>
    <t>Sum of total_revenue</t>
  </si>
  <si>
    <t>Sum of total_spend</t>
  </si>
  <si>
    <t>(All)</t>
  </si>
  <si>
    <t>Revenue (without Unattributed)</t>
  </si>
  <si>
    <t>recalc_roas</t>
  </si>
  <si>
    <t>Marketing Attribution Dashboard</t>
  </si>
  <si>
    <t>Summary Table</t>
  </si>
  <si>
    <t>_ROAS</t>
  </si>
  <si>
    <t>Total Spend</t>
  </si>
  <si>
    <t>Total Revenue</t>
  </si>
  <si>
    <t>Campaign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</si>
</sst>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00_ ;_-[$$-409]* \-#,##0.00\ ;_-[$$-409]* &quot;-&quot;??_ ;_-@_ "/>
    <numFmt numFmtId="168"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6" fontId="0" fillId="0" borderId="0" xfId="0" applyNumberForma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18" fillId="0" borderId="0" xfId="0" applyFont="1" applyAlignment="1">
      <alignment horizontal="center"/>
    </xf>
    <xf numFmtId="0" fontId="16" fillId="0" borderId="0" xfId="0" pivotButton="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b/>
      </font>
    </dxf>
    <dxf>
      <numFmt numFmtId="168" formatCode="0.000"/>
    </dxf>
    <dxf>
      <numFmt numFmtId="168" formatCode="0.000"/>
    </dxf>
    <dxf>
      <numFmt numFmtId="166" formatCode="_-[$$-409]* #,##0.00_ ;_-[$$-409]* \-#,##0.00\ ;_-[$$-409]* &quot;-&quot;??_ ;_-@_ "/>
    </dxf>
    <dxf>
      <numFmt numFmtId="166" formatCode="_-[$$-409]* #,##0.00_ ;_-[$$-409]* \-#,##0.00\ ;_-[$$-409]* &quot;-&quot;??_ ;_-@_ "/>
    </dxf>
    <dxf>
      <numFmt numFmtId="0" formatCode="General"/>
    </dxf>
    <dxf>
      <font>
        <b/>
        <i val="0"/>
        <strike val="0"/>
        <condense val="0"/>
        <extend val="0"/>
        <outline val="0"/>
        <shadow val="0"/>
        <u val="none"/>
        <vertAlign val="baseline"/>
        <sz val="11"/>
        <color theme="1"/>
        <name val="Calibri"/>
        <family val="2"/>
        <scheme val="minor"/>
      </font>
    </dxf>
    <dxf>
      <numFmt numFmtId="168" formatCode="0.000"/>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ROAS by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ROAS</c:v>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channel_roas!$A$2:$A$6</c:f>
              <c:strCache>
                <c:ptCount val="5"/>
                <c:pt idx="0">
                  <c:v>Affiliate</c:v>
                </c:pt>
                <c:pt idx="1">
                  <c:v>Social Media</c:v>
                </c:pt>
                <c:pt idx="2">
                  <c:v>Email</c:v>
                </c:pt>
                <c:pt idx="3">
                  <c:v>Search Engine</c:v>
                </c:pt>
                <c:pt idx="4">
                  <c:v>Display</c:v>
                </c:pt>
              </c:strCache>
            </c:strRef>
          </c:cat>
          <c:val>
            <c:numRef>
              <c:f>channel_roas!$D$2:$D$6</c:f>
              <c:numCache>
                <c:formatCode>0.000</c:formatCode>
                <c:ptCount val="5"/>
                <c:pt idx="0">
                  <c:v>3.1011068410501998</c:v>
                </c:pt>
                <c:pt idx="1">
                  <c:v>1.9249313311594101</c:v>
                </c:pt>
                <c:pt idx="2">
                  <c:v>1.9031956333904101</c:v>
                </c:pt>
                <c:pt idx="3">
                  <c:v>1.7260005053169301</c:v>
                </c:pt>
                <c:pt idx="4">
                  <c:v>1.5197626306163701</c:v>
                </c:pt>
              </c:numCache>
            </c:numRef>
          </c:val>
          <c:extLst>
            <c:ext xmlns:c16="http://schemas.microsoft.com/office/drawing/2014/chart" uri="{C3380CC4-5D6E-409C-BE32-E72D297353CC}">
              <c16:uniqueId val="{00000004-9569-4DF9-AAD7-3AC62D185647}"/>
            </c:ext>
          </c:extLst>
        </c:ser>
        <c:dLbls>
          <c:showLegendKey val="0"/>
          <c:showVal val="0"/>
          <c:showCatName val="0"/>
          <c:showSerName val="0"/>
          <c:showPercent val="0"/>
          <c:showBubbleSize val="0"/>
        </c:dLbls>
        <c:gapWidth val="219"/>
        <c:overlap val="-27"/>
        <c:axId val="735472207"/>
        <c:axId val="735468847"/>
      </c:barChart>
      <c:catAx>
        <c:axId val="73547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68847"/>
        <c:crosses val="autoZero"/>
        <c:auto val="1"/>
        <c:lblAlgn val="ctr"/>
        <c:lblOffset val="100"/>
        <c:noMultiLvlLbl val="0"/>
      </c:catAx>
      <c:valAx>
        <c:axId val="73546884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7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Share by Channel (incl. Unattributed)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channel_roas!$B$1</c:f>
              <c:strCache>
                <c:ptCount val="1"/>
                <c:pt idx="0">
                  <c:v> total_revenue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5BA-4360-B486-FFF20BC7A1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75BA-4360-B486-FFF20BC7A139}"/>
              </c:ext>
            </c:extLst>
          </c:dPt>
          <c:dPt>
            <c:idx val="2"/>
            <c:bubble3D val="0"/>
            <c:explosion val="8"/>
            <c:spPr>
              <a:solidFill>
                <a:schemeClr val="accent6"/>
              </a:solidFill>
              <a:ln w="19050">
                <a:solidFill>
                  <a:schemeClr val="lt1"/>
                </a:solidFill>
              </a:ln>
              <a:effectLst/>
            </c:spPr>
            <c:extLst>
              <c:ext xmlns:c16="http://schemas.microsoft.com/office/drawing/2014/chart" uri="{C3380CC4-5D6E-409C-BE32-E72D297353CC}">
                <c16:uniqueId val="{00000006-75BA-4360-B486-FFF20BC7A1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75BA-4360-B486-FFF20BC7A1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75BA-4360-B486-FFF20BC7A139}"/>
              </c:ext>
            </c:extLst>
          </c:dPt>
          <c:dPt>
            <c:idx val="5"/>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75BA-4360-B486-FFF20BC7A139}"/>
              </c:ext>
            </c:extLst>
          </c:dPt>
          <c:dLbls>
            <c:dLbl>
              <c:idx val="0"/>
              <c:layout>
                <c:manualLayout>
                  <c:x val="2.777777777777676E-3"/>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5BA-4360-B486-FFF20BC7A139}"/>
                </c:ext>
              </c:extLst>
            </c:dLbl>
            <c:dLbl>
              <c:idx val="1"/>
              <c:layout>
                <c:manualLayout>
                  <c:x val="0.14166666666666666"/>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5BA-4360-B486-FFF20BC7A139}"/>
                </c:ext>
              </c:extLst>
            </c:dLbl>
            <c:dLbl>
              <c:idx val="2"/>
              <c:layout>
                <c:manualLayout>
                  <c:x val="8.3333333333333329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5BA-4360-B486-FFF20BC7A139}"/>
                </c:ext>
              </c:extLst>
            </c:dLbl>
            <c:dLbl>
              <c:idx val="3"/>
              <c:layout>
                <c:manualLayout>
                  <c:x val="0"/>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5BA-4360-B486-FFF20BC7A139}"/>
                </c:ext>
              </c:extLst>
            </c:dLbl>
            <c:dLbl>
              <c:idx val="4"/>
              <c:layout>
                <c:manualLayout>
                  <c:x val="-9.1666666666666688E-2"/>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5BA-4360-B486-FFF20BC7A139}"/>
                </c:ext>
              </c:extLst>
            </c:dLbl>
            <c:dLbl>
              <c:idx val="5"/>
              <c:layout>
                <c:manualLayout>
                  <c:x val="-0.13611111111111113"/>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5BA-4360-B486-FFF20BC7A1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channel_roas!$A$2:$A$7</c:f>
              <c:strCache>
                <c:ptCount val="6"/>
                <c:pt idx="0">
                  <c:v>Affiliate</c:v>
                </c:pt>
                <c:pt idx="1">
                  <c:v>Social Media</c:v>
                </c:pt>
                <c:pt idx="2">
                  <c:v>Email</c:v>
                </c:pt>
                <c:pt idx="3">
                  <c:v>Search Engine</c:v>
                </c:pt>
                <c:pt idx="4">
                  <c:v>Display</c:v>
                </c:pt>
                <c:pt idx="5">
                  <c:v>Unattributed</c:v>
                </c:pt>
              </c:strCache>
            </c:strRef>
          </c:cat>
          <c:val>
            <c:numRef>
              <c:f>channel_roas!$B$2:$B$7</c:f>
              <c:numCache>
                <c:formatCode>_-[$$-409]* #,##0.00_ ;_-[$$-409]* \-#,##0.00\ ;_-[$$-409]* "-"??_ ;_-@_ </c:formatCode>
                <c:ptCount val="6"/>
                <c:pt idx="0">
                  <c:v>27056.63</c:v>
                </c:pt>
                <c:pt idx="1">
                  <c:v>55412.44</c:v>
                </c:pt>
                <c:pt idx="2">
                  <c:v>219341.66</c:v>
                </c:pt>
                <c:pt idx="3">
                  <c:v>159375.59</c:v>
                </c:pt>
                <c:pt idx="4">
                  <c:v>163128.57</c:v>
                </c:pt>
                <c:pt idx="5">
                  <c:v>153833.01999999999</c:v>
                </c:pt>
              </c:numCache>
            </c:numRef>
          </c:val>
          <c:extLst>
            <c:ext xmlns:c16="http://schemas.microsoft.com/office/drawing/2014/chart" uri="{C3380CC4-5D6E-409C-BE32-E72D297353CC}">
              <c16:uniqueId val="{00000000-75BA-4360-B486-FFF20BC7A13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Spend vs. Revenue (Bubble = ROAS)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1"/>
        <c:ser>
          <c:idx val="0"/>
          <c:order val="0"/>
          <c:invertIfNegative val="0"/>
          <c:dPt>
            <c:idx val="0"/>
            <c:invertIfNegative val="0"/>
            <c:bubble3D val="0"/>
            <c:spPr>
              <a:solidFill>
                <a:schemeClr val="accent1">
                  <a:alpha val="75000"/>
                </a:schemeClr>
              </a:solidFill>
              <a:ln>
                <a:noFill/>
              </a:ln>
              <a:effectLst/>
            </c:spPr>
            <c:extLst>
              <c:ext xmlns:c16="http://schemas.microsoft.com/office/drawing/2014/chart" uri="{C3380CC4-5D6E-409C-BE32-E72D297353CC}">
                <c16:uniqueId val="{00000002-FBF7-458F-BEA9-D7CD2C58196F}"/>
              </c:ext>
            </c:extLst>
          </c:dPt>
          <c:dPt>
            <c:idx val="1"/>
            <c:invertIfNegative val="0"/>
            <c:bubble3D val="0"/>
            <c:spPr>
              <a:solidFill>
                <a:schemeClr val="accent2">
                  <a:alpha val="75000"/>
                </a:schemeClr>
              </a:solidFill>
              <a:ln>
                <a:noFill/>
              </a:ln>
              <a:effectLst/>
            </c:spPr>
            <c:extLst>
              <c:ext xmlns:c16="http://schemas.microsoft.com/office/drawing/2014/chart" uri="{C3380CC4-5D6E-409C-BE32-E72D297353CC}">
                <c16:uniqueId val="{00000003-FBF7-458F-BEA9-D7CD2C58196F}"/>
              </c:ext>
            </c:extLst>
          </c:dPt>
          <c:dPt>
            <c:idx val="2"/>
            <c:invertIfNegative val="0"/>
            <c:bubble3D val="0"/>
            <c:spPr>
              <a:solidFill>
                <a:schemeClr val="accent3">
                  <a:alpha val="75000"/>
                </a:schemeClr>
              </a:solidFill>
              <a:ln>
                <a:noFill/>
              </a:ln>
              <a:effectLst/>
            </c:spPr>
            <c:extLst>
              <c:ext xmlns:c16="http://schemas.microsoft.com/office/drawing/2014/chart" uri="{C3380CC4-5D6E-409C-BE32-E72D297353CC}">
                <c16:uniqueId val="{00000004-FBF7-458F-BEA9-D7CD2C58196F}"/>
              </c:ext>
            </c:extLst>
          </c:dPt>
          <c:dPt>
            <c:idx val="3"/>
            <c:invertIfNegative val="0"/>
            <c:bubble3D val="0"/>
            <c:spPr>
              <a:solidFill>
                <a:schemeClr val="accent4">
                  <a:alpha val="75000"/>
                </a:schemeClr>
              </a:solidFill>
              <a:ln>
                <a:noFill/>
              </a:ln>
              <a:effectLst/>
            </c:spPr>
            <c:extLst>
              <c:ext xmlns:c16="http://schemas.microsoft.com/office/drawing/2014/chart" uri="{C3380CC4-5D6E-409C-BE32-E72D297353CC}">
                <c16:uniqueId val="{00000005-FBF7-458F-BEA9-D7CD2C58196F}"/>
              </c:ext>
            </c:extLst>
          </c:dPt>
          <c:dPt>
            <c:idx val="4"/>
            <c:invertIfNegative val="0"/>
            <c:bubble3D val="0"/>
            <c:spPr>
              <a:solidFill>
                <a:schemeClr val="accent5">
                  <a:alpha val="75000"/>
                </a:schemeClr>
              </a:solidFill>
              <a:ln>
                <a:noFill/>
              </a:ln>
              <a:effectLst/>
            </c:spPr>
            <c:extLst>
              <c:ext xmlns:c16="http://schemas.microsoft.com/office/drawing/2014/chart" uri="{C3380CC4-5D6E-409C-BE32-E72D297353CC}">
                <c16:uniqueId val="{00000006-FBF7-458F-BEA9-D7CD2C58196F}"/>
              </c:ext>
            </c:extLst>
          </c:dPt>
          <c:dLbls>
            <c:dLbl>
              <c:idx val="0"/>
              <c:tx>
                <c:rich>
                  <a:bodyPr/>
                  <a:lstStyle/>
                  <a:p>
                    <a:fld id="{7D1E4D27-C70C-413B-BE58-DD2651A3155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BF7-458F-BEA9-D7CD2C58196F}"/>
                </c:ext>
              </c:extLst>
            </c:dLbl>
            <c:dLbl>
              <c:idx val="1"/>
              <c:tx>
                <c:rich>
                  <a:bodyPr/>
                  <a:lstStyle/>
                  <a:p>
                    <a:fld id="{EBD5758A-9F58-4672-8D81-FEDDB19F008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BF7-458F-BEA9-D7CD2C58196F}"/>
                </c:ext>
              </c:extLst>
            </c:dLbl>
            <c:dLbl>
              <c:idx val="2"/>
              <c:tx>
                <c:rich>
                  <a:bodyPr/>
                  <a:lstStyle/>
                  <a:p>
                    <a:fld id="{F1C35C14-A5EE-4E10-8394-632060BCD0D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BF7-458F-BEA9-D7CD2C58196F}"/>
                </c:ext>
              </c:extLst>
            </c:dLbl>
            <c:dLbl>
              <c:idx val="3"/>
              <c:tx>
                <c:rich>
                  <a:bodyPr/>
                  <a:lstStyle/>
                  <a:p>
                    <a:fld id="{5CFF5651-ABF6-490F-B161-278AAE0D2E1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BF7-458F-BEA9-D7CD2C58196F}"/>
                </c:ext>
              </c:extLst>
            </c:dLbl>
            <c:dLbl>
              <c:idx val="4"/>
              <c:tx>
                <c:rich>
                  <a:bodyPr/>
                  <a:lstStyle/>
                  <a:p>
                    <a:fld id="{46CD41DA-260F-42BC-B01A-D7CADC5CF3A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BF7-458F-BEA9-D7CD2C5819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bubble_chart!$A$2:$A$6</c:f>
              <c:numCache>
                <c:formatCode>_-[$$-409]* #,##0.00_ ;_-[$$-409]* \-#,##0.00\ ;_-[$$-409]* "-"??_ ;_-@_ </c:formatCode>
                <c:ptCount val="5"/>
                <c:pt idx="0">
                  <c:v>8724.83</c:v>
                </c:pt>
                <c:pt idx="1">
                  <c:v>28786.71</c:v>
                </c:pt>
                <c:pt idx="2">
                  <c:v>115249.14</c:v>
                </c:pt>
                <c:pt idx="3">
                  <c:v>92338.09</c:v>
                </c:pt>
                <c:pt idx="4">
                  <c:v>107338.19</c:v>
                </c:pt>
              </c:numCache>
            </c:numRef>
          </c:xVal>
          <c:yVal>
            <c:numRef>
              <c:f>bubble_chart!$B$2:$B$6</c:f>
              <c:numCache>
                <c:formatCode>_-[$$-409]* #,##0.00_ ;_-[$$-409]* \-#,##0.00\ ;_-[$$-409]* "-"??_ ;_-@_ </c:formatCode>
                <c:ptCount val="5"/>
                <c:pt idx="0">
                  <c:v>27056.63</c:v>
                </c:pt>
                <c:pt idx="1">
                  <c:v>55412.44</c:v>
                </c:pt>
                <c:pt idx="2">
                  <c:v>219341.66</c:v>
                </c:pt>
                <c:pt idx="3">
                  <c:v>159375.59</c:v>
                </c:pt>
                <c:pt idx="4">
                  <c:v>163128.57</c:v>
                </c:pt>
              </c:numCache>
            </c:numRef>
          </c:yVal>
          <c:bubbleSize>
            <c:numRef>
              <c:f>bubble_chart!$C$2:$C$6</c:f>
              <c:numCache>
                <c:formatCode>0.000</c:formatCode>
                <c:ptCount val="5"/>
                <c:pt idx="0">
                  <c:v>3.1011068410501998</c:v>
                </c:pt>
                <c:pt idx="1">
                  <c:v>1.9249313311594101</c:v>
                </c:pt>
                <c:pt idx="2">
                  <c:v>1.9031956333904101</c:v>
                </c:pt>
                <c:pt idx="3">
                  <c:v>1.7260005053169301</c:v>
                </c:pt>
                <c:pt idx="4">
                  <c:v>1.5197626306163701</c:v>
                </c:pt>
              </c:numCache>
            </c:numRef>
          </c:bubbleSize>
          <c:bubble3D val="0"/>
          <c:extLst>
            <c:ext xmlns:c15="http://schemas.microsoft.com/office/drawing/2012/chart" uri="{02D57815-91ED-43cb-92C2-25804820EDAC}">
              <c15:datalabelsRange>
                <c15:f>bubble_chart!$D$2:$D$6</c15:f>
                <c15:dlblRangeCache>
                  <c:ptCount val="5"/>
                  <c:pt idx="0">
                    <c:v>Affiliate</c:v>
                  </c:pt>
                  <c:pt idx="1">
                    <c:v>Social Media</c:v>
                  </c:pt>
                  <c:pt idx="2">
                    <c:v>Email</c:v>
                  </c:pt>
                  <c:pt idx="3">
                    <c:v>Search Engine</c:v>
                  </c:pt>
                  <c:pt idx="4">
                    <c:v>Display</c:v>
                  </c:pt>
                </c15:dlblRangeCache>
              </c15:datalabelsRange>
            </c:ext>
            <c:ext xmlns:c16="http://schemas.microsoft.com/office/drawing/2014/chart" uri="{C3380CC4-5D6E-409C-BE32-E72D297353CC}">
              <c16:uniqueId val="{00000000-FBF7-458F-BEA9-D7CD2C58196F}"/>
            </c:ext>
          </c:extLst>
        </c:ser>
        <c:dLbls>
          <c:showLegendKey val="0"/>
          <c:showVal val="0"/>
          <c:showCatName val="0"/>
          <c:showSerName val="0"/>
          <c:showPercent val="0"/>
          <c:showBubbleSize val="0"/>
        </c:dLbls>
        <c:bubbleScale val="100"/>
        <c:showNegBubbles val="0"/>
        <c:axId val="528339887"/>
        <c:axId val="528341807"/>
      </c:bubbleChart>
      <c:valAx>
        <c:axId val="528339887"/>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41807"/>
        <c:crosses val="autoZero"/>
        <c:crossBetween val="midCat"/>
      </c:valAx>
      <c:valAx>
        <c:axId val="52834180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3988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Performing Channels by ROAS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v>ROAS</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29B-41C3-8D40-3F78CEFCBE4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29B-41C3-8D40-3F78CEFCBE4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29B-41C3-8D40-3F78CEFCBE4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29B-41C3-8D40-3F78CEFCBE4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29B-41C3-8D40-3F78CEFCBE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channel_roas!$A$2:$A$6</c:f>
              <c:strCache>
                <c:ptCount val="5"/>
                <c:pt idx="0">
                  <c:v>Affiliate</c:v>
                </c:pt>
                <c:pt idx="1">
                  <c:v>Social Media</c:v>
                </c:pt>
                <c:pt idx="2">
                  <c:v>Email</c:v>
                </c:pt>
                <c:pt idx="3">
                  <c:v>Search Engine</c:v>
                </c:pt>
                <c:pt idx="4">
                  <c:v>Display</c:v>
                </c:pt>
              </c:strCache>
            </c:strRef>
          </c:cat>
          <c:val>
            <c:numRef>
              <c:f>channel_roas!$D$2:$D$6</c:f>
              <c:numCache>
                <c:formatCode>0.000</c:formatCode>
                <c:ptCount val="5"/>
                <c:pt idx="0">
                  <c:v>3.1011068410501998</c:v>
                </c:pt>
                <c:pt idx="1">
                  <c:v>1.9249313311594101</c:v>
                </c:pt>
                <c:pt idx="2">
                  <c:v>1.9031956333904101</c:v>
                </c:pt>
                <c:pt idx="3">
                  <c:v>1.7260005053169301</c:v>
                </c:pt>
                <c:pt idx="4">
                  <c:v>1.5197626306163701</c:v>
                </c:pt>
              </c:numCache>
            </c:numRef>
          </c:val>
          <c:extLst>
            <c:ext xmlns:c16="http://schemas.microsoft.com/office/drawing/2014/chart" uri="{C3380CC4-5D6E-409C-BE32-E72D297353CC}">
              <c16:uniqueId val="{0000000A-229B-41C3-8D40-3F78CEFCBE48}"/>
            </c:ext>
          </c:extLst>
        </c:ser>
        <c:dLbls>
          <c:showLegendKey val="0"/>
          <c:showVal val="0"/>
          <c:showCatName val="0"/>
          <c:showSerName val="0"/>
          <c:showPercent val="0"/>
          <c:showBubbleSize val="0"/>
        </c:dLbls>
        <c:gapWidth val="219"/>
        <c:overlap val="-27"/>
        <c:axId val="735472207"/>
        <c:axId val="735468847"/>
      </c:barChart>
      <c:catAx>
        <c:axId val="73547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68847"/>
        <c:crosses val="autoZero"/>
        <c:auto val="1"/>
        <c:lblAlgn val="ctr"/>
        <c:lblOffset val="100"/>
        <c:noMultiLvlLbl val="0"/>
      </c:catAx>
      <c:valAx>
        <c:axId val="73546884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7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Share by Channel (incl. Unattributed)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channel_roas!$B$1</c:f>
              <c:strCache>
                <c:ptCount val="1"/>
                <c:pt idx="0">
                  <c:v> total_revenue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3D-4CAE-B6BC-14A54711CE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3D-4CAE-B6BC-14A54711CE20}"/>
              </c:ext>
            </c:extLst>
          </c:dPt>
          <c:dPt>
            <c:idx val="2"/>
            <c:bubble3D val="0"/>
            <c:explosion val="8"/>
            <c:spPr>
              <a:solidFill>
                <a:schemeClr val="accent6"/>
              </a:solidFill>
              <a:ln w="19050">
                <a:solidFill>
                  <a:schemeClr val="lt1"/>
                </a:solidFill>
              </a:ln>
              <a:effectLst/>
            </c:spPr>
            <c:extLst>
              <c:ext xmlns:c16="http://schemas.microsoft.com/office/drawing/2014/chart" uri="{C3380CC4-5D6E-409C-BE32-E72D297353CC}">
                <c16:uniqueId val="{00000005-C53D-4CAE-B6BC-14A54711CE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3D-4CAE-B6BC-14A54711CE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3D-4CAE-B6BC-14A54711CE20}"/>
              </c:ext>
            </c:extLst>
          </c:dPt>
          <c:dPt>
            <c:idx val="5"/>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B-C53D-4CAE-B6BC-14A54711CE20}"/>
              </c:ext>
            </c:extLst>
          </c:dPt>
          <c:dLbls>
            <c:dLbl>
              <c:idx val="0"/>
              <c:layout>
                <c:manualLayout>
                  <c:x val="2.777777777777676E-3"/>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53D-4CAE-B6BC-14A54711CE20}"/>
                </c:ext>
              </c:extLst>
            </c:dLbl>
            <c:dLbl>
              <c:idx val="1"/>
              <c:layout>
                <c:manualLayout>
                  <c:x val="0.14166666666666666"/>
                  <c:y val="-3.70370370370370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3D-4CAE-B6BC-14A54711CE20}"/>
                </c:ext>
              </c:extLst>
            </c:dLbl>
            <c:dLbl>
              <c:idx val="2"/>
              <c:layout>
                <c:manualLayout>
                  <c:x val="8.3333333333333329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53D-4CAE-B6BC-14A54711CE20}"/>
                </c:ext>
              </c:extLst>
            </c:dLbl>
            <c:dLbl>
              <c:idx val="3"/>
              <c:layout>
                <c:manualLayout>
                  <c:x val="0"/>
                  <c:y val="9.72222222222222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53D-4CAE-B6BC-14A54711CE20}"/>
                </c:ext>
              </c:extLst>
            </c:dLbl>
            <c:dLbl>
              <c:idx val="4"/>
              <c:layout>
                <c:manualLayout>
                  <c:x val="-9.1666666666666688E-2"/>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53D-4CAE-B6BC-14A54711CE20}"/>
                </c:ext>
              </c:extLst>
            </c:dLbl>
            <c:dLbl>
              <c:idx val="5"/>
              <c:layout>
                <c:manualLayout>
                  <c:x val="-0.13611111111111113"/>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53D-4CAE-B6BC-14A54711CE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channel_roas!$A$2:$A$7</c:f>
              <c:strCache>
                <c:ptCount val="6"/>
                <c:pt idx="0">
                  <c:v>Affiliate</c:v>
                </c:pt>
                <c:pt idx="1">
                  <c:v>Social Media</c:v>
                </c:pt>
                <c:pt idx="2">
                  <c:v>Email</c:v>
                </c:pt>
                <c:pt idx="3">
                  <c:v>Search Engine</c:v>
                </c:pt>
                <c:pt idx="4">
                  <c:v>Display</c:v>
                </c:pt>
                <c:pt idx="5">
                  <c:v>Unattributed</c:v>
                </c:pt>
              </c:strCache>
            </c:strRef>
          </c:cat>
          <c:val>
            <c:numRef>
              <c:f>channel_roas!$B$2:$B$7</c:f>
              <c:numCache>
                <c:formatCode>_-[$$-409]* #,##0.00_ ;_-[$$-409]* \-#,##0.00\ ;_-[$$-409]* "-"??_ ;_-@_ </c:formatCode>
                <c:ptCount val="6"/>
                <c:pt idx="0">
                  <c:v>27056.63</c:v>
                </c:pt>
                <c:pt idx="1">
                  <c:v>55412.44</c:v>
                </c:pt>
                <c:pt idx="2">
                  <c:v>219341.66</c:v>
                </c:pt>
                <c:pt idx="3">
                  <c:v>159375.59</c:v>
                </c:pt>
                <c:pt idx="4">
                  <c:v>163128.57</c:v>
                </c:pt>
                <c:pt idx="5">
                  <c:v>153833.01999999999</c:v>
                </c:pt>
              </c:numCache>
            </c:numRef>
          </c:val>
          <c:extLst>
            <c:ext xmlns:c16="http://schemas.microsoft.com/office/drawing/2014/chart" uri="{C3380CC4-5D6E-409C-BE32-E72D297353CC}">
              <c16:uniqueId val="{0000000C-C53D-4CAE-B6BC-14A54711CE2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Spend vs. Revenue (Bubble = ROAS)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1"/>
        <c:ser>
          <c:idx val="0"/>
          <c:order val="0"/>
          <c:invertIfNegative val="0"/>
          <c:dPt>
            <c:idx val="0"/>
            <c:invertIfNegative val="0"/>
            <c:bubble3D val="0"/>
            <c:spPr>
              <a:solidFill>
                <a:schemeClr val="accent1">
                  <a:alpha val="75000"/>
                </a:schemeClr>
              </a:solidFill>
              <a:ln>
                <a:noFill/>
              </a:ln>
              <a:effectLst/>
            </c:spPr>
            <c:extLst>
              <c:ext xmlns:c16="http://schemas.microsoft.com/office/drawing/2014/chart" uri="{C3380CC4-5D6E-409C-BE32-E72D297353CC}">
                <c16:uniqueId val="{00000001-E80D-4A14-918D-F958F8C46043}"/>
              </c:ext>
            </c:extLst>
          </c:dPt>
          <c:dPt>
            <c:idx val="1"/>
            <c:invertIfNegative val="0"/>
            <c:bubble3D val="0"/>
            <c:spPr>
              <a:solidFill>
                <a:schemeClr val="accent2">
                  <a:alpha val="75000"/>
                </a:schemeClr>
              </a:solidFill>
              <a:ln>
                <a:noFill/>
              </a:ln>
              <a:effectLst/>
            </c:spPr>
            <c:extLst>
              <c:ext xmlns:c16="http://schemas.microsoft.com/office/drawing/2014/chart" uri="{C3380CC4-5D6E-409C-BE32-E72D297353CC}">
                <c16:uniqueId val="{00000003-E80D-4A14-918D-F958F8C46043}"/>
              </c:ext>
            </c:extLst>
          </c:dPt>
          <c:dPt>
            <c:idx val="2"/>
            <c:invertIfNegative val="0"/>
            <c:bubble3D val="0"/>
            <c:spPr>
              <a:solidFill>
                <a:schemeClr val="accent3">
                  <a:alpha val="75000"/>
                </a:schemeClr>
              </a:solidFill>
              <a:ln>
                <a:noFill/>
              </a:ln>
              <a:effectLst/>
            </c:spPr>
            <c:extLst>
              <c:ext xmlns:c16="http://schemas.microsoft.com/office/drawing/2014/chart" uri="{C3380CC4-5D6E-409C-BE32-E72D297353CC}">
                <c16:uniqueId val="{00000005-E80D-4A14-918D-F958F8C46043}"/>
              </c:ext>
            </c:extLst>
          </c:dPt>
          <c:dPt>
            <c:idx val="3"/>
            <c:invertIfNegative val="0"/>
            <c:bubble3D val="0"/>
            <c:spPr>
              <a:solidFill>
                <a:schemeClr val="accent4">
                  <a:alpha val="75000"/>
                </a:schemeClr>
              </a:solidFill>
              <a:ln>
                <a:noFill/>
              </a:ln>
              <a:effectLst/>
            </c:spPr>
            <c:extLst>
              <c:ext xmlns:c16="http://schemas.microsoft.com/office/drawing/2014/chart" uri="{C3380CC4-5D6E-409C-BE32-E72D297353CC}">
                <c16:uniqueId val="{00000007-E80D-4A14-918D-F958F8C46043}"/>
              </c:ext>
            </c:extLst>
          </c:dPt>
          <c:dPt>
            <c:idx val="4"/>
            <c:invertIfNegative val="0"/>
            <c:bubble3D val="0"/>
            <c:spPr>
              <a:solidFill>
                <a:schemeClr val="accent5">
                  <a:alpha val="75000"/>
                </a:schemeClr>
              </a:solidFill>
              <a:ln>
                <a:noFill/>
              </a:ln>
              <a:effectLst/>
            </c:spPr>
            <c:extLst>
              <c:ext xmlns:c16="http://schemas.microsoft.com/office/drawing/2014/chart" uri="{C3380CC4-5D6E-409C-BE32-E72D297353CC}">
                <c16:uniqueId val="{00000009-E80D-4A14-918D-F958F8C46043}"/>
              </c:ext>
            </c:extLst>
          </c:dPt>
          <c:dLbls>
            <c:dLbl>
              <c:idx val="0"/>
              <c:tx>
                <c:rich>
                  <a:bodyPr/>
                  <a:lstStyle/>
                  <a:p>
                    <a:fld id="{92E3139C-74E1-415D-8D34-B839DC3AC53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80D-4A14-918D-F958F8C46043}"/>
                </c:ext>
              </c:extLst>
            </c:dLbl>
            <c:dLbl>
              <c:idx val="1"/>
              <c:tx>
                <c:rich>
                  <a:bodyPr/>
                  <a:lstStyle/>
                  <a:p>
                    <a:fld id="{E2007885-9282-4B67-95C5-265FABE9756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80D-4A14-918D-F958F8C46043}"/>
                </c:ext>
              </c:extLst>
            </c:dLbl>
            <c:dLbl>
              <c:idx val="2"/>
              <c:tx>
                <c:rich>
                  <a:bodyPr/>
                  <a:lstStyle/>
                  <a:p>
                    <a:fld id="{582E6651-AAF9-4155-982F-77469979798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80D-4A14-918D-F958F8C46043}"/>
                </c:ext>
              </c:extLst>
            </c:dLbl>
            <c:dLbl>
              <c:idx val="3"/>
              <c:tx>
                <c:rich>
                  <a:bodyPr/>
                  <a:lstStyle/>
                  <a:p>
                    <a:fld id="{9968C387-75E5-465A-A9E8-693AC8F7CD1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80D-4A14-918D-F958F8C46043}"/>
                </c:ext>
              </c:extLst>
            </c:dLbl>
            <c:dLbl>
              <c:idx val="4"/>
              <c:tx>
                <c:rich>
                  <a:bodyPr/>
                  <a:lstStyle/>
                  <a:p>
                    <a:fld id="{E158EE56-F851-47BB-B0A3-E628CB9F004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80D-4A14-918D-F958F8C460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bubble_chart!$A$2:$A$6</c:f>
              <c:numCache>
                <c:formatCode>_-[$$-409]* #,##0.00_ ;_-[$$-409]* \-#,##0.00\ ;_-[$$-409]* "-"??_ ;_-@_ </c:formatCode>
                <c:ptCount val="5"/>
                <c:pt idx="0">
                  <c:v>8724.83</c:v>
                </c:pt>
                <c:pt idx="1">
                  <c:v>28786.71</c:v>
                </c:pt>
                <c:pt idx="2">
                  <c:v>115249.14</c:v>
                </c:pt>
                <c:pt idx="3">
                  <c:v>92338.09</c:v>
                </c:pt>
                <c:pt idx="4">
                  <c:v>107338.19</c:v>
                </c:pt>
              </c:numCache>
            </c:numRef>
          </c:xVal>
          <c:yVal>
            <c:numRef>
              <c:f>bubble_chart!$B$2:$B$6</c:f>
              <c:numCache>
                <c:formatCode>_-[$$-409]* #,##0.00_ ;_-[$$-409]* \-#,##0.00\ ;_-[$$-409]* "-"??_ ;_-@_ </c:formatCode>
                <c:ptCount val="5"/>
                <c:pt idx="0">
                  <c:v>27056.63</c:v>
                </c:pt>
                <c:pt idx="1">
                  <c:v>55412.44</c:v>
                </c:pt>
                <c:pt idx="2">
                  <c:v>219341.66</c:v>
                </c:pt>
                <c:pt idx="3">
                  <c:v>159375.59</c:v>
                </c:pt>
                <c:pt idx="4">
                  <c:v>163128.57</c:v>
                </c:pt>
              </c:numCache>
            </c:numRef>
          </c:yVal>
          <c:bubbleSize>
            <c:numRef>
              <c:f>bubble_chart!$C$2:$C$6</c:f>
              <c:numCache>
                <c:formatCode>0.000</c:formatCode>
                <c:ptCount val="5"/>
                <c:pt idx="0">
                  <c:v>3.1011068410501998</c:v>
                </c:pt>
                <c:pt idx="1">
                  <c:v>1.9249313311594101</c:v>
                </c:pt>
                <c:pt idx="2">
                  <c:v>1.9031956333904101</c:v>
                </c:pt>
                <c:pt idx="3">
                  <c:v>1.7260005053169301</c:v>
                </c:pt>
                <c:pt idx="4">
                  <c:v>1.5197626306163701</c:v>
                </c:pt>
              </c:numCache>
            </c:numRef>
          </c:bubbleSize>
          <c:bubble3D val="0"/>
          <c:extLst>
            <c:ext xmlns:c15="http://schemas.microsoft.com/office/drawing/2012/chart" uri="{02D57815-91ED-43cb-92C2-25804820EDAC}">
              <c15:datalabelsRange>
                <c15:f>bubble_chart!$D$2:$D$6</c15:f>
                <c15:dlblRangeCache>
                  <c:ptCount val="5"/>
                  <c:pt idx="0">
                    <c:v>Affiliate</c:v>
                  </c:pt>
                  <c:pt idx="1">
                    <c:v>Social Media</c:v>
                  </c:pt>
                  <c:pt idx="2">
                    <c:v>Email</c:v>
                  </c:pt>
                  <c:pt idx="3">
                    <c:v>Search Engine</c:v>
                  </c:pt>
                  <c:pt idx="4">
                    <c:v>Display</c:v>
                  </c:pt>
                </c15:dlblRangeCache>
              </c15:datalabelsRange>
            </c:ext>
            <c:ext xmlns:c16="http://schemas.microsoft.com/office/drawing/2014/chart" uri="{C3380CC4-5D6E-409C-BE32-E72D297353CC}">
              <c16:uniqueId val="{0000000A-E80D-4A14-918D-F958F8C46043}"/>
            </c:ext>
          </c:extLst>
        </c:ser>
        <c:dLbls>
          <c:showLegendKey val="0"/>
          <c:showVal val="0"/>
          <c:showCatName val="0"/>
          <c:showSerName val="0"/>
          <c:showPercent val="0"/>
          <c:showBubbleSize val="0"/>
        </c:dLbls>
        <c:bubbleScale val="100"/>
        <c:showNegBubbles val="0"/>
        <c:axId val="528339887"/>
        <c:axId val="528341807"/>
      </c:bubbleChart>
      <c:valAx>
        <c:axId val="528339887"/>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41807"/>
        <c:crosses val="autoZero"/>
        <c:crossBetween val="midCat"/>
      </c:valAx>
      <c:valAx>
        <c:axId val="52834180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39887"/>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342900</xdr:colOff>
      <xdr:row>1</xdr:row>
      <xdr:rowOff>57150</xdr:rowOff>
    </xdr:from>
    <xdr:to>
      <xdr:col>15</xdr:col>
      <xdr:colOff>38100</xdr:colOff>
      <xdr:row>16</xdr:row>
      <xdr:rowOff>57150</xdr:rowOff>
    </xdr:to>
    <xdr:graphicFrame macro="">
      <xdr:nvGraphicFramePr>
        <xdr:cNvPr id="2" name="Chart 1">
          <a:extLst>
            <a:ext uri="{FF2B5EF4-FFF2-40B4-BE49-F238E27FC236}">
              <a16:creationId xmlns:a16="http://schemas.microsoft.com/office/drawing/2014/main" id="{6B1003DB-E613-5689-25ED-B97E3AE94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899160</xdr:colOff>
      <xdr:row>10</xdr:row>
      <xdr:rowOff>102870</xdr:rowOff>
    </xdr:from>
    <xdr:to>
      <xdr:col>6</xdr:col>
      <xdr:colOff>236220</xdr:colOff>
      <xdr:row>25</xdr:row>
      <xdr:rowOff>102870</xdr:rowOff>
    </xdr:to>
    <xdr:graphicFrame macro="">
      <xdr:nvGraphicFramePr>
        <xdr:cNvPr id="3" name="Chart 2">
          <a:extLst>
            <a:ext uri="{FF2B5EF4-FFF2-40B4-BE49-F238E27FC236}">
              <a16:creationId xmlns:a16="http://schemas.microsoft.com/office/drawing/2014/main" id="{B08424A8-47F4-2C39-7CAB-918110C15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106680</xdr:colOff>
      <xdr:row>3</xdr:row>
      <xdr:rowOff>80010</xdr:rowOff>
    </xdr:from>
    <xdr:to>
      <xdr:col>15</xdr:col>
      <xdr:colOff>38100</xdr:colOff>
      <xdr:row>21</xdr:row>
      <xdr:rowOff>30480</xdr:rowOff>
    </xdr:to>
    <xdr:graphicFrame macro="">
      <xdr:nvGraphicFramePr>
        <xdr:cNvPr id="2" name="Chart 1">
          <a:extLst>
            <a:ext uri="{FF2B5EF4-FFF2-40B4-BE49-F238E27FC236}">
              <a16:creationId xmlns:a16="http://schemas.microsoft.com/office/drawing/2014/main" id="{43D80F7A-2DAA-EC68-C8F2-AA3D3143D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634365</xdr:colOff>
      <xdr:row>1</xdr:row>
      <xdr:rowOff>167640</xdr:rowOff>
    </xdr:from>
    <xdr:to>
      <xdr:col>8</xdr:col>
      <xdr:colOff>329565</xdr:colOff>
      <xdr:row>16</xdr:row>
      <xdr:rowOff>167640</xdr:rowOff>
    </xdr:to>
    <xdr:graphicFrame macro="">
      <xdr:nvGraphicFramePr>
        <xdr:cNvPr id="2" name="Chart 1">
          <a:extLst>
            <a:ext uri="{FF2B5EF4-FFF2-40B4-BE49-F238E27FC236}">
              <a16:creationId xmlns:a16="http://schemas.microsoft.com/office/drawing/2014/main" id="{81A15715-7B5B-4D13-9442-CD317B7CB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581025</xdr:colOff>
      <xdr:row>1</xdr:row>
      <xdr:rowOff>167640</xdr:rowOff>
    </xdr:from>
    <xdr:to>
      <xdr:col>16</xdr:col>
      <xdr:colOff>276225</xdr:colOff>
      <xdr:row>16</xdr:row>
      <xdr:rowOff>167640</xdr:rowOff>
    </xdr:to>
    <xdr:graphicFrame macro="">
      <xdr:nvGraphicFramePr>
        <xdr:cNvPr id="3" name="Chart 2">
          <a:extLst>
            <a:ext uri="{FF2B5EF4-FFF2-40B4-BE49-F238E27FC236}">
              <a16:creationId xmlns:a16="http://schemas.microsoft.com/office/drawing/2014/main" id="{28F71986-CF0C-4706-B635-8B781F3C5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367665</xdr:colOff>
      <xdr:row>17</xdr:row>
      <xdr:rowOff>175260</xdr:rowOff>
    </xdr:from>
    <xdr:to>
      <xdr:col>16</xdr:col>
      <xdr:colOff>299085</xdr:colOff>
      <xdr:row>35</xdr:row>
      <xdr:rowOff>125730</xdr:rowOff>
    </xdr:to>
    <xdr:graphicFrame macro="">
      <xdr:nvGraphicFramePr>
        <xdr:cNvPr id="4" name="Chart 3">
          <a:extLst>
            <a:ext uri="{FF2B5EF4-FFF2-40B4-BE49-F238E27FC236}">
              <a16:creationId xmlns:a16="http://schemas.microsoft.com/office/drawing/2014/main" id="{8BCBE41E-54A5-419A-919B-DFF43DC56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xdr:colOff>
      <xdr:row>1</xdr:row>
      <xdr:rowOff>0</xdr:rowOff>
    </xdr:from>
    <xdr:to>
      <xdr:col>8</xdr:col>
      <xdr:colOff>15240</xdr:colOff>
      <xdr:row>14</xdr:row>
      <xdr:rowOff>89535</xdr:rowOff>
    </xdr:to>
    <mc:AlternateContent xmlns:mc="http://schemas.openxmlformats.org/markup-compatibility/2006">
      <mc:Choice xmlns:a14="http://schemas.microsoft.com/office/drawing/2010/main" Requires="a14">
        <xdr:graphicFrame macro="">
          <xdr:nvGraphicFramePr>
            <xdr:cNvPr id="2" name="channel">
              <a:extLst>
                <a:ext uri="{FF2B5EF4-FFF2-40B4-BE49-F238E27FC236}">
                  <a16:creationId xmlns:a16="http://schemas.microsoft.com/office/drawing/2014/main" id="{B4183C2C-754D-91FA-4305-E08BA2F76B75}"/>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3596640" y="182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mad Yousuf" refreshedDate="45895.615125694443" createdVersion="8" refreshedVersion="8" minRefreshableVersion="3" recordCount="6" xr:uid="{A305DE17-2DE0-48BA-9DF8-BD674071500E}">
  <cacheSource type="worksheet">
    <worksheetSource name="tblChannel"/>
  </cacheSource>
  <cacheFields count="4">
    <cacheField name="channel" numFmtId="0">
      <sharedItems count="6">
        <s v="Affiliate"/>
        <s v="Display"/>
        <s v="Email"/>
        <s v="Search Engine"/>
        <s v="Social Media"/>
        <s v="Unattributed"/>
      </sharedItems>
    </cacheField>
    <cacheField name="total_revenue" numFmtId="0">
      <sharedItems containsSemiMixedTypes="0" containsString="0" containsNumber="1" minValue="27056.63" maxValue="219341.66"/>
    </cacheField>
    <cacheField name="total_spend" numFmtId="0">
      <sharedItems containsSemiMixedTypes="0" containsString="0" containsNumber="1" minValue="0" maxValue="115249.14"/>
    </cacheField>
    <cacheField name="roas" numFmtId="0">
      <sharedItems containsString="0" containsBlank="1" containsNumber="1" minValue="1.5197626306163701" maxValue="3.10110684105019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mad Yousuf" refreshedDate="45895.615632291665" createdVersion="8" refreshedVersion="8" minRefreshableVersion="3" recordCount="20" xr:uid="{7511506E-CE73-4DEC-898B-7AE730E599F9}">
  <cacheSource type="worksheet">
    <worksheetSource name="tblCampaign"/>
  </cacheSource>
  <cacheFields count="6">
    <cacheField name="campaign_id" numFmtId="0">
      <sharedItems containsSemiMixedTypes="0" containsString="0" containsNumber="1" containsInteger="1" minValue="1" maxValue="20" count="20">
        <n v="1"/>
        <n v="2"/>
        <n v="3"/>
        <n v="4"/>
        <n v="5"/>
        <n v="6"/>
        <n v="7"/>
        <n v="8"/>
        <n v="9"/>
        <n v="10"/>
        <n v="11"/>
        <n v="12"/>
        <n v="13"/>
        <n v="14"/>
        <n v="15"/>
        <n v="16"/>
        <n v="17"/>
        <n v="18"/>
        <n v="19"/>
        <n v="20"/>
      </sharedItems>
    </cacheField>
    <cacheField name="channel" numFmtId="0">
      <sharedItems count="5">
        <s v="Search Engine"/>
        <s v="Email"/>
        <s v="Display"/>
        <s v="Social Media"/>
        <s v="Affiliate"/>
      </sharedItems>
    </cacheField>
    <cacheField name="total_revenue" numFmtId="0">
      <sharedItems containsSemiMixedTypes="0" containsString="0" containsNumber="1" minValue="22624.3" maxValue="38149.61"/>
    </cacheField>
    <cacheField name="total_spend" numFmtId="0">
      <sharedItems containsSemiMixedTypes="0" containsString="0" containsNumber="1" minValue="5955.03" maxValue="35291.160000000003"/>
    </cacheField>
    <cacheField name="roas" numFmtId="0">
      <sharedItems containsSemiMixedTypes="0" containsString="0" containsNumber="1" minValue="0.79199720269891905" maxValue="6.0127837976279599"/>
    </cacheField>
    <cacheField name="ROAS_" numFmtId="0" formula="total_revenue /total_spend" databaseField="0"/>
  </cacheFields>
  <extLst>
    <ext xmlns:x14="http://schemas.microsoft.com/office/spreadsheetml/2009/9/main" uri="{725AE2AE-9491-48be-B2B4-4EB974FC3084}">
      <x14:pivotCacheDefinition pivotCacheId="1413397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7056.63"/>
    <n v="8724.83"/>
    <n v="3.1011068410501998"/>
  </r>
  <r>
    <x v="1"/>
    <n v="163128.57"/>
    <n v="107338.19"/>
    <n v="1.5197626306163701"/>
  </r>
  <r>
    <x v="2"/>
    <n v="219341.66"/>
    <n v="115249.14"/>
    <n v="1.9031956333904101"/>
  </r>
  <r>
    <x v="3"/>
    <n v="159375.59"/>
    <n v="92338.09"/>
    <n v="1.7260005053169301"/>
  </r>
  <r>
    <x v="4"/>
    <n v="55412.44"/>
    <n v="28786.71"/>
    <n v="1.9249313311594101"/>
  </r>
  <r>
    <x v="5"/>
    <n v="153833.01999999999"/>
    <n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38149.61"/>
    <n v="6344.75"/>
    <n v="6.0127837976279599"/>
  </r>
  <r>
    <x v="1"/>
    <x v="1"/>
    <n v="28623.27"/>
    <n v="10554.04"/>
    <n v="2.7120676063384299"/>
  </r>
  <r>
    <x v="2"/>
    <x v="1"/>
    <n v="35605"/>
    <n v="26619.97"/>
    <n v="1.3375296816638"/>
  </r>
  <r>
    <x v="3"/>
    <x v="1"/>
    <n v="35866.15"/>
    <n v="7546.56"/>
    <n v="4.7526488890302296"/>
  </r>
  <r>
    <x v="4"/>
    <x v="2"/>
    <n v="37353.040000000001"/>
    <n v="13475.45"/>
    <n v="2.7719326627311101"/>
  </r>
  <r>
    <x v="5"/>
    <x v="3"/>
    <n v="26800.06"/>
    <n v="22831.68"/>
    <n v="1.17381024961807"/>
  </r>
  <r>
    <x v="6"/>
    <x v="2"/>
    <n v="31502.99"/>
    <n v="27399.23"/>
    <n v="1.1497764718205601"/>
  </r>
  <r>
    <x v="7"/>
    <x v="2"/>
    <n v="27429.119999999999"/>
    <n v="21512.04"/>
    <n v="1.2750589902212901"/>
  </r>
  <r>
    <x v="8"/>
    <x v="3"/>
    <n v="28612.38"/>
    <n v="5955.03"/>
    <n v="4.8047415378260103"/>
  </r>
  <r>
    <x v="9"/>
    <x v="0"/>
    <n v="29726.69"/>
    <n v="17928.18"/>
    <n v="1.6580985911564901"/>
  </r>
  <r>
    <x v="10"/>
    <x v="0"/>
    <n v="27950.5"/>
    <n v="35291.160000000003"/>
    <n v="0.79199720269891905"/>
  </r>
  <r>
    <x v="11"/>
    <x v="1"/>
    <n v="22624.3"/>
    <n v="20806.34"/>
    <n v="1.0873752904162901"/>
  </r>
  <r>
    <x v="12"/>
    <x v="2"/>
    <n v="35826.300000000003"/>
    <n v="17524.36"/>
    <n v="2.0443713778991102"/>
  </r>
  <r>
    <x v="13"/>
    <x v="4"/>
    <n v="27056.63"/>
    <n v="8724.83"/>
    <n v="3.1011068410501998"/>
  </r>
  <r>
    <x v="14"/>
    <x v="1"/>
    <n v="28146.3"/>
    <n v="22187.51"/>
    <n v="1.26856506205518"/>
  </r>
  <r>
    <x v="15"/>
    <x v="2"/>
    <n v="31017.119999999999"/>
    <n v="27427.11"/>
    <n v="1.13089275537962"/>
  </r>
  <r>
    <x v="16"/>
    <x v="1"/>
    <n v="33828.14"/>
    <n v="13210.01"/>
    <n v="2.5607959418653001"/>
  </r>
  <r>
    <x v="17"/>
    <x v="0"/>
    <n v="35075"/>
    <n v="12730.95"/>
    <n v="2.7550968309513402"/>
  </r>
  <r>
    <x v="18"/>
    <x v="1"/>
    <n v="34648.5"/>
    <n v="14324.71"/>
    <n v="2.4187924223247799"/>
  </r>
  <r>
    <x v="19"/>
    <x v="0"/>
    <n v="28473.79"/>
    <n v="20043.05"/>
    <n v="1.42063159050144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1AFD3-16D2-420A-AD98-34BCC8320D35}"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9" firstHeaderRow="0" firstDataRow="1" firstDataCol="1" rowPageCount="1" colPageCount="1"/>
  <pivotFields count="6">
    <pivotField name="Campaign ID" axis="axisPage" showAll="0">
      <items count="21">
        <item x="0"/>
        <item x="1"/>
        <item x="2"/>
        <item x="3"/>
        <item x="4"/>
        <item x="5"/>
        <item x="6"/>
        <item x="7"/>
        <item x="8"/>
        <item x="9"/>
        <item x="10"/>
        <item x="11"/>
        <item x="12"/>
        <item x="13"/>
        <item x="14"/>
        <item x="15"/>
        <item x="16"/>
        <item x="17"/>
        <item x="18"/>
        <item x="19"/>
        <item t="default"/>
      </items>
    </pivotField>
    <pivotField axis="axisRow" showAll="0">
      <items count="6">
        <item x="4"/>
        <item x="2"/>
        <item x="1"/>
        <item x="0"/>
        <item x="3"/>
        <item t="default"/>
      </items>
    </pivotField>
    <pivotField dataField="1" showAll="0"/>
    <pivotField dataField="1" showAll="0"/>
    <pivotField showAl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pageFields count="1">
    <pageField fld="0" hier="-1"/>
  </pageFields>
  <dataFields count="3">
    <dataField name="Total Revenue" fld="2" baseField="1" baseItem="0"/>
    <dataField name="Total Spend" fld="3" baseField="1" baseItem="0"/>
    <dataField name="_ROAS" fld="5" baseField="1" baseItem="0" numFmtId="168"/>
  </dataFields>
  <formats count="2">
    <format dxfId="1">
      <pivotArea outline="0" collapsedLevelsAreSubtotals="1" fieldPosition="0">
        <references count="1">
          <reference field="4294967294" count="1" selected="0">
            <x v="2"/>
          </reference>
        </references>
      </pivotArea>
    </format>
    <format dxfId="0">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828820-F4FB-401E-81EC-344FA82DACE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 firstHeaderRow="0" firstDataRow="1" firstDataCol="1"/>
  <pivotFields count="4">
    <pivotField axis="axisRow" showAll="0">
      <items count="7">
        <item x="0"/>
        <item x="1"/>
        <item x="2"/>
        <item x="3"/>
        <item x="4"/>
        <item x="5"/>
        <item t="default"/>
      </items>
    </pivotField>
    <pivotField dataField="1" showAll="0"/>
    <pivotField dataField="1" showAll="0"/>
    <pivotField showAll="0"/>
  </pivotFields>
  <rowFields count="1">
    <field x="0"/>
  </rowFields>
  <rowItems count="7">
    <i>
      <x/>
    </i>
    <i>
      <x v="1"/>
    </i>
    <i>
      <x v="2"/>
    </i>
    <i>
      <x v="3"/>
    </i>
    <i>
      <x v="4"/>
    </i>
    <i>
      <x v="5"/>
    </i>
    <i t="grand">
      <x/>
    </i>
  </rowItems>
  <colFields count="1">
    <field x="-2"/>
  </colFields>
  <colItems count="2">
    <i>
      <x/>
    </i>
    <i i="1">
      <x v="1"/>
    </i>
  </colItems>
  <dataFields count="2">
    <dataField name="Sum of total_revenue" fld="1" baseField="0" baseItem="0"/>
    <dataField name="Sum of total_spen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3ADEDB89-0D67-423B-AEDB-C1693BCDD3B8}" autoFormatId="16" applyNumberFormats="0" applyBorderFormats="0" applyFontFormats="0" applyPatternFormats="0" applyAlignmentFormats="0" applyWidthHeightFormats="0">
  <queryTableRefresh nextId="7" unboundColumnsRight="1">
    <queryTableFields count="6">
      <queryTableField id="1" name="campaign_id" tableColumnId="1"/>
      <queryTableField id="2" name="channel" tableColumnId="2"/>
      <queryTableField id="3" name="total_revenue" tableColumnId="3"/>
      <queryTableField id="4" name="total_spend" tableColumnId="4"/>
      <queryTableField id="5" name="roas"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B96CDCF-18D7-432B-8F5C-0484FFF555CA}" autoFormatId="16" applyNumberFormats="0" applyBorderFormats="0" applyFontFormats="0" applyPatternFormats="0" applyAlignmentFormats="0" applyWidthHeightFormats="0">
  <queryTableRefresh nextId="6">
    <queryTableFields count="4">
      <queryTableField id="1" name="channel" tableColumnId="1"/>
      <queryTableField id="2" name="total_revenue" tableColumnId="2"/>
      <queryTableField id="3" name="total_spend" tableColumnId="3"/>
      <queryTableField id="4" name="roas"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1A1ED70A-9522-4DDB-A7D4-154D4F731DA6}" sourceName="channel">
  <pivotTables>
    <pivotTable tabId="13" name="PivotTable4"/>
  </pivotTables>
  <data>
    <tabular pivotCacheId="1413397411">
      <items count="5">
        <i x="4" s="1"/>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31B8A9A2-0132-4E71-A673-DD29AF926300}" cache="Slicer_channel" caption="channel"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A0527A-AB7A-4C56-BFFE-9F8D99236C70}" name="tblCampaign" displayName="tblCampaign" ref="A1:F22" tableType="queryTable" totalsRowCount="1">
  <autoFilter ref="A1:F21" xr:uid="{5FA0527A-AB7A-4C56-BFFE-9F8D99236C70}"/>
  <tableColumns count="6">
    <tableColumn id="1" xr3:uid="{585D0D4C-0ACD-4A75-8D07-FC6C3A027A22}" uniqueName="1" name="campaign_id" queryTableFieldId="1"/>
    <tableColumn id="2" xr3:uid="{183B2CFF-6176-40D5-80DE-2B17FED92340}" uniqueName="2" name="channel" queryTableFieldId="2" dataDxfId="11" totalsRowDxfId="15"/>
    <tableColumn id="3" xr3:uid="{2383A984-2284-46CA-BDB0-E2E345169EA9}" uniqueName="3" name="total_revenue" totalsRowFunction="custom" queryTableFieldId="3" dataDxfId="10">
      <totalsRowFormula>SUM(tblCampaign[total_revenue])</totalsRowFormula>
    </tableColumn>
    <tableColumn id="4" xr3:uid="{01257A13-771C-4072-877A-D2BF731F90B2}" uniqueName="4" name="total_spend" totalsRowFunction="sum" queryTableFieldId="4" dataDxfId="9"/>
    <tableColumn id="5" xr3:uid="{FF2C5020-7476-43D7-A34E-CAF1581CC56D}" uniqueName="5" name="roas" queryTableFieldId="5" dataDxfId="7"/>
    <tableColumn id="6" xr3:uid="{F726B8B6-16EA-457E-B818-B4E24C0CE4CD}" uniqueName="6" name="recalc_roas" queryTableFieldId="6" dataDxfId="8">
      <calculatedColumnFormula>IF(tblCampaign[[#This Row],[total_spend]]=0," ", tblCampaign[[#This Row],[total_revenue]]/tblCampaign[[#This Row],[total_spend]])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E53903-5968-4AAD-94D8-3779C0B39299}" name="tblChannel" displayName="tblChannel" ref="A1:D8" tableType="queryTable" totalsRowCount="1">
  <autoFilter ref="A1:D7" xr:uid="{4EE53903-5968-4AAD-94D8-3779C0B39299}"/>
  <sortState xmlns:xlrd2="http://schemas.microsoft.com/office/spreadsheetml/2017/richdata2" ref="A2:D7">
    <sortCondition descending="1" ref="D1:D7"/>
  </sortState>
  <tableColumns count="4">
    <tableColumn id="1" xr3:uid="{228DA8E6-B67A-456C-8C26-B04FED1819EC}" uniqueName="1" name="channel" queryTableFieldId="1" dataDxfId="14" totalsRowDxfId="16"/>
    <tableColumn id="2" xr3:uid="{B54058F2-0874-4C5A-ABFC-687E632ED6A6}" uniqueName="2" name="total_revenue" totalsRowFunction="custom" queryTableFieldId="2" dataDxfId="13">
      <totalsRowFormula>SUM(tblChannel[total_revenue])</totalsRowFormula>
    </tableColumn>
    <tableColumn id="3" xr3:uid="{FF987D9C-7600-40D0-A3C2-FAC138E00A86}" uniqueName="3" name="total_spend" totalsRowFunction="sum" queryTableFieldId="3" dataDxfId="12"/>
    <tableColumn id="4" xr3:uid="{939F64C9-560A-4BA5-A1AA-B78817C06619}" uniqueName="4" name="roas" queryTableField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021B67D-92DF-433F-8F7E-6AE70C09B7F7}" name="Table9" displayName="Table9" ref="B20:E26" totalsRowShown="0" headerRowDxfId="6">
  <autoFilter ref="B20:E26" xr:uid="{2021B67D-92DF-433F-8F7E-6AE70C09B7F7}"/>
  <tableColumns count="4">
    <tableColumn id="1" xr3:uid="{9D2647D8-06BF-4740-8033-BB8FA5BA93D5}" name="Channel" dataDxfId="5"/>
    <tableColumn id="2" xr3:uid="{FF775018-F259-4DCA-BD47-12A342A79576}" name="Revenue" dataDxfId="4"/>
    <tableColumn id="3" xr3:uid="{25269E9D-A8E8-48A0-B9A1-2439FC275EDE}" name="Spend" dataDxfId="3"/>
    <tableColumn id="4" xr3:uid="{F8DC8872-9247-4B32-A4DB-CC87B250A287}" name="ROAS" dataDxfId="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67576-3B96-43C7-A3BF-6B492A179FD6}">
  <dimension ref="A1:F22"/>
  <sheetViews>
    <sheetView workbookViewId="0">
      <selection activeCell="D22" sqref="D22"/>
    </sheetView>
  </sheetViews>
  <sheetFormatPr defaultRowHeight="14.4" x14ac:dyDescent="0.3"/>
  <cols>
    <col min="1" max="1" width="14" bestFit="1" customWidth="1"/>
    <col min="2" max="2" width="12.21875" bestFit="1" customWidth="1"/>
    <col min="3" max="3" width="15" bestFit="1" customWidth="1"/>
    <col min="4" max="4" width="13.21875" bestFit="1" customWidth="1"/>
    <col min="5" max="5" width="12" bestFit="1" customWidth="1"/>
    <col min="6" max="6" width="12.6640625" bestFit="1" customWidth="1"/>
  </cols>
  <sheetData>
    <row r="1" spans="1:6" x14ac:dyDescent="0.3">
      <c r="A1" t="s">
        <v>18</v>
      </c>
      <c r="B1" t="s">
        <v>0</v>
      </c>
      <c r="C1" s="1" t="s">
        <v>1</v>
      </c>
      <c r="D1" s="1" t="s">
        <v>2</v>
      </c>
      <c r="E1" s="2" t="s">
        <v>3</v>
      </c>
      <c r="F1" t="s">
        <v>25</v>
      </c>
    </row>
    <row r="2" spans="1:6" x14ac:dyDescent="0.3">
      <c r="A2">
        <v>1</v>
      </c>
      <c r="B2" s="3" t="s">
        <v>5</v>
      </c>
      <c r="C2" s="1">
        <v>38149.61</v>
      </c>
      <c r="D2" s="1">
        <v>6344.75</v>
      </c>
      <c r="E2" s="2">
        <v>6.0127837976279599</v>
      </c>
      <c r="F2">
        <f>IF(tblCampaign[[#This Row],[total_spend]]=0," ", tblCampaign[[#This Row],[total_revenue]]/tblCampaign[[#This Row],[total_spend]])</f>
        <v>6.0127837976279599</v>
      </c>
    </row>
    <row r="3" spans="1:6" x14ac:dyDescent="0.3">
      <c r="A3">
        <v>2</v>
      </c>
      <c r="B3" s="3" t="s">
        <v>7</v>
      </c>
      <c r="C3" s="1">
        <v>28623.27</v>
      </c>
      <c r="D3" s="1">
        <v>10554.04</v>
      </c>
      <c r="E3" s="2">
        <v>2.7120676063384299</v>
      </c>
      <c r="F3">
        <f>IF(tblCampaign[[#This Row],[total_spend]]=0," ", tblCampaign[[#This Row],[total_revenue]]/tblCampaign[[#This Row],[total_spend]])</f>
        <v>2.7120676063384255</v>
      </c>
    </row>
    <row r="4" spans="1:6" x14ac:dyDescent="0.3">
      <c r="A4">
        <v>3</v>
      </c>
      <c r="B4" s="3" t="s">
        <v>7</v>
      </c>
      <c r="C4" s="1">
        <v>35605</v>
      </c>
      <c r="D4" s="1">
        <v>26619.97</v>
      </c>
      <c r="E4" s="2">
        <v>1.3375296816638</v>
      </c>
      <c r="F4">
        <f>IF(tblCampaign[[#This Row],[total_spend]]=0," ", tblCampaign[[#This Row],[total_revenue]]/tblCampaign[[#This Row],[total_spend]])</f>
        <v>1.3375296816638034</v>
      </c>
    </row>
    <row r="5" spans="1:6" x14ac:dyDescent="0.3">
      <c r="A5">
        <v>4</v>
      </c>
      <c r="B5" s="3" t="s">
        <v>7</v>
      </c>
      <c r="C5" s="1">
        <v>35866.15</v>
      </c>
      <c r="D5" s="1">
        <v>7546.56</v>
      </c>
      <c r="E5" s="2">
        <v>4.7526488890302296</v>
      </c>
      <c r="F5">
        <f>IF(tblCampaign[[#This Row],[total_spend]]=0," ", tblCampaign[[#This Row],[total_revenue]]/tblCampaign[[#This Row],[total_spend]])</f>
        <v>4.7526488890302332</v>
      </c>
    </row>
    <row r="6" spans="1:6" x14ac:dyDescent="0.3">
      <c r="A6">
        <v>5</v>
      </c>
      <c r="B6" s="3" t="s">
        <v>6</v>
      </c>
      <c r="C6" s="1">
        <v>37353.040000000001</v>
      </c>
      <c r="D6" s="1">
        <v>13475.45</v>
      </c>
      <c r="E6" s="2">
        <v>2.7719326627311101</v>
      </c>
      <c r="F6">
        <f>IF(tblCampaign[[#This Row],[total_spend]]=0," ", tblCampaign[[#This Row],[total_revenue]]/tblCampaign[[#This Row],[total_spend]])</f>
        <v>2.7719326627311145</v>
      </c>
    </row>
    <row r="7" spans="1:6" x14ac:dyDescent="0.3">
      <c r="A7">
        <v>6</v>
      </c>
      <c r="B7" s="3" t="s">
        <v>4</v>
      </c>
      <c r="C7" s="1">
        <v>26800.06</v>
      </c>
      <c r="D7" s="1">
        <v>22831.68</v>
      </c>
      <c r="E7" s="2">
        <v>1.17381024961807</v>
      </c>
      <c r="F7">
        <f>IF(tblCampaign[[#This Row],[total_spend]]=0," ", tblCampaign[[#This Row],[total_revenue]]/tblCampaign[[#This Row],[total_spend]])</f>
        <v>1.1738102496180747</v>
      </c>
    </row>
    <row r="8" spans="1:6" x14ac:dyDescent="0.3">
      <c r="A8">
        <v>7</v>
      </c>
      <c r="B8" s="3" t="s">
        <v>6</v>
      </c>
      <c r="C8" s="1">
        <v>31502.99</v>
      </c>
      <c r="D8" s="1">
        <v>27399.23</v>
      </c>
      <c r="E8" s="2">
        <v>1.1497764718205601</v>
      </c>
      <c r="F8">
        <f>IF(tblCampaign[[#This Row],[total_spend]]=0," ", tblCampaign[[#This Row],[total_revenue]]/tblCampaign[[#This Row],[total_spend]])</f>
        <v>1.1497764718205585</v>
      </c>
    </row>
    <row r="9" spans="1:6" x14ac:dyDescent="0.3">
      <c r="A9">
        <v>8</v>
      </c>
      <c r="B9" s="3" t="s">
        <v>6</v>
      </c>
      <c r="C9" s="1">
        <v>27429.119999999999</v>
      </c>
      <c r="D9" s="1">
        <v>21512.04</v>
      </c>
      <c r="E9" s="2">
        <v>1.2750589902212901</v>
      </c>
      <c r="F9">
        <f>IF(tblCampaign[[#This Row],[total_spend]]=0," ", tblCampaign[[#This Row],[total_revenue]]/tblCampaign[[#This Row],[total_spend]])</f>
        <v>1.2750589902212899</v>
      </c>
    </row>
    <row r="10" spans="1:6" x14ac:dyDescent="0.3">
      <c r="A10">
        <v>9</v>
      </c>
      <c r="B10" s="3" t="s">
        <v>4</v>
      </c>
      <c r="C10" s="1">
        <v>28612.38</v>
      </c>
      <c r="D10" s="1">
        <v>5955.03</v>
      </c>
      <c r="E10" s="2">
        <v>4.8047415378260103</v>
      </c>
      <c r="F10">
        <f>IF(tblCampaign[[#This Row],[total_spend]]=0," ", tblCampaign[[#This Row],[total_revenue]]/tblCampaign[[#This Row],[total_spend]])</f>
        <v>4.8047415378260059</v>
      </c>
    </row>
    <row r="11" spans="1:6" x14ac:dyDescent="0.3">
      <c r="A11">
        <v>10</v>
      </c>
      <c r="B11" s="3" t="s">
        <v>5</v>
      </c>
      <c r="C11" s="1">
        <v>29726.69</v>
      </c>
      <c r="D11" s="1">
        <v>17928.18</v>
      </c>
      <c r="E11" s="2">
        <v>1.6580985911564901</v>
      </c>
      <c r="F11">
        <f>IF(tblCampaign[[#This Row],[total_spend]]=0," ", tblCampaign[[#This Row],[total_revenue]]/tblCampaign[[#This Row],[total_spend]])</f>
        <v>1.6580985911564921</v>
      </c>
    </row>
    <row r="12" spans="1:6" x14ac:dyDescent="0.3">
      <c r="A12">
        <v>11</v>
      </c>
      <c r="B12" s="3" t="s">
        <v>5</v>
      </c>
      <c r="C12" s="1">
        <v>27950.5</v>
      </c>
      <c r="D12" s="1">
        <v>35291.160000000003</v>
      </c>
      <c r="E12" s="2">
        <v>0.79199720269891905</v>
      </c>
      <c r="F12">
        <f>IF(tblCampaign[[#This Row],[total_spend]]=0," ", tblCampaign[[#This Row],[total_revenue]]/tblCampaign[[#This Row],[total_spend]])</f>
        <v>0.79199720269891938</v>
      </c>
    </row>
    <row r="13" spans="1:6" x14ac:dyDescent="0.3">
      <c r="A13">
        <v>12</v>
      </c>
      <c r="B13" s="3" t="s">
        <v>7</v>
      </c>
      <c r="C13" s="1">
        <v>22624.3</v>
      </c>
      <c r="D13" s="1">
        <v>20806.34</v>
      </c>
      <c r="E13" s="2">
        <v>1.0873752904162901</v>
      </c>
      <c r="F13">
        <f>IF(tblCampaign[[#This Row],[total_spend]]=0," ", tblCampaign[[#This Row],[total_revenue]]/tblCampaign[[#This Row],[total_spend]])</f>
        <v>1.0873752904162866</v>
      </c>
    </row>
    <row r="14" spans="1:6" x14ac:dyDescent="0.3">
      <c r="A14">
        <v>13</v>
      </c>
      <c r="B14" s="3" t="s">
        <v>6</v>
      </c>
      <c r="C14" s="1">
        <v>35826.300000000003</v>
      </c>
      <c r="D14" s="1">
        <v>17524.36</v>
      </c>
      <c r="E14" s="2">
        <v>2.0443713778991102</v>
      </c>
      <c r="F14">
        <f>IF(tblCampaign[[#This Row],[total_spend]]=0," ", tblCampaign[[#This Row],[total_revenue]]/tblCampaign[[#This Row],[total_spend]])</f>
        <v>2.0443713778991075</v>
      </c>
    </row>
    <row r="15" spans="1:6" x14ac:dyDescent="0.3">
      <c r="A15">
        <v>14</v>
      </c>
      <c r="B15" s="3" t="s">
        <v>8</v>
      </c>
      <c r="C15" s="1">
        <v>27056.63</v>
      </c>
      <c r="D15" s="1">
        <v>8724.83</v>
      </c>
      <c r="E15" s="2">
        <v>3.1011068410501998</v>
      </c>
      <c r="F15">
        <f>IF(tblCampaign[[#This Row],[total_spend]]=0," ", tblCampaign[[#This Row],[total_revenue]]/tblCampaign[[#This Row],[total_spend]])</f>
        <v>3.1011068410501981</v>
      </c>
    </row>
    <row r="16" spans="1:6" x14ac:dyDescent="0.3">
      <c r="A16">
        <v>15</v>
      </c>
      <c r="B16" s="3" t="s">
        <v>7</v>
      </c>
      <c r="C16" s="1">
        <v>28146.3</v>
      </c>
      <c r="D16" s="1">
        <v>22187.51</v>
      </c>
      <c r="E16" s="2">
        <v>1.26856506205518</v>
      </c>
      <c r="F16">
        <f>IF(tblCampaign[[#This Row],[total_spend]]=0," ", tblCampaign[[#This Row],[total_revenue]]/tblCampaign[[#This Row],[total_spend]])</f>
        <v>1.2685650620551834</v>
      </c>
    </row>
    <row r="17" spans="1:6" x14ac:dyDescent="0.3">
      <c r="A17">
        <v>16</v>
      </c>
      <c r="B17" s="3" t="s">
        <v>6</v>
      </c>
      <c r="C17" s="1">
        <v>31017.119999999999</v>
      </c>
      <c r="D17" s="1">
        <v>27427.11</v>
      </c>
      <c r="E17" s="2">
        <v>1.13089275537962</v>
      </c>
      <c r="F17">
        <f>IF(tblCampaign[[#This Row],[total_spend]]=0," ", tblCampaign[[#This Row],[total_revenue]]/tblCampaign[[#This Row],[total_spend]])</f>
        <v>1.1308927553796224</v>
      </c>
    </row>
    <row r="18" spans="1:6" x14ac:dyDescent="0.3">
      <c r="A18">
        <v>17</v>
      </c>
      <c r="B18" s="3" t="s">
        <v>7</v>
      </c>
      <c r="C18" s="1">
        <v>33828.14</v>
      </c>
      <c r="D18" s="1">
        <v>13210.01</v>
      </c>
      <c r="E18" s="2">
        <v>2.5607959418653001</v>
      </c>
      <c r="F18">
        <f>IF(tblCampaign[[#This Row],[total_spend]]=0," ", tblCampaign[[#This Row],[total_revenue]]/tblCampaign[[#This Row],[total_spend]])</f>
        <v>2.5607959418652975</v>
      </c>
    </row>
    <row r="19" spans="1:6" x14ac:dyDescent="0.3">
      <c r="A19">
        <v>18</v>
      </c>
      <c r="B19" s="3" t="s">
        <v>5</v>
      </c>
      <c r="C19" s="1">
        <v>35075</v>
      </c>
      <c r="D19" s="1">
        <v>12730.95</v>
      </c>
      <c r="E19" s="2">
        <v>2.7550968309513402</v>
      </c>
      <c r="F19">
        <f>IF(tblCampaign[[#This Row],[total_spend]]=0," ", tblCampaign[[#This Row],[total_revenue]]/tblCampaign[[#This Row],[total_spend]])</f>
        <v>2.7550968309513428</v>
      </c>
    </row>
    <row r="20" spans="1:6" x14ac:dyDescent="0.3">
      <c r="A20">
        <v>19</v>
      </c>
      <c r="B20" s="3" t="s">
        <v>7</v>
      </c>
      <c r="C20" s="1">
        <v>34648.5</v>
      </c>
      <c r="D20" s="1">
        <v>14324.71</v>
      </c>
      <c r="E20" s="2">
        <v>2.4187924223247799</v>
      </c>
      <c r="F20">
        <f>IF(tblCampaign[[#This Row],[total_spend]]=0," ", tblCampaign[[#This Row],[total_revenue]]/tblCampaign[[#This Row],[total_spend]])</f>
        <v>2.4187924223247803</v>
      </c>
    </row>
    <row r="21" spans="1:6" x14ac:dyDescent="0.3">
      <c r="A21">
        <v>20</v>
      </c>
      <c r="B21" s="3" t="s">
        <v>5</v>
      </c>
      <c r="C21" s="1">
        <v>28473.79</v>
      </c>
      <c r="D21" s="1">
        <v>20043.05</v>
      </c>
      <c r="E21" s="2">
        <v>1.4206315905014499</v>
      </c>
      <c r="F21">
        <f>IF(tblCampaign[[#This Row],[total_spend]]=0," ", tblCampaign[[#This Row],[total_revenue]]/tblCampaign[[#This Row],[total_spend]])</f>
        <v>1.4206315905014457</v>
      </c>
    </row>
    <row r="22" spans="1:6" x14ac:dyDescent="0.3">
      <c r="B22" s="3"/>
      <c r="C22">
        <f>SUM(tblCampaign[total_revenue])</f>
        <v>624314.89</v>
      </c>
      <c r="D22" s="1">
        <f>SUBTOTAL(109,tblCampaign[total_spend])</f>
        <v>352436.95999999996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EA75B-4280-40F2-AD38-D7C32998ADBA}">
  <dimension ref="A1:G8"/>
  <sheetViews>
    <sheetView tabSelected="1" workbookViewId="0">
      <selection sqref="A1:D7"/>
    </sheetView>
  </sheetViews>
  <sheetFormatPr defaultRowHeight="14.4" x14ac:dyDescent="0.3"/>
  <cols>
    <col min="1" max="1" width="12.21875" bestFit="1" customWidth="1"/>
    <col min="2" max="2" width="15" bestFit="1" customWidth="1"/>
    <col min="3" max="3" width="13.21875" bestFit="1" customWidth="1"/>
    <col min="4" max="4" width="12" bestFit="1" customWidth="1"/>
    <col min="6" max="6" width="27.21875" bestFit="1" customWidth="1"/>
  </cols>
  <sheetData>
    <row r="1" spans="1:7" x14ac:dyDescent="0.3">
      <c r="A1" t="s">
        <v>0</v>
      </c>
      <c r="B1" s="1" t="s">
        <v>1</v>
      </c>
      <c r="C1" s="1" t="s">
        <v>2</v>
      </c>
      <c r="D1" s="2" t="s">
        <v>3</v>
      </c>
    </row>
    <row r="2" spans="1:7" x14ac:dyDescent="0.3">
      <c r="A2" s="3" t="s">
        <v>8</v>
      </c>
      <c r="B2" s="1">
        <v>27056.63</v>
      </c>
      <c r="C2" s="1">
        <v>8724.83</v>
      </c>
      <c r="D2" s="2">
        <v>3.1011068410501998</v>
      </c>
      <c r="F2" t="s">
        <v>24</v>
      </c>
      <c r="G2" s="6">
        <f>SUM($B$2:$B$6)</f>
        <v>624314.8899999999</v>
      </c>
    </row>
    <row r="3" spans="1:7" x14ac:dyDescent="0.3">
      <c r="A3" s="3" t="s">
        <v>4</v>
      </c>
      <c r="B3" s="1">
        <v>55412.44</v>
      </c>
      <c r="C3" s="1">
        <v>28786.71</v>
      </c>
      <c r="D3" s="2">
        <v>1.9249313311594101</v>
      </c>
    </row>
    <row r="4" spans="1:7" x14ac:dyDescent="0.3">
      <c r="A4" s="3" t="s">
        <v>7</v>
      </c>
      <c r="B4" s="1">
        <v>219341.66</v>
      </c>
      <c r="C4" s="1">
        <v>115249.14</v>
      </c>
      <c r="D4" s="2">
        <v>1.9031956333904101</v>
      </c>
    </row>
    <row r="5" spans="1:7" x14ac:dyDescent="0.3">
      <c r="A5" s="3" t="s">
        <v>5</v>
      </c>
      <c r="B5" s="1">
        <v>159375.59</v>
      </c>
      <c r="C5" s="1">
        <v>92338.09</v>
      </c>
      <c r="D5" s="2">
        <v>1.7260005053169301</v>
      </c>
    </row>
    <row r="6" spans="1:7" x14ac:dyDescent="0.3">
      <c r="A6" s="3" t="s">
        <v>6</v>
      </c>
      <c r="B6" s="1">
        <v>163128.57</v>
      </c>
      <c r="C6" s="1">
        <v>107338.19</v>
      </c>
      <c r="D6" s="2">
        <v>1.5197626306163701</v>
      </c>
    </row>
    <row r="7" spans="1:7" x14ac:dyDescent="0.3">
      <c r="A7" s="3" t="s">
        <v>9</v>
      </c>
      <c r="B7" s="1">
        <v>153833.01999999999</v>
      </c>
      <c r="C7" s="1">
        <v>0</v>
      </c>
    </row>
    <row r="8" spans="1:7" x14ac:dyDescent="0.3">
      <c r="A8" s="3"/>
      <c r="B8">
        <f>SUM(tblChannel[total_revenue])</f>
        <v>778147.90999999992</v>
      </c>
      <c r="C8" s="1">
        <f>SUBTOTAL(109,tblChannel[total_spend])</f>
        <v>352436.95999999996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06A77-E0E8-4F2A-845D-C1E69BB7B6F5}">
  <dimension ref="A1:D7"/>
  <sheetViews>
    <sheetView workbookViewId="0">
      <selection activeCell="Q15" sqref="Q15"/>
    </sheetView>
  </sheetViews>
  <sheetFormatPr defaultRowHeight="14.4" x14ac:dyDescent="0.3"/>
  <cols>
    <col min="1" max="2" width="12.5546875" bestFit="1" customWidth="1"/>
    <col min="3" max="3" width="9.5546875" bestFit="1" customWidth="1"/>
    <col min="4" max="4" width="12.21875" bestFit="1" customWidth="1"/>
  </cols>
  <sheetData>
    <row r="1" spans="1:4" x14ac:dyDescent="0.3">
      <c r="A1" t="s">
        <v>14</v>
      </c>
      <c r="B1" t="s">
        <v>15</v>
      </c>
      <c r="C1" t="s">
        <v>16</v>
      </c>
      <c r="D1" t="s">
        <v>17</v>
      </c>
    </row>
    <row r="2" spans="1:4" x14ac:dyDescent="0.3">
      <c r="A2" s="1">
        <f>tblChannel[total_spend]</f>
        <v>8724.83</v>
      </c>
      <c r="B2" s="1">
        <f>tblChannel[total_revenue]</f>
        <v>27056.63</v>
      </c>
      <c r="C2" s="2">
        <f>tblChannel[roas]</f>
        <v>3.1011068410501998</v>
      </c>
      <c r="D2" t="str">
        <f>tblChannel[channel]</f>
        <v>Affiliate</v>
      </c>
    </row>
    <row r="3" spans="1:4" x14ac:dyDescent="0.3">
      <c r="A3" s="1">
        <f>tblChannel[total_spend]</f>
        <v>28786.71</v>
      </c>
      <c r="B3" s="1">
        <f>tblChannel[total_revenue]</f>
        <v>55412.44</v>
      </c>
      <c r="C3" s="2">
        <f>tblChannel[roas]</f>
        <v>1.9249313311594101</v>
      </c>
      <c r="D3" t="str">
        <f>tblChannel[channel]</f>
        <v>Social Media</v>
      </c>
    </row>
    <row r="4" spans="1:4" x14ac:dyDescent="0.3">
      <c r="A4" s="1">
        <f>tblChannel[total_spend]</f>
        <v>115249.14</v>
      </c>
      <c r="B4" s="1">
        <f>tblChannel[total_revenue]</f>
        <v>219341.66</v>
      </c>
      <c r="C4" s="2">
        <f>tblChannel[roas]</f>
        <v>1.9031956333904101</v>
      </c>
      <c r="D4" t="str">
        <f>tblChannel[channel]</f>
        <v>Email</v>
      </c>
    </row>
    <row r="5" spans="1:4" x14ac:dyDescent="0.3">
      <c r="A5" s="1">
        <f>tblChannel[total_spend]</f>
        <v>92338.09</v>
      </c>
      <c r="B5" s="1">
        <f>tblChannel[total_revenue]</f>
        <v>159375.59</v>
      </c>
      <c r="C5" s="2">
        <f>tblChannel[roas]</f>
        <v>1.7260005053169301</v>
      </c>
      <c r="D5" t="str">
        <f>tblChannel[channel]</f>
        <v>Search Engine</v>
      </c>
    </row>
    <row r="6" spans="1:4" x14ac:dyDescent="0.3">
      <c r="A6" s="1">
        <f>tblChannel[total_spend]</f>
        <v>107338.19</v>
      </c>
      <c r="B6" s="1">
        <f>tblChannel[total_revenue]</f>
        <v>163128.57</v>
      </c>
      <c r="C6" s="2">
        <f>tblChannel[roas]</f>
        <v>1.5197626306163701</v>
      </c>
      <c r="D6" t="str">
        <f>tblChannel[channel]</f>
        <v>Display</v>
      </c>
    </row>
    <row r="7" spans="1:4" x14ac:dyDescent="0.3">
      <c r="A7"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B5EA4-41F9-49F5-84CD-53D87E1C2491}">
  <dimension ref="A1:P26"/>
  <sheetViews>
    <sheetView showGridLines="0" showRowColHeaders="0" zoomScale="80" zoomScaleNormal="80" workbookViewId="0">
      <selection activeCell="W28" sqref="W28"/>
    </sheetView>
  </sheetViews>
  <sheetFormatPr defaultRowHeight="14.4" x14ac:dyDescent="0.3"/>
  <cols>
    <col min="1" max="1" width="9.77734375" customWidth="1"/>
    <col min="2" max="2" width="14.21875" bestFit="1" customWidth="1"/>
    <col min="3" max="4" width="12.5546875" bestFit="1" customWidth="1"/>
    <col min="5" max="5" width="11" customWidth="1"/>
  </cols>
  <sheetData>
    <row r="1" spans="1:16" ht="21" x14ac:dyDescent="0.4">
      <c r="A1" s="7" t="s">
        <v>26</v>
      </c>
      <c r="B1" s="7"/>
      <c r="C1" s="7"/>
      <c r="D1" s="7"/>
      <c r="E1" s="7"/>
      <c r="F1" s="7"/>
      <c r="G1" s="7"/>
      <c r="H1" s="7"/>
      <c r="I1" s="7"/>
      <c r="J1" s="7"/>
      <c r="K1" s="7"/>
      <c r="L1" s="7"/>
      <c r="M1" s="7"/>
      <c r="N1" s="7"/>
      <c r="O1" s="7"/>
      <c r="P1" s="7"/>
    </row>
    <row r="19" spans="2:5" x14ac:dyDescent="0.3">
      <c r="B19" s="6" t="s">
        <v>27</v>
      </c>
    </row>
    <row r="20" spans="2:5" x14ac:dyDescent="0.3">
      <c r="B20" s="6" t="s">
        <v>13</v>
      </c>
      <c r="C20" s="6" t="s">
        <v>10</v>
      </c>
      <c r="D20" s="6" t="s">
        <v>11</v>
      </c>
      <c r="E20" s="6" t="s">
        <v>12</v>
      </c>
    </row>
    <row r="21" spans="2:5" x14ac:dyDescent="0.3">
      <c r="B21" s="3" t="s">
        <v>8</v>
      </c>
      <c r="C21" s="1">
        <v>27056.63</v>
      </c>
      <c r="D21" s="1">
        <v>8724.83</v>
      </c>
      <c r="E21" s="2">
        <v>3.1011068410501998</v>
      </c>
    </row>
    <row r="22" spans="2:5" x14ac:dyDescent="0.3">
      <c r="B22" s="3" t="s">
        <v>4</v>
      </c>
      <c r="C22" s="1">
        <v>55412.44</v>
      </c>
      <c r="D22" s="1">
        <v>28786.71</v>
      </c>
      <c r="E22" s="2">
        <v>1.9249313311594101</v>
      </c>
    </row>
    <row r="23" spans="2:5" x14ac:dyDescent="0.3">
      <c r="B23" s="3" t="s">
        <v>7</v>
      </c>
      <c r="C23" s="1">
        <v>219341.66</v>
      </c>
      <c r="D23" s="1">
        <v>115249.14</v>
      </c>
      <c r="E23" s="2">
        <v>1.9031956333904101</v>
      </c>
    </row>
    <row r="24" spans="2:5" x14ac:dyDescent="0.3">
      <c r="B24" s="3" t="s">
        <v>5</v>
      </c>
      <c r="C24" s="1">
        <v>159375.59</v>
      </c>
      <c r="D24" s="1">
        <v>92338.09</v>
      </c>
      <c r="E24" s="2">
        <v>1.7260005053169301</v>
      </c>
    </row>
    <row r="25" spans="2:5" x14ac:dyDescent="0.3">
      <c r="B25" s="3" t="s">
        <v>6</v>
      </c>
      <c r="C25" s="1">
        <v>163128.57</v>
      </c>
      <c r="D25" s="1">
        <v>107338.19</v>
      </c>
      <c r="E25" s="2">
        <v>1.5197626306163701</v>
      </c>
    </row>
    <row r="26" spans="2:5" x14ac:dyDescent="0.3">
      <c r="B26" s="3" t="s">
        <v>9</v>
      </c>
      <c r="C26" s="1">
        <v>153833.01999999999</v>
      </c>
      <c r="D26" s="1">
        <v>0</v>
      </c>
    </row>
  </sheetData>
  <mergeCells count="1">
    <mergeCell ref="A1:P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AD707-4F92-4254-838F-703774F1EA8F}">
  <dimension ref="A1:D9"/>
  <sheetViews>
    <sheetView workbookViewId="0">
      <selection activeCell="D17" sqref="D17"/>
    </sheetView>
  </sheetViews>
  <sheetFormatPr defaultRowHeight="14.4" x14ac:dyDescent="0.3"/>
  <cols>
    <col min="1" max="1" width="12.5546875" bestFit="1" customWidth="1"/>
    <col min="2" max="2" width="13.109375" bestFit="1" customWidth="1"/>
    <col min="3" max="3" width="11" bestFit="1" customWidth="1"/>
    <col min="4" max="4" width="6.6640625" bestFit="1" customWidth="1"/>
  </cols>
  <sheetData>
    <row r="1" spans="1:4" x14ac:dyDescent="0.3">
      <c r="A1" s="8" t="s">
        <v>31</v>
      </c>
      <c r="B1" t="s">
        <v>23</v>
      </c>
    </row>
    <row r="3" spans="1:4" x14ac:dyDescent="0.3">
      <c r="A3" s="4" t="s">
        <v>19</v>
      </c>
      <c r="B3" t="s">
        <v>30</v>
      </c>
      <c r="C3" t="s">
        <v>29</v>
      </c>
      <c r="D3" t="s">
        <v>28</v>
      </c>
    </row>
    <row r="4" spans="1:4" x14ac:dyDescent="0.3">
      <c r="A4" s="5" t="s">
        <v>8</v>
      </c>
      <c r="B4" s="3">
        <v>27056.63</v>
      </c>
      <c r="C4" s="3">
        <v>8724.83</v>
      </c>
      <c r="D4" s="2">
        <v>3.1011068410501981</v>
      </c>
    </row>
    <row r="5" spans="1:4" x14ac:dyDescent="0.3">
      <c r="A5" s="5" t="s">
        <v>6</v>
      </c>
      <c r="B5" s="3">
        <v>163128.57</v>
      </c>
      <c r="C5" s="3">
        <v>107338.19</v>
      </c>
      <c r="D5" s="2">
        <v>1.5197626306163725</v>
      </c>
    </row>
    <row r="6" spans="1:4" x14ac:dyDescent="0.3">
      <c r="A6" s="5" t="s">
        <v>7</v>
      </c>
      <c r="B6" s="3">
        <v>219341.66000000003</v>
      </c>
      <c r="C6" s="3">
        <v>115249.13999999998</v>
      </c>
      <c r="D6" s="2">
        <v>1.9031956333904103</v>
      </c>
    </row>
    <row r="7" spans="1:4" x14ac:dyDescent="0.3">
      <c r="A7" s="5" t="s">
        <v>5</v>
      </c>
      <c r="B7" s="3">
        <v>159375.59</v>
      </c>
      <c r="C7" s="3">
        <v>92338.090000000011</v>
      </c>
      <c r="D7" s="2">
        <v>1.7260005053169281</v>
      </c>
    </row>
    <row r="8" spans="1:4" x14ac:dyDescent="0.3">
      <c r="A8" s="5" t="s">
        <v>4</v>
      </c>
      <c r="B8" s="3">
        <v>55412.44</v>
      </c>
      <c r="C8" s="3">
        <v>28786.71</v>
      </c>
      <c r="D8" s="2">
        <v>1.9249313311594136</v>
      </c>
    </row>
    <row r="9" spans="1:4" x14ac:dyDescent="0.3">
      <c r="A9" s="5" t="s">
        <v>20</v>
      </c>
      <c r="B9" s="3">
        <v>624314.89000000013</v>
      </c>
      <c r="C9" s="3">
        <v>352436.96</v>
      </c>
      <c r="D9" s="2">
        <v>1.7714228666596148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5C9AD-1B09-4D26-B19F-4F73FD3DE2AB}">
  <dimension ref="A3:C10"/>
  <sheetViews>
    <sheetView workbookViewId="0">
      <selection activeCell="A3" sqref="A3:C10"/>
    </sheetView>
  </sheetViews>
  <sheetFormatPr defaultRowHeight="14.4" x14ac:dyDescent="0.3"/>
  <cols>
    <col min="1" max="1" width="12.5546875" bestFit="1" customWidth="1"/>
    <col min="2" max="2" width="19.44140625" bestFit="1" customWidth="1"/>
    <col min="3" max="3" width="17.6640625" bestFit="1" customWidth="1"/>
  </cols>
  <sheetData>
    <row r="3" spans="1:3" x14ac:dyDescent="0.3">
      <c r="A3" s="4" t="s">
        <v>19</v>
      </c>
      <c r="B3" t="s">
        <v>21</v>
      </c>
      <c r="C3" t="s">
        <v>22</v>
      </c>
    </row>
    <row r="4" spans="1:3" x14ac:dyDescent="0.3">
      <c r="A4" s="5" t="s">
        <v>8</v>
      </c>
      <c r="B4" s="3">
        <v>27056.63</v>
      </c>
      <c r="C4" s="3">
        <v>8724.83</v>
      </c>
    </row>
    <row r="5" spans="1:3" x14ac:dyDescent="0.3">
      <c r="A5" s="5" t="s">
        <v>6</v>
      </c>
      <c r="B5" s="3">
        <v>163128.57</v>
      </c>
      <c r="C5" s="3">
        <v>107338.19</v>
      </c>
    </row>
    <row r="6" spans="1:3" x14ac:dyDescent="0.3">
      <c r="A6" s="5" t="s">
        <v>7</v>
      </c>
      <c r="B6" s="3">
        <v>219341.66</v>
      </c>
      <c r="C6" s="3">
        <v>115249.14</v>
      </c>
    </row>
    <row r="7" spans="1:3" x14ac:dyDescent="0.3">
      <c r="A7" s="5" t="s">
        <v>5</v>
      </c>
      <c r="B7" s="3">
        <v>159375.59</v>
      </c>
      <c r="C7" s="3">
        <v>92338.09</v>
      </c>
    </row>
    <row r="8" spans="1:3" x14ac:dyDescent="0.3">
      <c r="A8" s="5" t="s">
        <v>4</v>
      </c>
      <c r="B8" s="3">
        <v>55412.44</v>
      </c>
      <c r="C8" s="3">
        <v>28786.71</v>
      </c>
    </row>
    <row r="9" spans="1:3" x14ac:dyDescent="0.3">
      <c r="A9" s="5" t="s">
        <v>9</v>
      </c>
      <c r="B9" s="3">
        <v>153833.01999999999</v>
      </c>
      <c r="C9" s="3">
        <v>0</v>
      </c>
    </row>
    <row r="10" spans="1:3" x14ac:dyDescent="0.3">
      <c r="A10" s="5" t="s">
        <v>20</v>
      </c>
      <c r="B10" s="3">
        <v>778147.90999999992</v>
      </c>
      <c r="C10" s="3">
        <v>352436.96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F Y M a 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V g x 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M a W 1 T J H R t k A Q A A R g Q A A B M A H A B G b 3 J t d W x h c y 9 T Z W N 0 a W 9 u M S 5 t I K I Y A C i g F A A A A A A A A A A A A A A A A A A A A A A A A A A A A N 1 S T U s D M R C 9 F / o f w n p p I S w o 6 k H Z g 2 w V v f j V e n K l T H f H N p p M l s x s s Y j / 3 d S t W q X g U T G X J O 9 l Z t 4 L j 7 E U 4 0 k N 2 3 3 7 s N v p d n g G A S t V g q v B T G k c P L D K l E X p d l R c Q 9 + E E i O S 8 z w d + L J x S N I 7 M R b T 3 J P E C / e S / K C 4 Y Q x c z J y r F s X 7 M y 4 q E B g D g V 2 w 4 X E d / E O c z U U J N Y s n L B y E R x R D 0 + L 6 4 q j 4 I i I t e Z 7 0 9 e 0 A r X F G M G S J T r T K v W 0 c c b a n 1 T G V v o q 1 2 f b O 3 o 5 W V 4 0 X H M r C Y v Z 5 T M / j m L u + b s 1 s J Z f B u 8 h V 6 h S h i o q T 6 G w E k / h w x a z w X u t b q 9 s V f m T t s A Q L g T M J z X r L f A Y 0 j R 1 H i x o / 2 4 0 C E N / 7 4 F r B S 5 J 7 G + b r 5 + f k w 7 e p o s M z k v 3 d d F n w o l U k Y 3 t C G w m J k B J 8 k j d c v I A d B 5 w j N f j O U u M m G N Z 4 r p G q D e z y h 7 / B L / 1 u x 9 B G V 1 + S 0 u r 5 3 a C s a f g h J 7 v / K S d / I Q q v U E s B A i 0 A F A A C A A g A F Y M a W x X I G O S m A A A A 9 w A A A B I A A A A A A A A A A A A A A A A A A A A A A E N v b m Z p Z y 9 Q Y W N r Y W d l L n h t b F B L A Q I t A B Q A A g A I A B W D G l s P y u m r p A A A A O k A A A A T A A A A A A A A A A A A A A A A A P I A A A B b Q 2 9 u d G V u d F 9 U e X B l c 1 0 u e G 1 s U E s B A i 0 A F A A C A A g A F Y M a W 1 T J H R t k A Q A A R g Q A A B M A A A A A A A A A A A A A A A A A 4 w 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R Q A A A A A A A B 3 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F t c G F p Z 2 5 f c m 9 h 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l O W Y 1 Z D I 1 L T d j N m I t N D U 2 N i 1 h M D g 2 L T Q 0 Y T h l M 2 E y O T c 3 Z S I g L z 4 8 R W 5 0 c n k g V H l w Z T 0 i Q n V m Z m V y T m V 4 d F J l Z n J l c 2 g i I F Z h b H V l P S J s M S I g L z 4 8 R W 5 0 c n k g V H l w Z T 0 i U m V z d W x 0 V H l w Z S I g V m F s d W U 9 I n N U Y W J s Z S I g L z 4 8 R W 5 0 c n k g V H l w Z T 0 i T m F t Z V V w Z G F 0 Z W R B Z n R l c k Z p b G w i I F Z h b H V l P S J s M C I g L z 4 8 R W 5 0 c n k g V H l w Z T 0 i R m l s b F R h c m d l d C I g V m F s d W U 9 I n N 0 Y m x D Y W 1 w Y W l n b i 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N S 0 w O C 0 y N l Q w O T o w O T o w N y 4 x M j g 4 N j E 1 W i I g L z 4 8 R W 5 0 c n k g V H l w Z T 0 i R m l s b E N v b H V t b l R 5 c G V z I i B W Y W x 1 Z T 0 i c 0 F 3 W U Z C U V U 9 I i A v P j x F b n R y e S B U e X B l P S J G a W x s Q 2 9 s d W 1 u T m F t Z X M i I F Z h b H V l P S J z W y Z x d W 9 0 O 2 N h b X B h a W d u X 2 l k J n F 1 b 3 Q 7 L C Z x d W 9 0 O 2 N o Y W 5 u Z W w m c X V v d D s s J n F 1 b 3 Q 7 d G 9 0 Y W x f c m V 2 Z W 5 1 Z S Z x d W 9 0 O y w m c X V v d D t 0 b 3 R h b F 9 z c G V u Z C Z x d W 9 0 O y w m c X V v d D t y b 2 F 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2 F t c G F p Z 2 5 f c m 9 h c y 9 D a G F u Z 2 V k I F R 5 c G U u e 2 N h b X B h a W d u X 2 l k L D B 9 J n F 1 b 3 Q 7 L C Z x d W 9 0 O 1 N l Y 3 R p b 2 4 x L 2 N h b X B h a W d u X 3 J v Y X M v Q 2 h h b m d l Z C B U e X B l L n t j a G F u b m V s L D F 9 J n F 1 b 3 Q 7 L C Z x d W 9 0 O 1 N l Y 3 R p b 2 4 x L 2 N h b X B h a W d u X 3 J v Y X M v Q 2 h h b m d l Z C B U e X B l L n t 0 b 3 R h b F 9 y Z X Z l b n V l L D J 9 J n F 1 b 3 Q 7 L C Z x d W 9 0 O 1 N l Y 3 R p b 2 4 x L 2 N h b X B h a W d u X 3 J v Y X M v Q 2 h h b m d l Z C B U e X B l L n t 0 b 3 R h b F 9 z c G V u Z C w z f S Z x d W 9 0 O y w m c X V v d D t T Z W N 0 a W 9 u M S 9 j Y W 1 w Y W l n b l 9 y b 2 F z L 0 N o Y W 5 n Z W Q g V H l w Z S 5 7 c m 9 h c y w 0 f S Z x d W 9 0 O 1 0 s J n F 1 b 3 Q 7 Q 2 9 s d W 1 u Q 2 9 1 b n Q m c X V v d D s 6 N S w m c X V v d D t L Z X l D b 2 x 1 b W 5 O Y W 1 l c y Z x d W 9 0 O z p b X S w m c X V v d D t D b 2 x 1 b W 5 J Z G V u d G l 0 a W V z J n F 1 b 3 Q 7 O l s m c X V v d D t T Z W N 0 a W 9 u M S 9 j Y W 1 w Y W l n b l 9 y b 2 F z L 0 N o Y W 5 n Z W Q g V H l w Z S 5 7 Y 2 F t c G F p Z 2 5 f a W Q s M H 0 m c X V v d D s s J n F 1 b 3 Q 7 U 2 V j d G l v b j E v Y 2 F t c G F p Z 2 5 f c m 9 h c y 9 D a G F u Z 2 V k I F R 5 c G U u e 2 N o Y W 5 u Z W w s M X 0 m c X V v d D s s J n F 1 b 3 Q 7 U 2 V j d G l v b j E v Y 2 F t c G F p Z 2 5 f c m 9 h c y 9 D a G F u Z 2 V k I F R 5 c G U u e 3 R v d G F s X 3 J l d m V u d W U s M n 0 m c X V v d D s s J n F 1 b 3 Q 7 U 2 V j d G l v b j E v Y 2 F t c G F p Z 2 5 f c m 9 h c y 9 D a G F u Z 2 V k I F R 5 c G U u e 3 R v d G F s X 3 N w Z W 5 k L D N 9 J n F 1 b 3 Q 7 L C Z x d W 9 0 O 1 N l Y 3 R p b 2 4 x L 2 N h b X B h a W d u X 3 J v Y X M v Q 2 h h b m d l Z C B U e X B l L n t y b 2 F z L D R 9 J n F 1 b 3 Q 7 X S w m c X V v d D t S Z W x h d G l v b n N o a X B J b m Z v J n F 1 b 3 Q 7 O l t d f S I g L z 4 8 R W 5 0 c n k g V H l w Z T 0 i R m l s b F R h c m d l d E 5 h b W V D d X N 0 b 2 1 p e m V k I i B W Y W x 1 Z T 0 i b D E i I C 8 + P C 9 T d G F i b G V F b n R y a W V z P j w v S X R l b T 4 8 S X R l b T 4 8 S X R l b U x v Y 2 F 0 a W 9 u P j x J d G V t V H l w Z T 5 G b 3 J t d W x h P C 9 J d G V t V H l w Z T 4 8 S X R l b V B h d G g + U 2 V j d G l v b j E v Y 2 F t c G F p Z 2 5 f c m 9 h c y 9 T b 3 V y Y 2 U 8 L 0 l 0 Z W 1 Q Y X R o P j w v S X R l b U x v Y 2 F 0 a W 9 u P j x T d G F i b G V F b n R y a W V z I C 8 + P C 9 J d G V t P j x J d G V t P j x J d G V t T G 9 j Y X R p b 2 4 + P E l 0 Z W 1 U e X B l P k Z v c m 1 1 b G E 8 L 0 l 0 Z W 1 U e X B l P j x J d G V t U G F 0 a D 5 T Z W N 0 a W 9 u M S 9 j Y W 1 w Y W l n b l 9 y b 2 F z L 1 B y b 2 1 v d G V k J T I w S G V h Z G V y c z w v S X R l b V B h d G g + P C 9 J d G V t T G 9 j Y X R p b 2 4 + P F N 0 Y W J s Z U V u d H J p Z X M g L z 4 8 L 0 l 0 Z W 0 + P E l 0 Z W 0 + P E l 0 Z W 1 M b 2 N h d G l v b j 4 8 S X R l b V R 5 c G U + R m 9 y b X V s Y T w v S X R l b V R 5 c G U + P E l 0 Z W 1 Q Y X R o P l N l Y 3 R p b 2 4 x L 2 N h b X B h a W d u X 3 J v Y X M v Q 2 h h b m d l Z C U y M F R 5 c G U 8 L 0 l 0 Z W 1 Q Y X R o P j w v S X R l b U x v Y 2 F 0 a W 9 u P j x T d G F i b G V F b n R y a W V z I C 8 + P C 9 J d G V t P j x J d G V t P j x J d G V t T G 9 j Y X R p b 2 4 + P E l 0 Z W 1 U e X B l P k Z v c m 1 1 b G E 8 L 0 l 0 Z W 1 U e X B l P j x J d G V t U G F 0 a D 5 T Z W N 0 a W 9 u M S 9 j a G F u b m V s X 3 J v Y 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N z M 4 Z j k 2 N y 0 w O T J h L T R m O T U t O G Q 3 M y 1 j Z D U x O G N k Z m Z i O D c i I C 8 + P E V u d H J 5 I F R 5 c G U 9 I k J 1 Z m Z l c k 5 l e H R S Z W Z y Z X N o I i B W Y W x 1 Z T 0 i b D E i I C 8 + P E V u d H J 5 I F R 5 c G U 9 I l J l c 3 V s d F R 5 c G U i I F Z h b H V l P S J z V G F i b G U i I C 8 + P E V u d H J 5 I F R 5 c G U 9 I k 5 h b W V V c G R h d G V k Q W Z 0 Z X J G a W x s I i B W Y W x 1 Z T 0 i b D A i I C 8 + P E V u d H J 5 I F R 5 c G U 9 I k Z p b G x U Y X J n Z X Q i I F Z h b H V l P S J z d G J s Q 2 h h b m 5 l b C 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4 L T I 2 V D A 5 O j E w O j I 2 L j M 5 N D E w O D h a I i A v P j x F b n R y e S B U e X B l P S J G a W x s Q 2 9 s d W 1 u V H l w Z X M i I F Z h b H V l P S J z Q m d V R k J R P T 0 i I C 8 + P E V u d H J 5 I F R 5 c G U 9 I k Z p b G x D b 2 x 1 b W 5 O Y W 1 l c y I g V m F s d W U 9 I n N b J n F 1 b 3 Q 7 Y 2 h h b m 5 l b C Z x d W 9 0 O y w m c X V v d D t 0 b 3 R h b F 9 y Z X Z l b n V l J n F 1 b 3 Q 7 L C Z x d W 9 0 O 3 R v d G F s X 3 N w Z W 5 k J n F 1 b 3 Q 7 L C Z x d W 9 0 O 3 J v Y X 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a G F u b m V s X 3 J v Y X M v Q 2 h h b m d l Z C B U e X B l L n t j a G F u b m V s L D B 9 J n F 1 b 3 Q 7 L C Z x d W 9 0 O 1 N l Y 3 R p b 2 4 x L 2 N o Y W 5 u Z W x f c m 9 h c y 9 D a G F u Z 2 V k I F R 5 c G U u e 3 R v d G F s X 3 J l d m V u d W U s M X 0 m c X V v d D s s J n F 1 b 3 Q 7 U 2 V j d G l v b j E v Y 2 h h b m 5 l b F 9 y b 2 F z L 0 N o Y W 5 n Z W Q g V H l w Z S 5 7 d G 9 0 Y W x f c 3 B l b m Q s M n 0 m c X V v d D s s J n F 1 b 3 Q 7 U 2 V j d G l v b j E v Y 2 h h b m 5 l b F 9 y b 2 F z L 0 N o Y W 5 n Z W Q g V H l w Z S 5 7 c m 9 h c y w z f S Z x d W 9 0 O 1 0 s J n F 1 b 3 Q 7 Q 2 9 s d W 1 u Q 2 9 1 b n Q m c X V v d D s 6 N C w m c X V v d D t L Z X l D b 2 x 1 b W 5 O Y W 1 l c y Z x d W 9 0 O z p b X S w m c X V v d D t D b 2 x 1 b W 5 J Z G V u d G l 0 a W V z J n F 1 b 3 Q 7 O l s m c X V v d D t T Z W N 0 a W 9 u M S 9 j a G F u b m V s X 3 J v Y X M v Q 2 h h b m d l Z C B U e X B l L n t j a G F u b m V s L D B 9 J n F 1 b 3 Q 7 L C Z x d W 9 0 O 1 N l Y 3 R p b 2 4 x L 2 N o Y W 5 u Z W x f c m 9 h c y 9 D a G F u Z 2 V k I F R 5 c G U u e 3 R v d G F s X 3 J l d m V u d W U s M X 0 m c X V v d D s s J n F 1 b 3 Q 7 U 2 V j d G l v b j E v Y 2 h h b m 5 l b F 9 y b 2 F z L 0 N o Y W 5 n Z W Q g V H l w Z S 5 7 d G 9 0 Y W x f c 3 B l b m Q s M n 0 m c X V v d D s s J n F 1 b 3 Q 7 U 2 V j d G l v b j E v Y 2 h h b m 5 l b F 9 y b 2 F z L 0 N o Y W 5 n Z W Q g V H l w Z S 5 7 c m 9 h c y w z f S Z x d W 9 0 O 1 0 s J n F 1 b 3 Q 7 U m V s Y X R p b 2 5 z a G l w S W 5 m b y Z x d W 9 0 O z p b X X 0 i I C 8 + P E V u d H J 5 I F R 5 c G U 9 I k Z p b G x U Y X J n Z X R O Y W 1 l Q 3 V z d G 9 t a X p l Z C I g V m F s d W U 9 I m w x I i A v P j w v U 3 R h Y m x l R W 5 0 c m l l c z 4 8 L 0 l 0 Z W 0 + P E l 0 Z W 0 + P E l 0 Z W 1 M b 2 N h d G l v b j 4 8 S X R l b V R 5 c G U + R m 9 y b X V s Y T w v S X R l b V R 5 c G U + P E l 0 Z W 1 Q Y X R o P l N l Y 3 R p b 2 4 x L 2 N o Y W 5 u Z W x f c m 9 h c y 9 T b 3 V y Y 2 U 8 L 0 l 0 Z W 1 Q Y X R o P j w v S X R l b U x v Y 2 F 0 a W 9 u P j x T d G F i b G V F b n R y a W V z I C 8 + P C 9 J d G V t P j x J d G V t P j x J d G V t T G 9 j Y X R p b 2 4 + P E l 0 Z W 1 U e X B l P k Z v c m 1 1 b G E 8 L 0 l 0 Z W 1 U e X B l P j x J d G V t U G F 0 a D 5 T Z W N 0 a W 9 u M S 9 j a G F u b m V s X 3 J v Y X M v U H J v b W 9 0 Z W Q l M j B I Z W F k Z X J z P C 9 J d G V t U G F 0 a D 4 8 L 0 l 0 Z W 1 M b 2 N h d G l v b j 4 8 U 3 R h Y m x l R W 5 0 c m l l c y A v P j w v S X R l b T 4 8 S X R l b T 4 8 S X R l b U x v Y 2 F 0 a W 9 u P j x J d G V t V H l w Z T 5 G b 3 J t d W x h P C 9 J d G V t V H l w Z T 4 8 S X R l b V B h d G g + U 2 V j d G l v b j E v Y 2 h h b m 5 l b F 9 y b 2 F z L 0 N o Y W 5 n Z W Q l M j B U e X B l P C 9 J d G V t U G F 0 a D 4 8 L 0 l 0 Z W 1 M b 2 N h d G l v b j 4 8 U 3 R h Y m x l R W 5 0 c m l l c y A v P j w v S X R l b T 4 8 L 0 l 0 Z W 1 z P j w v T G 9 j Y W x Q Y W N r Y W d l T W V 0 Y W R h d G F G a W x l P h Y A A A B Q S w U G A A A A A A A A A A A A A A A A A A A A A A A A J g E A A A E A A A D Q j J 3 f A R X R E Y x 6 A M B P w p f r A Q A A A I K w J T 2 U 1 d p H t a k E J / 4 L y Y E A A A A A A g A A A A A A E G Y A A A A B A A A g A A A A T 5 0 H G l 4 g a q z D K d 1 8 E m y D o l t X N l A r I 4 O A u B U 2 i + w Y Q A M A A A A A D o A A A A A C A A A g A A A A b j G o I L A 9 B 7 G C h s g A q W 6 6 n c G o d I E 1 O R a c L V 9 F K M A P d V B Q A A A A j R E Y D r 4 1 6 n q w i V s R 0 g s Q r a s g f b t u r W g / 1 A M 7 1 u + 3 r M 4 Q V R 3 e 6 h M 0 W W o B Y f H L y P g 0 i j K P n f + F P w f 4 Q R / / j 5 / G A 2 n T Q d n J G M 7 F Z K X + T r L i k y t A A A A A C E R J x 2 M Q A l B P 3 u X q h g K I M l x X f T w 7 X H p y v g q b / N n a w 1 J j N b E E z J v / x F G Q y g D Z S A L S q N K F l M V E s 2 s u j q L N c r w Q X A = = < / D a t a M a s h u p > 
</file>

<file path=customXml/itemProps1.xml><?xml version="1.0" encoding="utf-8"?>
<ds:datastoreItem xmlns:ds="http://schemas.openxmlformats.org/officeDocument/2006/customXml" ds:itemID="{4D67E74B-A2EB-46BD-B8D2-FCD8778AE6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campaign_roas</vt:lpstr>
      <vt:lpstr>channel_roas</vt:lpstr>
      <vt:lpstr>bubble_chart</vt:lpstr>
      <vt:lpstr>Dashboard</vt:lpstr>
      <vt:lpstr>campaign_pivot</vt:lpstr>
      <vt:lpstr>channel_pivot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Hammad Yousuf</dc:creator>
  <cp:lastModifiedBy>YOUSUF Mohd Hammad</cp:lastModifiedBy>
  <dcterms:created xsi:type="dcterms:W3CDTF">2025-08-25T12:43:16Z</dcterms:created>
  <dcterms:modified xsi:type="dcterms:W3CDTF">2025-08-26T18:37:45Z</dcterms:modified>
</cp:coreProperties>
</file>