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you\Desktop\Boot Camp\Excel\Crowd Funding Analysis\"/>
    </mc:Choice>
  </mc:AlternateContent>
  <xr:revisionPtr revIDLastSave="0" documentId="13_ncr:1_{BF963336-7B26-42F6-81EE-EE59ABED8966}" xr6:coauthVersionLast="46" xr6:coauthVersionMax="46" xr10:uidLastSave="{00000000-0000-0000-0000-000000000000}"/>
  <bookViews>
    <workbookView xWindow="7230" yWindow="5640" windowWidth="28800" windowHeight="15360" tabRatio="769" xr2:uid="{00000000-000D-0000-FFFF-FFFF00000000}"/>
  </bookViews>
  <sheets>
    <sheet name="Kickstarter" sheetId="1" r:id="rId1"/>
    <sheet name="Theater Outcomes by Lanch Date" sheetId="13" r:id="rId2"/>
    <sheet name="Outcomes Based on Goals" sheetId="14" r:id="rId3"/>
    <sheet name="Chart" sheetId="12" r:id="rId4"/>
    <sheet name="Sucessful US Kickstarters" sheetId="6" r:id="rId5"/>
    <sheet name="Failed US Kickstarters" sheetId="7" r:id="rId6"/>
    <sheet name="Descriptive Statistics" sheetId="8" r:id="rId7"/>
    <sheet name="Category Statistics" sheetId="2" r:id="rId8"/>
    <sheet name="Outcomes Based on Launch" sheetId="4" r:id="rId9"/>
    <sheet name="Edinburgh Research" sheetId="5" r:id="rId10"/>
    <sheet name="Subcategory Statistics" sheetId="3" r:id="rId11"/>
    <sheet name="Sheet1" sheetId="9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Kickstarter!$D$1:$E$1</definedName>
    <definedName name="_xlchart.v1.2" hidden="1">Kickstarter!$D$2:$D$4115</definedName>
    <definedName name="_xlchart.v1.3" hidden="1">Kickstarter!$E$1</definedName>
    <definedName name="_xlchart.v1.4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B19" i="8"/>
  <c r="C15" i="8"/>
  <c r="C14" i="8"/>
  <c r="C13" i="8"/>
  <c r="C12" i="8"/>
  <c r="B15" i="8"/>
  <c r="B14" i="8"/>
  <c r="B13" i="8"/>
  <c r="B12" i="8"/>
  <c r="C7" i="8"/>
  <c r="B7" i="8"/>
  <c r="C6" i="8"/>
  <c r="B6" i="8"/>
  <c r="C5" i="8"/>
  <c r="B5" i="8"/>
  <c r="C4" i="8"/>
  <c r="B4" i="8"/>
  <c r="B10" i="8"/>
  <c r="C11" i="8"/>
  <c r="B11" i="8"/>
  <c r="C10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6" i="14" l="1"/>
  <c r="E7" i="14"/>
  <c r="G7" i="14" s="1"/>
  <c r="E8" i="14"/>
  <c r="E9" i="14"/>
  <c r="G2" i="14"/>
  <c r="H6" i="14"/>
  <c r="H7" i="14"/>
  <c r="H8" i="14"/>
  <c r="H9" i="14"/>
  <c r="F2" i="14"/>
  <c r="G6" i="14"/>
  <c r="G8" i="14"/>
  <c r="G9" i="14"/>
  <c r="E2" i="14"/>
  <c r="H2" i="14" s="1"/>
  <c r="F6" i="14"/>
  <c r="E13" i="14"/>
  <c r="H13" i="14" s="1"/>
  <c r="F7" i="14"/>
  <c r="E12" i="14"/>
  <c r="G12" i="14" s="1"/>
  <c r="F8" i="14"/>
  <c r="E11" i="14"/>
  <c r="G11" i="14" s="1"/>
  <c r="F9" i="14"/>
  <c r="E10" i="14"/>
  <c r="G10" i="14" s="1"/>
  <c r="E5" i="14"/>
  <c r="G5" i="14" s="1"/>
  <c r="E4" i="14"/>
  <c r="G4" i="14" s="1"/>
  <c r="E3" i="14"/>
  <c r="F3" i="14" s="1"/>
  <c r="F13" i="14" l="1"/>
  <c r="G13" i="14"/>
  <c r="F12" i="14"/>
  <c r="H12" i="14"/>
  <c r="H5" i="14"/>
  <c r="F5" i="14"/>
  <c r="G3" i="14"/>
  <c r="H11" i="14"/>
  <c r="H3" i="14"/>
  <c r="F4" i="14"/>
  <c r="H4" i="14"/>
  <c r="H10" i="14"/>
  <c r="F11" i="14"/>
  <c r="F10" i="14"/>
</calcChain>
</file>

<file path=xl/sharedStrings.xml><?xml version="1.0" encoding="utf-8"?>
<sst xmlns="http://schemas.openxmlformats.org/spreadsheetml/2006/main" count="41706" uniqueCount="8420">
  <si>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</si>
  <si>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</si>
  <si>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</si>
  <si>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</si>
  <si>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</si>
  <si>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</si>
  <si>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</si>
  <si>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</si>
  <si>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</si>
  <si>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</si>
  <si>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</si>
  <si>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</si>
  <si>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</si>
  <si>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</si>
  <si>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</si>
  <si>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</si>
  <si>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</si>
  <si>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</si>
  <si>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</si>
  <si>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</si>
  <si>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</si>
  <si>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</si>
  <si>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</si>
  <si>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</si>
  <si>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</si>
  <si>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</si>
  <si>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</si>
  <si>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</si>
  <si>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</si>
  <si>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</si>
  <si>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</si>
  <si>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</si>
  <si>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</si>
  <si>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</si>
  <si>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</si>
  <si>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</si>
  <si>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</si>
  <si>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</si>
  <si>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</si>
  <si>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</si>
  <si>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</si>
  <si>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</si>
  <si>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</si>
  <si>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</si>
  <si>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</si>
  <si>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</si>
  <si>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</si>
  <si>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</si>
  <si>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</si>
  <si>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</si>
  <si>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</si>
  <si>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</si>
  <si>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</si>
  <si>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</si>
  <si>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</si>
  <si>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</si>
  <si>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</si>
  <si>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</si>
  <si>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</si>
  <si>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</si>
  <si>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</si>
  <si>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</si>
  <si>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</si>
  <si>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</si>
  <si>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</si>
  <si>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</si>
  <si>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</si>
  <si>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</si>
  <si>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</si>
  <si>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</si>
  <si>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</si>
  <si>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</si>
  <si>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</si>
  <si>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</si>
  <si>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</si>
  <si>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</si>
  <si>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</si>
  <si>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</si>
  <si>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</si>
  <si>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</si>
  <si>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</si>
  <si>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</si>
  <si>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</si>
  <si>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</si>
  <si>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</si>
  <si>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</si>
  <si>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</si>
  <si>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</si>
  <si>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</si>
  <si>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</si>
  <si>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</si>
  <si>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</si>
  <si>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</si>
  <si>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</si>
  <si>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</si>
  <si>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</si>
  <si>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</si>
  <si>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</si>
  <si>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</si>
  <si>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</si>
  <si>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</si>
  <si>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</si>
  <si>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</si>
  <si>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</si>
  <si>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</si>
  <si>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</si>
  <si>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</si>
  <si>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</si>
  <si>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</si>
  <si>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</si>
  <si>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</si>
  <si>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</si>
  <si>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</si>
  <si>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</si>
  <si>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</si>
  <si>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</si>
  <si>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</si>
  <si>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</si>
  <si>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</si>
  <si>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</si>
  <si>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</si>
  <si>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</si>
  <si>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</si>
  <si>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</si>
  <si>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</si>
  <si>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</si>
  <si>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</si>
  <si>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</si>
  <si>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</si>
  <si>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</si>
  <si>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</si>
  <si>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</si>
  <si>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</si>
  <si>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</si>
  <si>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</si>
  <si>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</si>
  <si>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</si>
  <si>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</si>
  <si>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</si>
  <si>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</si>
  <si>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</si>
  <si>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</si>
  <si>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</si>
  <si>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</si>
  <si>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</si>
  <si>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</si>
  <si>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</si>
  <si>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</si>
  <si>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</si>
  <si>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</si>
  <si>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</si>
  <si>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</si>
  <si>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</si>
  <si>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</si>
  <si>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</si>
  <si>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</si>
  <si>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</si>
  <si>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</si>
  <si>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</si>
  <si>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</si>
  <si>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</si>
  <si>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</si>
  <si>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</si>
  <si>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</si>
  <si>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</si>
  <si>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</si>
  <si>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</si>
  <si>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</si>
  <si>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</si>
  <si>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</si>
  <si>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</si>
  <si>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</si>
  <si>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</si>
  <si>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</si>
  <si>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</si>
  <si>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</si>
  <si>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</si>
  <si>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</si>
  <si>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</si>
  <si>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</si>
  <si>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</si>
  <si>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</si>
  <si>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</si>
  <si>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</si>
  <si>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</si>
  <si>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</si>
  <si>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</si>
  <si>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</si>
  <si>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</si>
  <si>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</si>
  <si>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</si>
  <si>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</si>
  <si>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</si>
  <si>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</si>
  <si>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</si>
  <si>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</si>
  <si>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</si>
  <si>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</si>
  <si>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</si>
  <si>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</si>
  <si>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</si>
  <si>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</si>
  <si>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</si>
  <si>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</si>
  <si>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</si>
  <si>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</si>
  <si>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</si>
  <si>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</si>
  <si>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</si>
  <si>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</si>
  <si>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</si>
  <si>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</si>
  <si>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</si>
  <si>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</si>
  <si>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</si>
  <si>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</si>
  <si>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</si>
  <si>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</si>
  <si>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</si>
  <si>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</si>
  <si>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</si>
  <si>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</si>
  <si>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</si>
  <si>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</si>
  <si>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</si>
  <si>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</si>
  <si>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</si>
  <si>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</si>
  <si>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</si>
  <si>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</si>
  <si>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</si>
  <si>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</si>
  <si>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</si>
  <si>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</si>
  <si>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</si>
  <si>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</si>
  <si>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</si>
  <si>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</si>
  <si>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</si>
  <si>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</si>
  <si>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</si>
  <si>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</si>
  <si>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</si>
  <si>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</si>
  <si>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</si>
  <si>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</si>
  <si>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</si>
  <si>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</si>
  <si>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</si>
  <si>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</si>
  <si>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</si>
  <si>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</si>
  <si>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</si>
  <si>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</si>
  <si>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</si>
  <si>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</si>
  <si>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</si>
  <si>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</si>
  <si>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</si>
  <si>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</si>
  <si>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</si>
  <si>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</si>
  <si>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</si>
  <si>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</si>
  <si>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</si>
  <si>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</si>
  <si>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</si>
  <si>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</si>
  <si>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</si>
  <si>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</si>
  <si>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</si>
  <si>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</si>
  <si>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</si>
  <si>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</si>
  <si>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</si>
  <si>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</si>
  <si>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</si>
  <si>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</si>
  <si>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</si>
  <si>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</si>
  <si>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</si>
  <si>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</si>
  <si>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</si>
  <si>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</si>
  <si>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</si>
  <si>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</si>
  <si>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</si>
  <si>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</si>
  <si>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</si>
  <si>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</si>
  <si>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</si>
  <si>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</si>
  <si>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</si>
  <si>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</si>
  <si>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</si>
  <si>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</si>
  <si>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</si>
  <si>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</si>
  <si>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</si>
  <si>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</si>
  <si>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</si>
  <si>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</si>
  <si>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</si>
  <si>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</si>
  <si>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</si>
  <si>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</si>
  <si>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</si>
  <si>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</si>
  <si>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</si>
  <si>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</si>
  <si>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</si>
  <si>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</si>
  <si>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</si>
  <si>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</si>
  <si>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</si>
  <si>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</si>
  <si>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</si>
  <si>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</si>
  <si>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</si>
  <si>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</si>
  <si>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</si>
  <si>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</si>
  <si>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</si>
  <si>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</si>
  <si>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</si>
  <si>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</si>
  <si>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</si>
  <si>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</si>
  <si>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</si>
  <si>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</si>
  <si>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</si>
  <si>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</si>
  <si>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</si>
  <si>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</si>
  <si>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</si>
  <si>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</si>
  <si>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</si>
  <si>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</si>
  <si>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</si>
  <si>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</si>
  <si>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</si>
  <si>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</si>
  <si>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</si>
  <si>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</si>
  <si>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</si>
  <si>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</si>
  <si>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</si>
  <si>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</si>
  <si>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</si>
  <si>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</si>
  <si>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</si>
  <si>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</si>
  <si>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</si>
  <si>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</si>
  <si>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</si>
  <si>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</si>
  <si>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</si>
  <si>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</si>
  <si>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</si>
  <si>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</si>
  <si>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</si>
  <si>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</si>
  <si>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</si>
  <si>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</si>
  <si>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</si>
  <si>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</si>
  <si>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</si>
  <si>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</si>
  <si>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</si>
  <si>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</si>
  <si>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</si>
  <si>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</si>
  <si>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</si>
  <si>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</si>
  <si>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</si>
  <si>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</si>
  <si>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</si>
  <si>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</si>
  <si>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</si>
  <si>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</si>
  <si>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</si>
  <si>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</si>
  <si>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</si>
  <si>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</si>
  <si>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</si>
  <si>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</si>
  <si>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</si>
  <si>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</si>
  <si>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</si>
  <si>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</si>
  <si>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</si>
  <si>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</si>
  <si>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</si>
  <si>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</si>
  <si>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</si>
  <si>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</si>
  <si>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</si>
  <si>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</si>
  <si>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</si>
  <si>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</si>
  <si>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</si>
  <si>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</si>
  <si>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</si>
  <si>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</si>
  <si>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</si>
  <si>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</si>
  <si>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</si>
  <si>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</si>
  <si>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</si>
  <si>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</si>
  <si>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</si>
  <si>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</si>
  <si>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</si>
  <si>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</si>
  <si>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</si>
  <si>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</si>
  <si>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</si>
  <si>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</si>
  <si>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</si>
  <si>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</si>
  <si>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</si>
  <si>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</si>
  <si>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</si>
  <si>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</si>
  <si>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</si>
  <si>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</si>
  <si>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</si>
  <si>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</si>
  <si>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</si>
  <si>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</si>
  <si>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</si>
  <si>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</si>
  <si>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</si>
  <si>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</si>
  <si>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</si>
  <si>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</si>
  <si>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</si>
  <si>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</si>
  <si>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</si>
  <si>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</si>
  <si>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</si>
  <si>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</si>
  <si>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</si>
  <si>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</si>
  <si>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</si>
  <si>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</si>
  <si>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</si>
  <si>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</si>
  <si>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</si>
  <si>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</si>
  <si>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</si>
  <si>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</si>
  <si>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</si>
  <si>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</si>
  <si>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</si>
  <si>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</si>
  <si>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</si>
  <si>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</si>
  <si>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</si>
  <si>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</si>
  <si>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</si>
  <si>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</si>
  <si>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</si>
  <si>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</si>
  <si>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</si>
  <si>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</si>
  <si>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</si>
  <si>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</si>
  <si>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</si>
  <si>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</si>
  <si>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</si>
  <si>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</si>
  <si>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</si>
  <si>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</si>
  <si>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</si>
  <si>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</si>
  <si>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</si>
  <si>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</si>
  <si>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</si>
  <si>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</si>
  <si>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</si>
  <si>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</si>
  <si>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</si>
  <si>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</si>
  <si>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</si>
  <si>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</si>
  <si>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</si>
  <si>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</si>
  <si>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</si>
  <si>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</si>
  <si>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</si>
  <si>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</si>
  <si>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</si>
  <si>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</si>
  <si>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</si>
  <si>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</si>
  <si>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</si>
  <si>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</si>
  <si>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</si>
  <si>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</si>
  <si>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</si>
  <si>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</si>
  <si>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</si>
  <si>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</si>
  <si>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</si>
  <si>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</si>
  <si>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</si>
  <si>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</si>
  <si>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</si>
  <si>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</si>
  <si>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</si>
  <si>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</si>
  <si>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</si>
  <si>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</si>
  <si>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</si>
  <si>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</si>
  <si>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</si>
  <si>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</si>
  <si>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</si>
  <si>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</si>
  <si>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</si>
  <si>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</si>
  <si>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</si>
  <si>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</si>
  <si>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</si>
  <si>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</si>
  <si>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</si>
  <si>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</si>
  <si>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</si>
  <si>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</si>
  <si>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</si>
  <si>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</si>
  <si>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</si>
  <si>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</si>
  <si>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</si>
  <si>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</si>
  <si>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</si>
  <si>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</si>
  <si>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</si>
  <si>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</si>
  <si>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</si>
  <si>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</si>
  <si>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</si>
  <si>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</si>
  <si>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</si>
  <si>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</si>
  <si>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</si>
  <si>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</si>
  <si>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</si>
  <si>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</si>
  <si>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</si>
  <si>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</si>
  <si>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</si>
  <si>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</si>
  <si>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</si>
  <si>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</si>
  <si>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</si>
  <si>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</si>
  <si>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</si>
  <si>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</si>
  <si>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</si>
  <si>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</si>
  <si>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</si>
  <si>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</si>
  <si>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</si>
  <si>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</si>
  <si>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</si>
  <si>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</si>
  <si>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</si>
  <si>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</si>
  <si>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</si>
  <si>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</si>
  <si>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</si>
  <si>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</si>
  <si>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</si>
  <si>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</si>
  <si>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</si>
  <si>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</si>
  <si>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</si>
  <si>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</si>
  <si>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</si>
  <si>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</si>
  <si>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</si>
  <si>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</si>
  <si>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</si>
  <si>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</si>
  <si>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</si>
  <si>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</si>
  <si>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</si>
  <si>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</si>
  <si>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</si>
  <si>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</si>
  <si>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</si>
  <si>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</si>
  <si>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</si>
  <si>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</si>
  <si>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</si>
  <si>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</si>
  <si>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</si>
  <si>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</si>
  <si>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</si>
  <si>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</si>
  <si>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</si>
  <si>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</si>
  <si>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</si>
  <si>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</si>
  <si>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</si>
  <si>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</si>
  <si>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</si>
  <si>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</si>
  <si>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</si>
  <si>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</si>
  <si>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</si>
  <si>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</si>
  <si>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</si>
  <si>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</si>
  <si>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</si>
  <si>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</si>
  <si>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</si>
  <si>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</si>
  <si>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</si>
  <si>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</si>
  <si>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</si>
  <si>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</si>
  <si>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</si>
  <si>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</si>
  <si>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</si>
  <si>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</si>
  <si>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</si>
  <si>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</si>
  <si>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</si>
  <si>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</si>
  <si>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</si>
  <si>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</si>
  <si>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</si>
  <si>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</si>
  <si>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</si>
  <si>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</si>
  <si>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</si>
  <si>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</si>
  <si>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</si>
  <si>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</si>
  <si>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</si>
  <si>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</si>
  <si>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</si>
  <si>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</si>
  <si>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</si>
  <si>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</si>
  <si>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</si>
  <si>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</si>
  <si>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</si>
  <si>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</si>
  <si>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</si>
  <si>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</si>
  <si>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</si>
  <si>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</si>
  <si>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</si>
  <si>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</si>
  <si>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</si>
  <si>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</si>
  <si>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</si>
  <si>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</si>
  <si>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</si>
  <si>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</si>
  <si>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</si>
  <si>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</si>
  <si>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</si>
  <si>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</si>
  <si>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</si>
  <si>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</si>
  <si>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</si>
  <si>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</si>
  <si>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</si>
  <si>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</si>
  <si>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</si>
  <si>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</si>
  <si>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</si>
  <si>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</si>
  <si>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</si>
  <si>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</si>
  <si>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</si>
  <si>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</si>
  <si>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</si>
  <si>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</si>
  <si>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</si>
  <si>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</si>
  <si>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</si>
  <si>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</si>
  <si>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</si>
  <si>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</si>
  <si>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</si>
  <si>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</si>
  <si>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</si>
  <si>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</si>
  <si>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</si>
  <si>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</si>
  <si>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</si>
  <si>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</si>
  <si>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</si>
  <si>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</si>
  <si>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</si>
  <si>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</si>
  <si>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</si>
  <si>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</si>
  <si>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</si>
  <si>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</si>
  <si>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</si>
  <si>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</si>
  <si>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</si>
  <si>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</si>
  <si>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</si>
  <si>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</si>
  <si>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</si>
  <si>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</si>
  <si>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</si>
  <si>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</si>
  <si>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</si>
  <si>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</si>
  <si>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</si>
  <si>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</si>
  <si>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</si>
  <si>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</si>
  <si>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</si>
  <si>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</si>
  <si>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</si>
  <si>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</si>
  <si>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</si>
  <si>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</si>
  <si>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</si>
  <si>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</si>
  <si>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</si>
  <si>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</si>
  <si>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</si>
  <si>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</si>
  <si>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</si>
  <si>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</si>
  <si>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</si>
  <si>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</si>
  <si>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</si>
  <si>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</si>
  <si>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</si>
  <si>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</si>
  <si>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</si>
  <si>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</si>
  <si>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</si>
  <si>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</si>
  <si>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</si>
  <si>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</si>
  <si>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</si>
  <si>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</si>
  <si>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</si>
  <si>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</si>
  <si>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</si>
  <si>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</si>
  <si>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</si>
  <si>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</si>
  <si>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</si>
  <si>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</si>
  <si>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</si>
  <si>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</si>
  <si>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</si>
  <si>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</si>
  <si>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</si>
  <si>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</si>
  <si>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</si>
  <si>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</si>
  <si>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</si>
  <si>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</si>
  <si>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</si>
  <si>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</si>
  <si>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</si>
  <si>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</si>
  <si>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</si>
  <si>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</si>
  <si>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</si>
  <si>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</si>
  <si>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</si>
  <si>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</si>
  <si>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</si>
  <si>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</si>
  <si>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</si>
  <si>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</si>
  <si>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</si>
  <si>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</si>
  <si>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</si>
  <si>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</si>
  <si>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</si>
  <si>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</si>
  <si>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</si>
  <si>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</si>
  <si>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</si>
  <si>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</si>
  <si>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</si>
  <si>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</si>
  <si>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</si>
  <si>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</si>
  <si>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</si>
  <si>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</si>
  <si>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</si>
  <si>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</si>
  <si>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</si>
  <si>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</si>
  <si>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</si>
  <si>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</si>
  <si>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</si>
  <si>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</si>
  <si>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</si>
  <si>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</si>
  <si>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</si>
  <si>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</si>
  <si>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</si>
  <si>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</si>
  <si>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</si>
  <si>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</si>
  <si>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</si>
  <si>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</si>
  <si>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</si>
  <si>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</si>
  <si>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</si>
  <si>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</si>
  <si>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</si>
  <si>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</si>
  <si>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</si>
  <si>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</si>
  <si>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</si>
  <si>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</si>
  <si>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</si>
  <si>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</si>
  <si>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</si>
  <si>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</si>
  <si>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</si>
  <si>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</si>
  <si>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</si>
  <si>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</si>
  <si>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</si>
  <si>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</si>
  <si>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</si>
  <si>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</si>
  <si>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</si>
  <si>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</si>
  <si>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</si>
  <si>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</si>
  <si>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</si>
  <si>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</si>
  <si>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</si>
  <si>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</si>
  <si>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</si>
  <si>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</si>
  <si>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</si>
  <si>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</si>
  <si>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</si>
  <si>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</si>
  <si>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</si>
  <si>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</si>
  <si>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</si>
  <si>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</si>
  <si>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</si>
  <si>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</si>
  <si>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</si>
  <si>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</si>
  <si>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</si>
  <si>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</si>
  <si>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</si>
  <si>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</si>
  <si>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</si>
  <si>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</si>
  <si>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</si>
  <si>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</si>
  <si>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</si>
  <si>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</si>
  <si>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</si>
  <si>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</si>
  <si>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</si>
  <si>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</si>
  <si>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</si>
  <si>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</si>
  <si>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</si>
  <si>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</si>
  <si>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</si>
  <si>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</si>
  <si>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</si>
  <si>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</si>
  <si>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</si>
  <si>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</si>
  <si>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</si>
  <si>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</si>
  <si>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</si>
  <si>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</si>
  <si>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</si>
  <si>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</si>
  <si>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</si>
  <si>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</si>
  <si>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</si>
  <si>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</si>
  <si>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</si>
  <si>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</si>
  <si>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</si>
  <si>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</si>
  <si>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</si>
  <si>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</si>
  <si>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</si>
  <si>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</si>
  <si>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</si>
  <si>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</si>
  <si>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</si>
  <si>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</si>
  <si>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</si>
  <si>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</si>
  <si>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</si>
  <si>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</si>
  <si>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</si>
  <si>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</si>
  <si>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</si>
  <si>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</si>
  <si>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</si>
  <si>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</si>
  <si>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</si>
  <si>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</si>
  <si>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</si>
  <si>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</si>
  <si>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</si>
  <si>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</si>
  <si>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</si>
  <si>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</si>
  <si>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</si>
  <si>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</si>
  <si>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</si>
  <si>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</si>
  <si>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</si>
  <si>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</si>
  <si>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</si>
  <si>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</si>
  <si>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</si>
  <si>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</si>
  <si>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</si>
  <si>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</si>
  <si>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</si>
  <si>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</si>
  <si>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</si>
  <si>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</si>
  <si>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</si>
  <si>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</si>
  <si>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</si>
  <si>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</si>
  <si>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</si>
  <si>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</si>
  <si>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</si>
  <si>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</si>
  <si>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</si>
  <si>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</si>
  <si>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</si>
  <si>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</si>
  <si>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</si>
  <si>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</si>
  <si>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</si>
  <si>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</si>
  <si>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</si>
  <si>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</si>
  <si>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</si>
  <si>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</si>
  <si>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</si>
  <si>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</si>
  <si>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</si>
  <si>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</si>
  <si>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</si>
  <si>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</si>
  <si>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</si>
  <si>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</si>
  <si>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</si>
  <si>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</si>
  <si>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</si>
  <si>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</si>
  <si>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</si>
  <si>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</si>
  <si>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</si>
  <si>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</si>
  <si>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</si>
  <si>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</si>
  <si>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</si>
  <si>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</si>
  <si>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</si>
  <si>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</si>
  <si>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</si>
  <si>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</si>
  <si>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</si>
  <si>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</si>
  <si>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</si>
  <si>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</si>
  <si>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</si>
  <si>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</si>
  <si>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</si>
  <si>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</si>
  <si>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</si>
  <si>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</si>
  <si>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</si>
  <si>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</si>
  <si>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</si>
  <si>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</si>
  <si>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</si>
  <si>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</si>
  <si>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</si>
  <si>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</si>
  <si>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</si>
  <si>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</si>
  <si>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</si>
  <si>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</si>
  <si>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</si>
  <si>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</si>
  <si>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</si>
  <si>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</si>
  <si>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</si>
  <si>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</si>
  <si>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</si>
  <si>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</si>
  <si>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</si>
  <si>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</si>
  <si>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</si>
  <si>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</si>
  <si>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</si>
  <si>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</si>
  <si>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</si>
  <si>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</si>
  <si>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</si>
  <si>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</si>
  <si>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</si>
  <si>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</si>
  <si>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</si>
  <si>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</si>
  <si>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</si>
  <si>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</si>
  <si>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</si>
  <si>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</si>
  <si>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</si>
  <si>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</si>
  <si>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</si>
  <si>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</si>
  <si>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</si>
  <si>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</si>
  <si>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</si>
  <si>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</si>
  <si>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</si>
  <si>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</si>
  <si>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</si>
  <si>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</si>
  <si>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</si>
  <si>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</si>
  <si>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</si>
  <si>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</si>
  <si>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</si>
  <si>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</si>
  <si>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</si>
  <si>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</si>
  <si>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</si>
  <si>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</si>
  <si>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</si>
  <si>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</si>
  <si>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</si>
  <si>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</si>
  <si>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</si>
  <si>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</si>
  <si>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</si>
  <si>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</si>
  <si>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</si>
  <si>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</si>
  <si>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</si>
  <si>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</si>
  <si>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</si>
  <si>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</si>
  <si>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</si>
  <si>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</si>
  <si>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</si>
  <si>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</si>
  <si>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</si>
  <si>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</si>
  <si>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</si>
  <si>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</si>
  <si>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</si>
  <si>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</si>
  <si>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</si>
  <si>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</si>
  <si>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</si>
  <si>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</si>
  <si>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</si>
  <si>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</si>
  <si>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</si>
  <si>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</si>
  <si>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</si>
  <si>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</si>
  <si>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</si>
  <si>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</si>
  <si>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</si>
  <si>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</si>
  <si>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</si>
  <si>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</si>
  <si>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</si>
  <si>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</si>
  <si>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</si>
  <si>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</si>
  <si>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</si>
  <si>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</si>
  <si>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</si>
  <si>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</si>
  <si>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</si>
  <si>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</si>
  <si>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</si>
  <si>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</si>
  <si>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</si>
  <si>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</si>
  <si>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</si>
  <si>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</si>
  <si>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</si>
  <si>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</si>
  <si>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</si>
  <si>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</si>
  <si>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</si>
  <si>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</si>
  <si>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</si>
  <si>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</si>
  <si>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</si>
  <si>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</si>
  <si>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</si>
  <si>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</si>
  <si>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</si>
  <si>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</si>
  <si>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</si>
  <si>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</si>
  <si>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</si>
  <si>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</si>
  <si>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</si>
  <si>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</si>
  <si>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</si>
  <si>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</si>
  <si>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</si>
  <si>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</si>
  <si>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</si>
  <si>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</si>
  <si>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</si>
  <si>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</si>
  <si>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</si>
  <si>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</si>
  <si>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</si>
  <si>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</si>
  <si>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</si>
  <si>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</si>
  <si>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</si>
  <si>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</si>
  <si>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</si>
  <si>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</si>
  <si>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</si>
  <si>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</si>
  <si>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</si>
  <si>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</si>
  <si>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</si>
  <si>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</si>
  <si>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</si>
  <si>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</si>
  <si>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</si>
  <si>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</si>
  <si>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</si>
  <si>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</si>
  <si>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</si>
  <si>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</si>
  <si>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</si>
  <si>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</si>
  <si>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</si>
  <si>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</si>
  <si>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</si>
  <si>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</si>
  <si>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</si>
  <si>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</si>
  <si>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</si>
  <si>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</si>
  <si>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</si>
  <si>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</si>
  <si>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</si>
  <si>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</si>
  <si>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</si>
  <si>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</si>
  <si>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</si>
  <si>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</si>
  <si>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</si>
  <si>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</si>
  <si>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</si>
  <si>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</si>
  <si>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</si>
  <si>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</si>
  <si>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</si>
  <si>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</si>
  <si>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</si>
  <si>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</si>
  <si>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</si>
  <si>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</si>
  <si>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</si>
  <si>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</si>
  <si>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</si>
  <si>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</si>
  <si>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</si>
  <si>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</si>
  <si>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</si>
  <si>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</si>
  <si>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</si>
  <si>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</si>
  <si>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</si>
  <si>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</si>
  <si>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</si>
  <si>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</si>
  <si>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</si>
  <si>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</si>
  <si>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</si>
  <si>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</si>
  <si>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</si>
  <si>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</si>
  <si>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</si>
  <si>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</si>
  <si>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</si>
  <si>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</si>
  <si>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</si>
  <si>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</si>
  <si>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</si>
  <si>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</si>
  <si>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</si>
  <si>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</si>
  <si>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</si>
  <si>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</si>
  <si>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</si>
  <si>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</si>
  <si>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</si>
  <si>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</si>
  <si>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</si>
  <si>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</si>
  <si>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</si>
  <si>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</si>
  <si>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</si>
  <si>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</si>
  <si>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</si>
  <si>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</si>
  <si>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</si>
  <si>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</si>
  <si>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</si>
  <si>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</si>
  <si>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</si>
  <si>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</si>
  <si>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</si>
  <si>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</si>
  <si>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</si>
  <si>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</si>
  <si>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</si>
  <si>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</si>
  <si>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</si>
  <si>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</si>
  <si>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</si>
  <si>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</si>
  <si>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</si>
  <si>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</si>
  <si>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</si>
  <si>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</si>
  <si>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</si>
  <si>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</si>
  <si>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</si>
  <si>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</si>
  <si>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</si>
  <si>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</si>
  <si>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</si>
  <si>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</si>
  <si>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</si>
  <si>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</si>
  <si>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</si>
  <si>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</si>
  <si>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</si>
  <si>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</si>
  <si>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</si>
  <si>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</si>
  <si>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</si>
  <si>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</si>
  <si>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</si>
  <si>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</si>
  <si>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</si>
  <si>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</si>
  <si>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</si>
  <si>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</si>
  <si>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</si>
  <si>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</si>
  <si>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</si>
  <si>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</si>
  <si>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</si>
  <si>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</si>
  <si>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</si>
  <si>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</si>
  <si>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</si>
  <si>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</si>
  <si>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</si>
  <si>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</si>
  <si>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</si>
  <si>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</si>
  <si>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</si>
  <si>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</si>
  <si>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</si>
  <si>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</si>
  <si>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</si>
  <si>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</si>
  <si>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</si>
  <si>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</si>
  <si>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</si>
  <si>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</si>
  <si>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</si>
  <si>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</si>
  <si>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</si>
  <si>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</si>
  <si>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</si>
  <si>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</si>
  <si>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</si>
  <si>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</si>
  <si>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</si>
  <si>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</si>
  <si>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</si>
  <si>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</si>
  <si>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</si>
  <si>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</si>
  <si>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</si>
  <si>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</si>
  <si>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</si>
  <si>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</si>
  <si>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</si>
  <si>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</si>
  <si>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</si>
  <si>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</si>
  <si>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</si>
  <si>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</si>
  <si>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</si>
  <si>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</si>
  <si>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</si>
  <si>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</si>
  <si>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</si>
  <si>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</si>
  <si>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</si>
  <si>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</si>
  <si>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</si>
  <si>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</si>
  <si>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</si>
  <si>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</si>
  <si>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</si>
  <si>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</si>
  <si>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</si>
  <si>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</si>
  <si>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</si>
  <si>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</si>
  <si>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</si>
  <si>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</si>
  <si>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</si>
  <si>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</si>
  <si>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</si>
  <si>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</si>
  <si>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</si>
  <si>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</si>
  <si>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</si>
  <si>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</si>
  <si>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</si>
  <si>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</si>
  <si>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</si>
  <si>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</si>
  <si>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</si>
  <si>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</si>
  <si>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</si>
  <si>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</si>
  <si>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</si>
  <si>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</si>
  <si>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</si>
  <si>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</si>
  <si>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</si>
  <si>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</si>
  <si>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</si>
  <si>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</si>
  <si>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</si>
  <si>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</si>
  <si>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</si>
  <si>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</si>
  <si>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</si>
  <si>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</si>
  <si>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</si>
  <si>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</si>
  <si>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</si>
  <si>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</si>
  <si>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</si>
  <si>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</si>
  <si>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</si>
  <si>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</si>
  <si>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</si>
  <si>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</si>
  <si>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</si>
  <si>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</si>
  <si>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</si>
  <si>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</si>
  <si>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</si>
  <si>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</si>
  <si>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</si>
  <si>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</si>
  <si>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</si>
  <si>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</si>
  <si>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</si>
  <si>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</si>
  <si>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</si>
  <si>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</si>
  <si>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</si>
  <si>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</si>
  <si>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</si>
  <si>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</si>
  <si>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</si>
  <si>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</si>
  <si>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</si>
  <si>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</si>
  <si>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</si>
  <si>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</si>
  <si>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</si>
  <si>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</si>
  <si>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</si>
  <si>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</si>
  <si>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</si>
  <si>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</si>
  <si>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</si>
  <si>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</si>
  <si>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</si>
  <si>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</si>
  <si>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</si>
  <si>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</si>
  <si>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</si>
  <si>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</si>
  <si>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</si>
  <si>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</si>
  <si>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</si>
  <si>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</si>
  <si>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</si>
  <si>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</si>
  <si>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</si>
  <si>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</si>
  <si>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</si>
  <si>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</si>
  <si>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</si>
  <si>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</si>
  <si>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</si>
  <si>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</si>
  <si>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</si>
  <si>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</si>
  <si>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</si>
  <si>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</si>
  <si>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</si>
  <si>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</si>
  <si>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</si>
  <si>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</si>
  <si>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</si>
  <si>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</si>
  <si>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</si>
  <si>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</si>
  <si>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</si>
  <si>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</si>
  <si>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</si>
  <si>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</si>
  <si>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</si>
  <si>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</si>
  <si>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</si>
  <si>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</si>
  <si>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</si>
  <si>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</si>
  <si>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</si>
  <si>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</si>
  <si>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</si>
  <si>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</si>
  <si>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</si>
  <si>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</si>
  <si>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</si>
  <si>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</si>
  <si>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</si>
  <si>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</si>
  <si>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</si>
  <si>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</si>
  <si>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</si>
  <si>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</si>
  <si>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</si>
  <si>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</si>
  <si>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</si>
  <si>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</si>
  <si>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</si>
  <si>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</si>
  <si>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</si>
  <si>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</si>
  <si>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</si>
  <si>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</si>
  <si>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</si>
  <si>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</si>
  <si>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</si>
  <si>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</si>
  <si>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</si>
  <si>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</si>
  <si>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</si>
  <si>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</si>
  <si>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</si>
  <si>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</si>
  <si>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</si>
  <si>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</si>
  <si>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</si>
  <si>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</si>
  <si>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</si>
  <si>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</si>
  <si>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</si>
  <si>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</si>
  <si>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</si>
  <si>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</si>
  <si>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</si>
  <si>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</si>
  <si>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</si>
  <si>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</si>
  <si>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</si>
  <si>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</si>
  <si>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</si>
  <si>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</si>
  <si>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</si>
  <si>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</si>
  <si>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</si>
  <si>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</si>
  <si>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</si>
  <si>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</si>
  <si>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</si>
  <si>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</si>
  <si>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</si>
  <si>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</si>
  <si>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</si>
  <si>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</si>
  <si>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</si>
  <si>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</si>
  <si>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</si>
  <si>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</si>
  <si>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</si>
  <si>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</si>
  <si>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</si>
  <si>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</si>
  <si>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</si>
  <si>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</si>
  <si>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</si>
  <si>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</si>
  <si>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</si>
  <si>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</si>
  <si>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</si>
  <si>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</si>
  <si>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</si>
  <si>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</si>
  <si>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</si>
  <si>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</si>
  <si>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</si>
  <si>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</si>
  <si>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</si>
  <si>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</si>
  <si>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</si>
  <si>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</si>
  <si>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</si>
  <si>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</si>
  <si>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</si>
  <si>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</si>
  <si>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</si>
  <si>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</si>
  <si>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</si>
  <si>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</si>
  <si>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</si>
  <si>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</si>
  <si>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</si>
  <si>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</si>
  <si>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</si>
  <si>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</si>
  <si>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</si>
  <si>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</si>
  <si>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</si>
  <si>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</si>
  <si>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</si>
  <si>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</si>
  <si>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</si>
  <si>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</si>
  <si>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</si>
  <si>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</si>
  <si>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</si>
  <si>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</si>
  <si>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</si>
  <si>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</si>
  <si>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</si>
  <si>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</si>
  <si>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</si>
  <si>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</si>
  <si>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</si>
  <si>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</si>
  <si>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</si>
  <si>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</si>
  <si>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</si>
  <si>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</si>
  <si>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</si>
  <si>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</si>
  <si>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</si>
  <si>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</si>
  <si>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</si>
  <si>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</si>
  <si>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</si>
  <si>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</si>
  <si>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</si>
  <si>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</si>
  <si>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</si>
  <si>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</si>
  <si>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</si>
  <si>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</si>
  <si>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</si>
  <si>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</si>
  <si>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</si>
  <si>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</si>
  <si>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</si>
  <si>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</si>
  <si>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</si>
  <si>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</si>
  <si>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</si>
  <si>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</si>
  <si>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</si>
  <si>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</si>
  <si>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</si>
  <si>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</si>
  <si>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</si>
  <si>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</si>
  <si>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</si>
  <si>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</si>
  <si>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</si>
  <si>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</si>
  <si>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</si>
  <si>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</si>
  <si>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</si>
  <si>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</si>
  <si>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</si>
  <si>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</si>
  <si>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</si>
  <si>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</si>
  <si>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</si>
  <si>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</si>
  <si>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</si>
  <si>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</si>
  <si>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</si>
  <si>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</si>
  <si>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</si>
  <si>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</si>
  <si>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</si>
  <si>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</si>
  <si>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</si>
  <si>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</si>
  <si>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</si>
  <si>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</si>
  <si>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</si>
  <si>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</si>
  <si>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</si>
  <si>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</si>
  <si>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</si>
  <si>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</si>
  <si>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</si>
  <si>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</si>
  <si>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</si>
  <si>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</si>
  <si>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</si>
  <si>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</si>
  <si>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</si>
  <si>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</si>
  <si>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</si>
  <si>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</si>
  <si>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</si>
  <si>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</si>
  <si>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</si>
  <si>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</si>
  <si>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</si>
  <si>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</si>
  <si>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</si>
  <si>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</si>
  <si>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</si>
  <si>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</si>
  <si>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</si>
  <si>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</si>
  <si>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</si>
  <si>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</si>
  <si>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</si>
  <si>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</si>
  <si>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</si>
  <si>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</si>
  <si>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</si>
  <si>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</si>
  <si>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</si>
  <si>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</si>
  <si>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</si>
  <si>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</si>
  <si>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</si>
  <si>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</si>
  <si>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</si>
  <si>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</si>
  <si>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</si>
  <si>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</si>
  <si>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</si>
  <si>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</si>
  <si>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</si>
  <si>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</si>
  <si>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</si>
  <si>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</si>
  <si>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</si>
  <si>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</si>
  <si>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</si>
  <si>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</si>
  <si>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</si>
  <si>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</si>
  <si>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</si>
  <si>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</si>
  <si>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</si>
  <si>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</si>
  <si>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</si>
  <si>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</si>
  <si>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</si>
  <si>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</si>
  <si>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</si>
  <si>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</si>
  <si>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</si>
  <si>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</si>
  <si>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</si>
  <si>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</si>
  <si>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</si>
  <si>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</si>
  <si>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</si>
  <si>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</si>
  <si>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</si>
  <si>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</si>
  <si>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</si>
  <si>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</si>
  <si>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</si>
  <si>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</si>
  <si>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</si>
  <si>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</si>
  <si>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</si>
  <si>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</si>
  <si>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</si>
  <si>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</si>
  <si>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</si>
  <si>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</si>
  <si>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</si>
  <si>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</si>
  <si>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</si>
  <si>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</si>
  <si>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</si>
  <si>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</si>
  <si>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</si>
  <si>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</si>
  <si>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</si>
  <si>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</si>
  <si>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</si>
  <si>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</si>
  <si>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</si>
  <si>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</si>
  <si>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</si>
  <si>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</si>
  <si>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</si>
  <si>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</si>
  <si>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</si>
  <si>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</si>
  <si>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</si>
  <si>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</si>
  <si>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</si>
  <si>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</si>
  <si>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</si>
  <si>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</si>
  <si>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</si>
  <si>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</si>
  <si>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</si>
  <si>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</si>
  <si>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</si>
  <si>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</si>
  <si>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</si>
  <si>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</si>
  <si>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</si>
  <si>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</si>
  <si>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</si>
  <si>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</si>
  <si>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</si>
  <si>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</si>
  <si>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</si>
  <si>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</si>
  <si>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</si>
  <si>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</si>
  <si>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</si>
  <si>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</si>
  <si>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</si>
  <si>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</si>
  <si>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</si>
  <si>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</si>
  <si>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</si>
  <si>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</si>
  <si>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</si>
  <si>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</si>
  <si>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</si>
  <si>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</si>
  <si>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</si>
  <si>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</si>
  <si>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</si>
  <si>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</si>
  <si>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</si>
  <si>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</si>
  <si>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</si>
  <si>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</si>
  <si>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</si>
  <si>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</si>
  <si>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</si>
  <si>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</si>
  <si>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</si>
  <si>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</si>
  <si>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</si>
  <si>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</si>
  <si>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</si>
  <si>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</si>
  <si>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</si>
  <si>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</si>
  <si>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</si>
  <si>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</si>
  <si>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</si>
  <si>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</si>
  <si>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</si>
  <si>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</si>
  <si>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</si>
  <si>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</si>
  <si>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</si>
  <si>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</si>
  <si>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</si>
  <si>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</si>
  <si>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</si>
  <si>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</si>
  <si>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</si>
  <si>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</si>
  <si>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</si>
  <si>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</si>
  <si>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</si>
  <si>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</si>
  <si>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</si>
  <si>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</si>
  <si>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</si>
  <si>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</si>
  <si>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</si>
  <si>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</si>
  <si>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</si>
  <si>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</si>
  <si>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</si>
  <si>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</si>
  <si>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</si>
  <si>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</si>
  <si>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</si>
  <si>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</si>
  <si>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</si>
  <si>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</si>
  <si>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</si>
  <si>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</si>
  <si>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</si>
  <si>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</si>
  <si>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</si>
  <si>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</si>
  <si>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</si>
  <si>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</si>
  <si>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</si>
  <si>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</si>
  <si>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</si>
  <si>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</si>
  <si>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</si>
  <si>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</si>
  <si>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</si>
  <si>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</si>
  <si>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</si>
  <si>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</si>
  <si>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</si>
  <si>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</si>
  <si>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</si>
  <si>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</si>
  <si>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</si>
  <si>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</si>
  <si>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</si>
  <si>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</si>
  <si>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</si>
  <si>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</si>
  <si>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</si>
  <si>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</si>
  <si>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</si>
  <si>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</si>
  <si>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</si>
  <si>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</si>
  <si>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</si>
  <si>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</si>
  <si>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</si>
  <si>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</si>
  <si>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</si>
  <si>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</si>
  <si>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</si>
  <si>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</si>
  <si>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</si>
  <si>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</si>
  <si>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</si>
  <si>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</si>
  <si>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</si>
  <si>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</si>
  <si>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</si>
  <si>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</si>
  <si>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</si>
  <si>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</si>
  <si>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</si>
  <si>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</si>
  <si>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</si>
  <si>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</si>
  <si>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</si>
  <si>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</si>
  <si>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</si>
  <si>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</si>
  <si>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</si>
  <si>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</si>
  <si>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</si>
  <si>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</si>
  <si>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</si>
  <si>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</si>
  <si>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</si>
  <si>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</si>
  <si>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</si>
  <si>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</si>
  <si>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</si>
  <si>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</si>
  <si>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</si>
  <si>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</si>
  <si>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</si>
  <si>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</si>
  <si>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</si>
  <si>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</si>
  <si>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</si>
  <si>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</si>
  <si>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</si>
  <si>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</si>
  <si>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</si>
  <si>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</si>
  <si>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</si>
  <si>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</si>
  <si>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</si>
  <si>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</si>
  <si>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</si>
  <si>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</si>
  <si>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</si>
  <si>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</si>
  <si>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</si>
  <si>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</si>
  <si>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</si>
  <si>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</si>
  <si>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</si>
  <si>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</si>
  <si>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</si>
  <si>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</si>
  <si>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</si>
  <si>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</si>
  <si>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</si>
  <si>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</si>
  <si>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</si>
  <si>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</si>
  <si>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</si>
  <si>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</si>
  <si>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</si>
  <si>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</si>
  <si>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</si>
  <si>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</si>
  <si>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</si>
  <si>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</si>
  <si>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</si>
  <si>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</si>
  <si>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</si>
  <si>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</si>
  <si>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</si>
  <si>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</si>
  <si>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</si>
  <si>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</si>
  <si>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</si>
  <si>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</si>
  <si>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</si>
  <si>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</si>
  <si>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</si>
  <si>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</si>
  <si>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</si>
  <si>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</si>
  <si>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</si>
  <si>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</si>
  <si>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</si>
  <si>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</si>
  <si>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</si>
  <si>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</si>
  <si>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</si>
  <si>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</si>
  <si>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</si>
  <si>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</si>
  <si>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</si>
  <si>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</si>
  <si>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</si>
  <si>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</si>
  <si>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</si>
  <si>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</si>
  <si>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</si>
  <si>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</si>
  <si>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</si>
  <si>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</si>
  <si>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</si>
  <si>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</si>
  <si>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</si>
  <si>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</si>
  <si>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</si>
  <si>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</si>
  <si>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</si>
  <si>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</si>
  <si>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</si>
  <si>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</si>
  <si>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</si>
  <si>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</si>
  <si>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</si>
  <si>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</si>
  <si>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</si>
  <si>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</si>
  <si>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</si>
  <si>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</si>
  <si>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</si>
  <si>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</si>
  <si>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</si>
  <si>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</si>
  <si>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</si>
  <si>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</si>
  <si>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</si>
  <si>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</si>
  <si>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</si>
  <si>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</si>
  <si>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</si>
  <si>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</si>
  <si>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</si>
  <si>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</si>
  <si>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</si>
  <si>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</si>
  <si>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</si>
  <si>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</si>
  <si>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</si>
  <si>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</si>
  <si>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</si>
  <si>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</si>
  <si>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</si>
  <si>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</si>
  <si>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</si>
  <si>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</si>
  <si>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</si>
  <si>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</si>
  <si>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</si>
  <si>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</si>
  <si>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</si>
  <si>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</si>
  <si>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</si>
  <si>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</si>
  <si>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</si>
  <si>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</si>
  <si>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</si>
  <si>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</si>
  <si>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</si>
  <si>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</si>
  <si>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</si>
  <si>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</si>
  <si>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</si>
  <si>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</si>
  <si>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</si>
  <si>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</si>
  <si>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</si>
  <si>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</si>
  <si>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</si>
  <si>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</si>
  <si>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</si>
  <si>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</si>
  <si>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</si>
  <si>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</si>
  <si>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</si>
  <si>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</si>
  <si>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</si>
  <si>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</si>
  <si>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</si>
  <si>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</si>
  <si>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</si>
  <si>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</si>
  <si>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</si>
  <si>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</si>
  <si>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</si>
  <si>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</si>
  <si>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</si>
  <si>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</si>
  <si>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</si>
  <si>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</si>
  <si>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</si>
  <si>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</si>
  <si>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</si>
  <si>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</si>
  <si>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</si>
  <si>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</si>
  <si>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</si>
  <si>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</si>
  <si>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</si>
  <si>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</si>
  <si>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</si>
  <si>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</si>
  <si>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</si>
  <si>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</si>
  <si>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</si>
  <si>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</si>
  <si>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</si>
  <si>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</si>
  <si>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</si>
  <si>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</si>
  <si>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</si>
  <si>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</si>
  <si>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</si>
  <si>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</si>
  <si>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</si>
  <si>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</si>
  <si>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</si>
  <si>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</si>
  <si>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</si>
  <si>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</si>
  <si>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</si>
  <si>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</si>
  <si>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</si>
  <si>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</si>
  <si>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</si>
  <si>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</si>
  <si>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</si>
  <si>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</si>
  <si>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</si>
  <si>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</si>
  <si>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</si>
  <si>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</si>
  <si>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</si>
  <si>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</si>
  <si>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</si>
  <si>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</si>
  <si>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</si>
  <si>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</si>
  <si>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</si>
  <si>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</si>
  <si>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</si>
  <si>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</si>
  <si>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</si>
  <si>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</si>
  <si>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</si>
  <si>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</si>
  <si>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</si>
  <si>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</si>
  <si>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</si>
  <si>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</si>
  <si>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</si>
  <si>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</si>
  <si>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</si>
  <si>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</si>
  <si>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</si>
  <si>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</si>
  <si>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</si>
  <si>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</si>
  <si>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</si>
  <si>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</si>
  <si>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</si>
  <si>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</si>
  <si>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</si>
  <si>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</si>
  <si>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</si>
  <si>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</si>
  <si>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</si>
  <si>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</si>
  <si>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</si>
  <si>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</si>
  <si>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</si>
  <si>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</si>
  <si>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</si>
  <si>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</si>
  <si>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</si>
  <si>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</si>
  <si>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</si>
  <si>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</si>
  <si>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</si>
  <si>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</si>
  <si>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</si>
  <si>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</si>
  <si>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</si>
  <si>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</si>
  <si>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</si>
  <si>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</si>
  <si>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</si>
  <si>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</si>
  <si>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</si>
  <si>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</si>
  <si>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</si>
  <si>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</si>
  <si>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</si>
  <si>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</si>
  <si>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</si>
  <si>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</si>
  <si>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</si>
  <si>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</si>
  <si>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</si>
  <si>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</si>
  <si>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</si>
  <si>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</si>
  <si>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</si>
  <si>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</si>
  <si>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</si>
  <si>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</si>
  <si>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</si>
  <si>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</si>
  <si>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</si>
  <si>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</si>
  <si>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</si>
  <si>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</si>
  <si>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</si>
  <si>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</si>
  <si>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</si>
  <si>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</si>
  <si>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</si>
  <si>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</si>
  <si>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</si>
  <si>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</si>
  <si>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</si>
  <si>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</si>
  <si>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</si>
  <si>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</si>
  <si>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</si>
  <si>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</si>
  <si>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</si>
  <si>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</si>
  <si>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</si>
  <si>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</si>
  <si>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</si>
  <si>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</si>
  <si>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</si>
  <si>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</si>
  <si>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</si>
  <si>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</si>
  <si>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</si>
  <si>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</si>
  <si>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</si>
  <si>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</si>
  <si>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</si>
  <si>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</si>
  <si>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</si>
  <si>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</si>
  <si>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</si>
  <si>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</si>
  <si>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</si>
  <si>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</si>
  <si>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</si>
  <si>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</si>
  <si>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</si>
  <si>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</si>
  <si>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</si>
  <si>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</si>
  <si>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</si>
  <si>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</si>
  <si>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</si>
  <si>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</si>
  <si>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</si>
  <si>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</si>
  <si>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</si>
  <si>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</si>
  <si>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</si>
  <si>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</si>
  <si>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</si>
  <si>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</si>
  <si>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</si>
  <si>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</si>
  <si>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</si>
  <si>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</si>
  <si>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</si>
  <si>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</si>
  <si>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</si>
  <si>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</si>
  <si>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</si>
  <si>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</si>
  <si>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</si>
  <si>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</si>
  <si>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</si>
  <si>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</si>
  <si>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</si>
  <si>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</si>
  <si>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</si>
  <si>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</si>
  <si>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</si>
  <si>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</si>
  <si>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</si>
  <si>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</si>
  <si>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</si>
  <si>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</si>
  <si>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</si>
  <si>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</si>
  <si>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</si>
  <si>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</si>
  <si>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</si>
  <si>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</si>
  <si>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</si>
  <si>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</si>
  <si>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</si>
  <si>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</si>
  <si>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</si>
  <si>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</si>
  <si>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</si>
  <si>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</si>
  <si>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</si>
  <si>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</si>
  <si>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</si>
  <si>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</si>
  <si>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</si>
  <si>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</si>
  <si>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</si>
  <si>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</si>
  <si>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</si>
  <si>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</si>
  <si>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</si>
  <si>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</si>
  <si>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</si>
  <si>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</si>
  <si>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</si>
  <si>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</si>
  <si>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</si>
  <si>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</si>
  <si>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</si>
  <si>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</si>
  <si>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</si>
  <si>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</si>
  <si>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</si>
  <si>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</si>
  <si>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</si>
  <si>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</si>
  <si>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</si>
  <si>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</si>
  <si>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</si>
  <si>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</si>
  <si>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</si>
  <si>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</si>
  <si>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</si>
  <si>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</si>
  <si>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</si>
  <si>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</si>
  <si>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</si>
  <si>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</si>
  <si>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</si>
  <si>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</si>
  <si>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</si>
  <si>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</si>
  <si>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</si>
  <si>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</si>
  <si>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</si>
  <si>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</si>
  <si>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</si>
  <si>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</si>
  <si>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</si>
  <si>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</si>
  <si>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</si>
  <si>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</si>
  <si>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</si>
  <si>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</si>
  <si>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</si>
  <si>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</si>
  <si>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</si>
  <si>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</si>
  <si>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</si>
  <si>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</si>
  <si>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</si>
  <si>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</si>
  <si>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</si>
  <si>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</si>
  <si>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</si>
  <si>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</si>
  <si>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</si>
  <si>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</si>
  <si>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</si>
  <si>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</si>
  <si>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</si>
  <si>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</si>
  <si>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</si>
  <si>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</si>
  <si>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</si>
  <si>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</si>
  <si>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</si>
  <si>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</si>
  <si>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</si>
  <si>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</si>
  <si>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</si>
  <si>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</si>
  <si>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</si>
  <si>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</si>
  <si>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</si>
  <si>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</si>
  <si>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</si>
  <si>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</si>
  <si>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</si>
  <si>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</si>
  <si>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</si>
  <si>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</si>
  <si>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</si>
  <si>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</si>
  <si>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</si>
  <si>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</si>
  <si>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</si>
  <si>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</si>
  <si>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</si>
  <si>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</si>
  <si>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</si>
  <si>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</si>
  <si>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</si>
  <si>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</si>
  <si>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</si>
  <si>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</si>
  <si>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</si>
  <si>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</si>
  <si>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</si>
  <si>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</si>
  <si>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</si>
  <si>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</si>
  <si>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</si>
  <si>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</si>
  <si>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</si>
  <si>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</si>
  <si>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</si>
  <si>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</si>
  <si>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</si>
  <si>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</si>
  <si>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</si>
  <si>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</si>
  <si>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</si>
  <si>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</si>
  <si>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</si>
  <si>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</si>
  <si>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</si>
  <si>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</si>
  <si>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</si>
  <si>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</si>
  <si>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</si>
  <si>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</si>
  <si>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</si>
  <si>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</si>
  <si>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</si>
  <si>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</si>
  <si>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</si>
  <si>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</si>
  <si>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</si>
  <si>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</si>
  <si>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</si>
  <si>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</si>
  <si>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</si>
  <si>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</si>
  <si>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</si>
  <si>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</si>
  <si>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</si>
  <si>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</si>
  <si>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</si>
  <si>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</si>
  <si>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</si>
  <si>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</si>
  <si>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</si>
  <si>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</si>
  <si>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</si>
  <si>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</si>
  <si>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</si>
  <si>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</si>
  <si>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</si>
  <si>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</si>
  <si>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</si>
  <si>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</si>
  <si>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</si>
  <si>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</si>
  <si>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</si>
  <si>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</si>
  <si>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</si>
  <si>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</si>
  <si>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</si>
  <si>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</si>
  <si>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</si>
  <si>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</si>
  <si>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</si>
  <si>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</si>
  <si>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</si>
  <si>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</si>
  <si>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</si>
  <si>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</si>
  <si>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</si>
  <si>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</si>
  <si>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</si>
  <si>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</si>
  <si>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</si>
  <si>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</si>
  <si>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</si>
  <si>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</si>
  <si>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</si>
  <si>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</si>
  <si>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</si>
  <si>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</si>
  <si>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</si>
  <si>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</si>
  <si>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</si>
  <si>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</si>
  <si>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</si>
  <si>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</si>
  <si>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</si>
  <si>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</si>
  <si>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</si>
  <si>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</si>
  <si>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</si>
  <si>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</si>
  <si>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</si>
  <si>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</si>
  <si>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</si>
  <si>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</si>
  <si>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</si>
  <si>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</si>
  <si>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</si>
  <si>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</si>
  <si>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</si>
  <si>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</si>
  <si>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</si>
  <si>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</si>
  <si>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</si>
  <si>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</si>
  <si>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</si>
  <si>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</si>
  <si>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</si>
  <si>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</si>
  <si>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</si>
  <si>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</si>
  <si>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</si>
  <si>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</si>
  <si>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</si>
  <si>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</si>
  <si>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</si>
  <si>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</si>
  <si>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</si>
  <si>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</si>
  <si>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</si>
  <si>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</si>
  <si>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</si>
  <si>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</si>
  <si>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</si>
  <si>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</si>
  <si>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</si>
  <si>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</si>
  <si>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</si>
  <si>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</si>
  <si>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</si>
  <si>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</si>
  <si>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</si>
  <si>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</si>
  <si>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</si>
  <si>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</si>
  <si>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</si>
  <si>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</si>
  <si>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</si>
  <si>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</si>
  <si>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</si>
  <si>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</si>
  <si>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</si>
  <si>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</si>
  <si>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</si>
  <si>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</si>
  <si>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</si>
  <si>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</si>
  <si>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</si>
  <si>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</si>
  <si>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</si>
  <si>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</si>
  <si>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</si>
  <si>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</si>
  <si>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</si>
  <si>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</si>
  <si>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</si>
  <si>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</si>
  <si>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</si>
  <si>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</si>
  <si>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</si>
  <si>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</si>
  <si>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</si>
  <si>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</si>
  <si>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</si>
  <si>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</si>
  <si>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</si>
  <si>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</si>
  <si>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</si>
  <si>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</si>
  <si>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</si>
  <si>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</si>
  <si>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</si>
  <si>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</si>
  <si>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</si>
  <si>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</si>
  <si>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</si>
  <si>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</si>
  <si>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</si>
  <si>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</si>
  <si>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</si>
  <si>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</si>
  <si>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</si>
  <si>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</si>
  <si>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</si>
  <si>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</si>
  <si>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</si>
  <si>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</si>
  <si>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</si>
  <si>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</si>
  <si>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</si>
  <si>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</si>
  <si>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</si>
  <si>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</si>
  <si>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</si>
  <si>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</si>
  <si>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</si>
  <si>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</si>
  <si>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</si>
  <si>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</si>
  <si>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</si>
  <si>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</si>
  <si>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</si>
  <si>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</si>
  <si>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</si>
  <si>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</si>
  <si>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</si>
  <si>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</si>
  <si>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</si>
  <si>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</si>
  <si>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</si>
  <si>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</si>
  <si>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</si>
  <si>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</si>
  <si>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</si>
  <si>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</si>
  <si>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</si>
  <si>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</si>
  <si>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</si>
  <si>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</si>
  <si>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</si>
  <si>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</si>
  <si>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</si>
  <si>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</si>
  <si>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</si>
  <si>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</si>
  <si>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</si>
  <si>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</si>
  <si>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</si>
  <si>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</si>
  <si>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</si>
  <si>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</si>
  <si>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</si>
  <si>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</si>
  <si>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</si>
  <si>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</si>
  <si>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</si>
  <si>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</si>
  <si>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</si>
  <si>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</si>
  <si>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</si>
  <si>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</si>
  <si>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</si>
  <si>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</si>
  <si>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</si>
  <si>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</si>
  <si>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</si>
  <si>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</si>
  <si>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</si>
  <si>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</si>
  <si>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</si>
  <si>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</si>
  <si>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</si>
  <si>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</si>
  <si>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</si>
  <si>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</si>
  <si>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</si>
  <si>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</si>
  <si>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</si>
  <si>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</si>
  <si>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</si>
  <si>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</si>
  <si>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</si>
  <si>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</si>
  <si>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</si>
  <si>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</si>
  <si>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</si>
  <si>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</si>
  <si>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</si>
  <si>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</si>
  <si>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</si>
  <si>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</si>
  <si>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</si>
  <si>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</si>
  <si>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</si>
  <si>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</si>
  <si>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</si>
  <si>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</si>
  <si>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</si>
  <si>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</si>
  <si>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</si>
  <si>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</si>
  <si>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</si>
  <si>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</si>
  <si>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</si>
  <si>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</si>
  <si>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</si>
  <si>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</si>
  <si>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</si>
  <si>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</si>
  <si>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</si>
  <si>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</si>
  <si>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</si>
  <si>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</si>
  <si>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</si>
  <si>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</si>
  <si>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</si>
  <si>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</si>
  <si>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</si>
  <si>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</si>
  <si>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</si>
  <si>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</si>
  <si>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</si>
  <si>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</si>
  <si>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</si>
  <si>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</si>
  <si>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</si>
  <si>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</si>
  <si>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</si>
  <si>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</si>
  <si>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</si>
  <si>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</si>
  <si>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</si>
  <si>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</si>
  <si>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</si>
  <si>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</si>
  <si>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</si>
  <si>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</si>
  <si>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</si>
  <si>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</si>
  <si>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</si>
  <si>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</si>
  <si>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</si>
  <si>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</si>
  <si>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</si>
  <si>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</si>
  <si>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</si>
  <si>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</si>
  <si>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</si>
  <si>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</si>
  <si>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</si>
  <si>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</si>
  <si>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</si>
  <si>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</si>
  <si>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</si>
  <si>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</si>
  <si>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</si>
  <si>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</si>
  <si>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</si>
  <si>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</si>
  <si>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</si>
  <si>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</si>
  <si>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</si>
  <si>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</si>
  <si>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</si>
  <si>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</si>
  <si>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</si>
  <si>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</si>
  <si>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</si>
  <si>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</si>
  <si>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</si>
  <si>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</si>
  <si>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</si>
  <si>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</si>
  <si>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</si>
  <si>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</si>
  <si>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</si>
  <si>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</si>
  <si>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</si>
  <si>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</si>
  <si>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</si>
  <si>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</si>
  <si>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</si>
  <si>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</si>
  <si>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</si>
  <si>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</si>
  <si>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</si>
  <si>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</si>
  <si>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</si>
  <si>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</si>
  <si>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</si>
  <si>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</si>
  <si>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</si>
  <si>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</si>
  <si>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</si>
  <si>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</si>
  <si>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</si>
  <si>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</si>
  <si>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</si>
  <si>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</si>
  <si>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</si>
  <si>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</si>
  <si>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</si>
  <si>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</si>
  <si>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</si>
  <si>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</si>
  <si>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</si>
  <si>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</si>
  <si>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</si>
  <si>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</si>
  <si>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</si>
  <si>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</si>
  <si>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</si>
  <si>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</si>
  <si>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</si>
  <si>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</si>
  <si>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</si>
  <si>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</si>
  <si>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</si>
  <si>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</si>
  <si>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</si>
  <si>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</si>
  <si>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</si>
  <si>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</si>
  <si>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</si>
  <si>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</si>
  <si>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</si>
  <si>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</si>
  <si>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</si>
  <si>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</si>
  <si>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</si>
  <si>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</si>
  <si>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</si>
  <si>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</si>
  <si>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</si>
  <si>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</si>
  <si>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</si>
  <si>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</si>
  <si>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</si>
  <si>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</si>
  <si>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</si>
  <si>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</si>
  <si>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</si>
  <si>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</si>
  <si>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</si>
  <si>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</si>
  <si>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</si>
  <si>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</si>
  <si>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</si>
  <si>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</si>
  <si>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</si>
  <si>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</si>
  <si>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</si>
  <si>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</si>
  <si>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</si>
  <si>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</si>
  <si>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</si>
  <si>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</si>
  <si>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</si>
  <si>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</si>
  <si>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</si>
  <si>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</si>
  <si>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</si>
  <si>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</si>
  <si>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</si>
  <si>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</si>
  <si>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</si>
  <si>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</si>
  <si>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</si>
  <si>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</si>
  <si>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</si>
  <si>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</si>
  <si>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</si>
  <si>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</si>
  <si>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</si>
  <si>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</si>
  <si>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</si>
  <si>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</si>
  <si>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</si>
  <si>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</si>
  <si>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</si>
  <si>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</si>
  <si>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</si>
  <si>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</si>
  <si>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</si>
  <si>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</si>
  <si>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</si>
  <si>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</si>
  <si>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</si>
  <si>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</si>
  <si>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</si>
  <si>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</si>
  <si>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</si>
  <si>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</si>
  <si>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</si>
  <si>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</si>
  <si>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</si>
  <si>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</si>
  <si>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</si>
  <si>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</si>
  <si>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</si>
  <si>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</si>
  <si>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</si>
  <si>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</si>
  <si>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</si>
  <si>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</si>
  <si>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</si>
  <si>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</si>
  <si>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</si>
  <si>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</si>
  <si>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</si>
  <si>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</si>
  <si>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</si>
  <si>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</si>
  <si>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</si>
  <si>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</si>
  <si>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</si>
  <si>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</si>
  <si>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</si>
  <si>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</si>
  <si>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</si>
  <si>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</si>
  <si>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</si>
  <si>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</si>
  <si>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</si>
  <si>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</si>
  <si>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</si>
  <si>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</si>
  <si>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</si>
  <si>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</si>
  <si>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</si>
  <si>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</si>
  <si>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</si>
  <si>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</si>
  <si>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</si>
  <si>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</si>
  <si>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</si>
  <si>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</si>
  <si>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</si>
  <si>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</si>
  <si>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</si>
  <si>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</si>
  <si>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</si>
  <si>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</si>
  <si>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</si>
  <si>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</si>
  <si>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</si>
  <si>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</si>
  <si>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</si>
  <si>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</si>
  <si>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</si>
  <si>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</si>
  <si>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</si>
  <si>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</si>
  <si>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</si>
  <si>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</si>
  <si>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</si>
  <si>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</si>
  <si>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</si>
  <si>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</si>
  <si>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</si>
  <si>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</si>
  <si>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</si>
  <si>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</si>
  <si>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</si>
  <si>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</si>
  <si>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</si>
  <si>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</si>
  <si>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</si>
  <si>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</si>
  <si>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</si>
  <si>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</si>
  <si>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</si>
  <si>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</si>
  <si>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</si>
  <si>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</si>
  <si>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</si>
  <si>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</si>
  <si>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</si>
  <si>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</si>
  <si>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</si>
  <si>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</si>
  <si>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</si>
  <si>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</si>
  <si>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</si>
  <si>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</si>
  <si>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</si>
  <si>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</si>
  <si>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</si>
  <si>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</si>
  <si>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</si>
  <si>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</si>
  <si>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</si>
  <si>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</si>
  <si>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</si>
  <si>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</si>
  <si>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</si>
  <si>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</si>
  <si>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</si>
  <si>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</si>
  <si>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</si>
  <si>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</si>
  <si>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</si>
  <si>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</si>
  <si>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</si>
  <si>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</si>
  <si>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</si>
  <si>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</si>
  <si>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</si>
  <si>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</si>
  <si>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</si>
  <si>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</si>
  <si>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</si>
  <si>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</si>
  <si>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</si>
  <si>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</si>
  <si>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</si>
  <si>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</si>
  <si>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</si>
  <si>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</si>
  <si>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</si>
  <si>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</si>
  <si>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</si>
  <si>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</si>
  <si>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</si>
  <si>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</si>
  <si>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</si>
  <si>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</si>
  <si>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</si>
  <si>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</si>
  <si>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</si>
  <si>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</si>
  <si>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</si>
  <si>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</si>
  <si>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</si>
  <si>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</si>
  <si>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</si>
  <si>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</si>
  <si>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</si>
  <si>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</si>
  <si>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</si>
  <si>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</si>
  <si>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</si>
  <si>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</si>
  <si>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</si>
  <si>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</si>
  <si>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</si>
  <si>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</si>
  <si>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</si>
  <si>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</si>
  <si>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</si>
  <si>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</si>
  <si>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</si>
  <si>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</si>
  <si>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</si>
  <si>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</si>
  <si>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</si>
  <si>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</si>
  <si>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</si>
  <si>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</si>
  <si>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</si>
  <si>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</si>
  <si>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</si>
  <si>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</si>
  <si>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</si>
  <si>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</si>
  <si>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</si>
  <si>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</si>
  <si>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</si>
  <si>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</si>
  <si>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</si>
  <si>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</si>
  <si>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</si>
  <si>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</si>
  <si>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</si>
  <si>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</si>
  <si>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</si>
  <si>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</si>
  <si>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</si>
  <si>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</si>
  <si>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</si>
  <si>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</si>
  <si>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</si>
  <si>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</si>
  <si>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</si>
  <si>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</si>
  <si>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</si>
  <si>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</si>
  <si>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</si>
  <si>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</si>
  <si>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</si>
  <si>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</si>
  <si>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</si>
  <si>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</si>
  <si>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</si>
  <si>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</si>
  <si>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</si>
  <si>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</si>
  <si>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</si>
  <si>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</si>
  <si>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</si>
  <si>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</si>
  <si>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</si>
  <si>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</si>
  <si>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</si>
  <si>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</si>
  <si>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</si>
  <si>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</si>
  <si>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</si>
  <si>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</si>
  <si>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</si>
  <si>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</si>
  <si>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</si>
  <si>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</si>
  <si>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</si>
  <si>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</si>
  <si>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</si>
  <si>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</si>
  <si>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</si>
  <si>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</si>
  <si>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</si>
  <si>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</si>
  <si>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</si>
  <si>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</si>
  <si>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</si>
  <si>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</si>
  <si>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</si>
  <si>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</si>
  <si>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</si>
  <si>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</si>
  <si>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</si>
  <si>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</si>
  <si>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</si>
  <si>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</si>
  <si>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</si>
  <si>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</si>
  <si>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</si>
  <si>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</si>
  <si>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</si>
  <si>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</si>
  <si>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</si>
  <si>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</si>
  <si>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</si>
  <si>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</si>
  <si>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</si>
  <si>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</si>
  <si>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</si>
  <si>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</si>
  <si>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</si>
  <si>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</si>
  <si>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</si>
  <si>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</si>
  <si>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</si>
  <si>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</si>
  <si>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</si>
  <si>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</si>
  <si>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</si>
  <si>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</si>
  <si>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</si>
  <si>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</si>
  <si>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</si>
  <si>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</si>
  <si>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</si>
  <si>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</si>
  <si>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</si>
  <si>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</si>
  <si>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</si>
  <si>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</si>
  <si>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</si>
  <si>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</si>
  <si>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</si>
  <si>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</si>
  <si>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</si>
  <si>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</si>
  <si>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</si>
  <si>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</si>
  <si>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</si>
  <si>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</si>
  <si>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</si>
  <si>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</si>
  <si>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</si>
  <si>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</si>
  <si>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</si>
  <si>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</si>
  <si>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</si>
  <si>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</si>
  <si>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</si>
  <si>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</si>
  <si>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</si>
  <si>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</si>
  <si>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</si>
  <si>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</si>
  <si>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</si>
  <si>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</si>
  <si>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</si>
  <si>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</si>
  <si>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</si>
  <si>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</si>
  <si>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</si>
  <si>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</si>
  <si>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</si>
  <si>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</si>
  <si>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</si>
  <si>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</si>
  <si>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</si>
  <si>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</si>
  <si>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</si>
  <si>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</si>
  <si>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</si>
  <si>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</si>
  <si>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</si>
  <si>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</si>
  <si>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</si>
  <si>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</si>
  <si>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</si>
  <si>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</si>
  <si>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</si>
  <si>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</si>
  <si>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</si>
  <si>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</si>
  <si>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</si>
  <si>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</si>
  <si>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</si>
  <si>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</si>
  <si>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</si>
  <si>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</si>
  <si>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</si>
  <si>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</si>
  <si>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</si>
  <si>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</si>
  <si>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</si>
  <si>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</si>
  <si>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</si>
  <si>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</si>
  <si>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</si>
  <si>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</si>
  <si>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</si>
  <si>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</si>
  <si>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</si>
  <si>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</si>
  <si>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</si>
  <si>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</si>
  <si>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</si>
  <si>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</si>
  <si>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</si>
  <si>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</si>
  <si>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</si>
  <si>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</si>
  <si>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</si>
  <si>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</si>
  <si>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</si>
  <si>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</si>
  <si>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</si>
  <si>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</si>
  <si>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</si>
  <si>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</si>
  <si>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</si>
  <si>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</si>
  <si>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</si>
  <si>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</si>
  <si>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</si>
  <si>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</si>
  <si>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</si>
  <si>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</si>
  <si>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</si>
  <si>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</si>
  <si>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</si>
  <si>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</si>
  <si>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</si>
  <si>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</si>
  <si>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</si>
  <si>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</si>
  <si>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</si>
  <si>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</si>
  <si>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</si>
  <si>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</si>
  <si>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</si>
  <si>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</si>
  <si>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</si>
  <si>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</si>
  <si>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</si>
  <si>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</si>
  <si>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</si>
  <si>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</si>
  <si>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</si>
  <si>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</si>
  <si>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</si>
  <si>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</si>
  <si>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</si>
  <si>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</si>
  <si>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</si>
  <si>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</si>
  <si>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</si>
  <si>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</si>
  <si>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</si>
  <si>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</si>
  <si>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</si>
  <si>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</si>
  <si>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</si>
  <si>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</si>
  <si>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</si>
  <si>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</si>
  <si>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</si>
  <si>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</si>
  <si>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</si>
  <si>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</si>
  <si>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</si>
  <si>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</si>
  <si>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</si>
  <si>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</si>
  <si>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</si>
  <si>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</si>
  <si>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</si>
  <si>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</si>
  <si>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</si>
  <si>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</si>
  <si>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</si>
  <si>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</si>
  <si>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</si>
  <si>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</si>
  <si>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</si>
  <si>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</si>
  <si>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</si>
  <si>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</si>
  <si>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</si>
  <si>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</si>
  <si>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</si>
  <si>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</si>
  <si>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</si>
  <si>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</si>
  <si>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</si>
  <si>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</si>
  <si>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</si>
  <si>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</si>
  <si>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</si>
  <si>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</si>
  <si>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</si>
  <si>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</si>
  <si>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</si>
  <si>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</si>
  <si>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</si>
  <si>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</si>
  <si>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</si>
  <si>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</si>
  <si>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</si>
  <si>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</si>
  <si>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</si>
  <si>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</si>
  <si>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</si>
  <si>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</si>
  <si>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</si>
  <si>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</si>
  <si>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</si>
  <si>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</si>
  <si>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</si>
  <si>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</si>
  <si>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</si>
  <si>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</si>
  <si>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</si>
  <si>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</si>
  <si>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</si>
  <si>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</si>
  <si>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</si>
  <si>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</si>
  <si>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</si>
  <si>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</si>
  <si>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</si>
  <si>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</si>
  <si>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</si>
  <si>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</si>
  <si>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</si>
  <si>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</si>
  <si>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</si>
  <si>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</si>
  <si>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</si>
  <si>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</si>
  <si>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</si>
  <si>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</si>
  <si>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</si>
  <si>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</si>
  <si>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</si>
  <si>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</si>
  <si>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</si>
  <si>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</si>
  <si>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</si>
  <si>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</si>
  <si>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</si>
  <si>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</si>
  <si>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</si>
  <si>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</si>
  <si>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</si>
  <si>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</si>
  <si>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</si>
  <si>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</si>
  <si>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</si>
  <si>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</si>
  <si>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</si>
  <si>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</si>
  <si>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</si>
  <si>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</si>
  <si>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</si>
  <si>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</si>
  <si>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</si>
  <si>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</si>
  <si>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</si>
  <si>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</si>
  <si>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</si>
  <si>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</si>
  <si>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</si>
  <si>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</si>
  <si>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</si>
  <si>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</si>
  <si>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</si>
  <si>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</si>
  <si>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</si>
  <si>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</si>
  <si>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</si>
  <si>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</si>
  <si>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</si>
  <si>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</si>
  <si>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</si>
  <si>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</si>
  <si>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</si>
  <si>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</si>
  <si>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</si>
  <si>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</si>
  <si>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</si>
  <si>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</si>
  <si>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</si>
  <si>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</si>
  <si>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</si>
  <si>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</si>
  <si>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</si>
  <si>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</si>
  <si>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</si>
  <si>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</si>
  <si>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</si>
  <si>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</si>
  <si>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</si>
  <si>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</si>
  <si>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</si>
  <si>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</si>
  <si>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</si>
  <si>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</si>
  <si>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</si>
  <si>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</si>
  <si>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</si>
  <si>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</si>
  <si>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</si>
  <si>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</si>
  <si>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</si>
  <si>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</si>
  <si>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</si>
  <si>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</si>
  <si>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</si>
  <si>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</si>
  <si>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</si>
  <si>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</si>
  <si>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</si>
  <si>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</si>
  <si>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</si>
  <si>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</si>
  <si>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</si>
  <si>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</si>
  <si>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</si>
  <si>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</si>
  <si>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</si>
  <si>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</si>
  <si>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</si>
  <si>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</si>
  <si>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</si>
  <si>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</si>
  <si>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</si>
  <si>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</si>
  <si>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</si>
  <si>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</si>
  <si>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</si>
  <si>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</si>
  <si>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</si>
  <si>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</si>
  <si>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</si>
  <si>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</si>
  <si>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</si>
  <si>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</si>
  <si>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</si>
  <si>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</si>
  <si>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</si>
  <si>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</si>
  <si>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</si>
  <si>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</si>
  <si>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</si>
  <si>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</si>
  <si>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</si>
  <si>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</si>
  <si>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</si>
  <si>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</si>
  <si>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</si>
  <si>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</si>
  <si>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</si>
  <si>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</si>
  <si>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</si>
  <si>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</si>
  <si>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</si>
  <si>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</si>
  <si>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</si>
  <si>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</si>
  <si>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</si>
  <si>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</si>
  <si>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</si>
  <si>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</si>
  <si>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</si>
  <si>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</si>
  <si>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</si>
  <si>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</si>
  <si>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</si>
  <si>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</si>
  <si>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</si>
  <si>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</si>
  <si>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</si>
  <si>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</si>
  <si>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</si>
  <si>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</si>
  <si>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</si>
  <si>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</si>
  <si>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</si>
  <si>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</si>
  <si>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</si>
  <si>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</si>
  <si>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</si>
  <si>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</si>
  <si>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</si>
  <si>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</si>
  <si>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</si>
  <si>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</si>
  <si>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</si>
  <si>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</si>
  <si>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</si>
  <si>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</si>
  <si>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</si>
  <si>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</si>
  <si>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</si>
  <si>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</si>
  <si>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</si>
  <si>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</si>
  <si>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</si>
  <si>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</si>
  <si>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</si>
  <si>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</si>
  <si>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</si>
  <si>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</si>
  <si>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</si>
  <si>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</si>
  <si>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</si>
  <si>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</si>
  <si>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</si>
  <si>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</si>
  <si>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</si>
  <si>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</si>
  <si>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</si>
  <si>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</si>
  <si>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</si>
  <si>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</si>
  <si>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</si>
  <si>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</si>
  <si>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</si>
  <si>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</si>
  <si>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</si>
  <si>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</si>
  <si>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</si>
  <si>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</si>
  <si>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</si>
  <si>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</si>
  <si>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</si>
  <si>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</si>
  <si>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</si>
  <si>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</si>
  <si>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</si>
  <si>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</si>
  <si>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</si>
  <si>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</si>
  <si>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</si>
  <si>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</si>
  <si>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</si>
  <si>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</si>
  <si>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</si>
  <si>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</si>
  <si>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</si>
  <si>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</si>
  <si>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</si>
  <si>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</si>
  <si>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</si>
  <si>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</si>
  <si>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</si>
  <si>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</si>
  <si>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</si>
  <si>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</si>
  <si>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</si>
  <si>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</si>
  <si>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</si>
  <si>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</si>
  <si>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</si>
  <si>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</si>
  <si>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</si>
  <si>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</si>
  <si>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</si>
  <si>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</si>
  <si>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</si>
  <si>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</si>
  <si>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</si>
  <si>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</si>
  <si>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</si>
  <si>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</si>
  <si>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</si>
  <si>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</si>
  <si>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</si>
  <si>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</si>
  <si>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</si>
  <si>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</si>
  <si>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</si>
  <si>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</si>
  <si>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</si>
  <si>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</si>
  <si>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</si>
  <si>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</si>
  <si>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</si>
  <si>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</si>
  <si>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</si>
  <si>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</si>
  <si>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</si>
  <si>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</si>
  <si>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</si>
  <si>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</si>
  <si>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</si>
  <si>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</si>
  <si>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</si>
  <si>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</si>
  <si>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</si>
  <si>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</si>
  <si>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</si>
  <si>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</si>
  <si>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</si>
  <si>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</si>
  <si>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</si>
  <si>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</si>
  <si>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</si>
  <si>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</si>
  <si>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</si>
  <si>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</si>
  <si>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</si>
  <si>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</si>
  <si>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</si>
  <si>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</si>
  <si>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</si>
  <si>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</si>
  <si>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</si>
  <si>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</si>
  <si>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</si>
  <si>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</si>
  <si>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</si>
  <si>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</si>
  <si>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</si>
  <si>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</si>
  <si>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</si>
  <si>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</si>
  <si>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</si>
  <si>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</si>
  <si>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</si>
  <si>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</si>
  <si>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</si>
  <si>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</si>
  <si>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</si>
  <si>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</si>
  <si>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</si>
  <si>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</si>
  <si>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</si>
  <si>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</si>
  <si>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</si>
  <si>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</si>
  <si>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</si>
  <si>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</si>
  <si>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</si>
  <si>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</si>
  <si>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</si>
  <si>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</si>
  <si>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</si>
  <si>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</si>
  <si>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</si>
  <si>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</si>
  <si>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</si>
  <si>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</si>
  <si>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</si>
  <si>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</si>
  <si>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</si>
  <si>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</si>
  <si>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</si>
  <si>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</si>
  <si>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</si>
  <si>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</si>
  <si>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</si>
  <si>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</si>
  <si>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</si>
  <si>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</si>
  <si>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</si>
  <si>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</si>
  <si>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</si>
  <si>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</si>
  <si>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</si>
  <si>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</si>
  <si>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</si>
  <si>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</si>
  <si>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</si>
  <si>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</si>
  <si>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</si>
  <si>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</si>
  <si>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</si>
  <si>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</si>
  <si>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</si>
  <si>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</si>
  <si>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</si>
  <si>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</si>
  <si>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</si>
  <si>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</si>
  <si>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</si>
  <si>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</si>
  <si>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</si>
  <si>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</si>
  <si>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</si>
  <si>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</si>
  <si>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</si>
  <si>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</si>
  <si>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</si>
  <si>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</si>
  <si>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</si>
  <si>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</si>
  <si>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</si>
  <si>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</si>
  <si>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</si>
  <si>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</si>
  <si>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</si>
  <si>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</si>
  <si>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</si>
  <si>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</si>
  <si>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</si>
  <si>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</si>
  <si>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</si>
  <si>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</si>
  <si>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</si>
  <si>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</si>
  <si>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</si>
  <si>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</si>
  <si>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</si>
  <si>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</si>
  <si>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</si>
  <si>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</si>
  <si>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</si>
  <si>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</si>
  <si>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</si>
  <si>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</si>
  <si>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</si>
  <si>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</si>
  <si>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</si>
  <si>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</si>
  <si>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</si>
  <si>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</si>
  <si>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</si>
  <si>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</si>
  <si>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</si>
  <si>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</si>
  <si>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</si>
  <si>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</si>
  <si>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</si>
  <si>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</si>
  <si>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</si>
  <si>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</si>
  <si>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</si>
  <si>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</si>
  <si>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</si>
  <si>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</si>
  <si>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</si>
  <si>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</si>
  <si>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</si>
  <si>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</si>
  <si>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</si>
  <si>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</si>
  <si>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</si>
  <si>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</si>
  <si>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</si>
  <si>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</si>
  <si>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</si>
  <si>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</si>
  <si>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</si>
  <si>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</si>
  <si>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</si>
  <si>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</si>
  <si>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</si>
  <si>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</si>
  <si>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</si>
  <si>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</si>
  <si>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</si>
  <si>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</si>
  <si>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</si>
  <si>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</si>
  <si>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</si>
  <si>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</si>
  <si>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</si>
  <si>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</si>
  <si>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</si>
  <si>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</si>
  <si>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</si>
  <si>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</si>
  <si>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</si>
  <si>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</si>
  <si>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</si>
  <si>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</si>
  <si>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</si>
  <si>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</si>
  <si>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</si>
  <si>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</si>
  <si>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</si>
  <si>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</si>
  <si>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</si>
  <si>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</si>
  <si>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</si>
  <si>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</si>
  <si>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</si>
  <si>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</si>
  <si>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</si>
  <si>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</si>
  <si>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</si>
  <si>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</si>
  <si>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</si>
  <si>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</si>
  <si>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</si>
  <si>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</si>
  <si>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</si>
  <si>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</si>
  <si>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</si>
  <si>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</si>
  <si>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</si>
  <si>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</si>
  <si>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</si>
  <si>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</si>
  <si>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</si>
  <si>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</si>
  <si>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</si>
  <si>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</si>
  <si>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</si>
  <si>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</si>
  <si>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</si>
  <si>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</si>
  <si>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</si>
  <si>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</si>
  <si>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</si>
  <si>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</si>
  <si>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</si>
  <si>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</si>
  <si>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</si>
  <si>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</si>
  <si>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</si>
  <si>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</si>
  <si>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</si>
  <si>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</si>
  <si>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</si>
  <si>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</si>
  <si>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</si>
  <si>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</si>
  <si>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</si>
  <si>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</si>
  <si>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</si>
  <si>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</si>
  <si>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</si>
  <si>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</si>
  <si>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</si>
  <si>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</si>
  <si>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</si>
  <si>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</si>
  <si>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</si>
  <si>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</si>
  <si>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</si>
  <si>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</si>
  <si>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</si>
  <si>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</si>
  <si>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</si>
  <si>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</si>
  <si>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</si>
  <si>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</si>
  <si>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</si>
  <si>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</si>
  <si>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</si>
  <si>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</si>
  <si>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</si>
  <si>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</si>
  <si>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</si>
  <si>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</si>
  <si>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</si>
  <si>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</si>
  <si>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</si>
  <si>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</si>
  <si>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</si>
  <si>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</si>
  <si>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</si>
  <si>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</si>
  <si>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</si>
  <si>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</si>
  <si>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</si>
  <si>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</si>
  <si>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</si>
  <si>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</si>
  <si>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</si>
  <si>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</si>
  <si>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</si>
  <si>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</si>
  <si>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</si>
  <si>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</si>
  <si>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</si>
  <si>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</si>
  <si>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</si>
  <si>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</si>
  <si>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</si>
  <si>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</si>
  <si>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</si>
  <si>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</si>
  <si>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</si>
  <si>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</si>
  <si>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</si>
  <si>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</si>
  <si>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</si>
  <si>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</si>
  <si>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</si>
  <si>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</si>
  <si>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</si>
  <si>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</si>
  <si>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</si>
  <si>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</si>
  <si>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</si>
  <si>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</si>
  <si>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</si>
  <si>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</si>
  <si>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</si>
  <si>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</si>
  <si>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</si>
  <si>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</si>
  <si>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</si>
  <si>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</si>
  <si>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</si>
  <si>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</si>
  <si>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</si>
  <si>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</si>
  <si>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</si>
  <si>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</si>
  <si>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</si>
  <si>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</si>
  <si>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</si>
  <si>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</si>
  <si>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</si>
  <si>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</si>
  <si>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</si>
  <si>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</si>
  <si>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</si>
  <si>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</si>
  <si>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</si>
  <si>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</si>
  <si>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</si>
  <si>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</si>
  <si>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</si>
  <si>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</si>
  <si>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</si>
  <si>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</si>
  <si>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</si>
  <si>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</si>
  <si>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</si>
  <si>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</si>
  <si>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</si>
  <si>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</si>
  <si>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</si>
  <si>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</si>
  <si>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</si>
  <si>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</si>
  <si>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</si>
  <si>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</si>
  <si>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</si>
  <si>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</si>
  <si>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</si>
  <si>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</si>
  <si>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</si>
  <si>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</si>
  <si>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</si>
  <si>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</si>
  <si>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</si>
  <si>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</si>
  <si>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</si>
  <si>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</si>
  <si>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</si>
  <si>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</si>
  <si>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</si>
  <si>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</si>
  <si>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</si>
  <si>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</si>
  <si>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</si>
  <si>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</si>
  <si>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</si>
  <si>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</si>
  <si>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</si>
  <si>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</si>
  <si>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</si>
  <si>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</si>
  <si>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</si>
  <si>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</si>
  <si>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</si>
  <si>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</si>
  <si>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</si>
  <si>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</si>
  <si>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</si>
  <si>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</si>
  <si>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</si>
  <si>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</si>
  <si>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</si>
  <si>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</si>
  <si>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</si>
  <si>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</si>
  <si>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</si>
  <si>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</si>
  <si>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</si>
  <si>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</si>
  <si>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</si>
  <si>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</si>
  <si>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</si>
  <si>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</si>
  <si>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</si>
  <si>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</si>
  <si>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</si>
  <si>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</si>
  <si>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</si>
  <si>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</si>
  <si>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</si>
  <si>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</si>
  <si>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</si>
  <si>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</si>
  <si>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</si>
  <si>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</si>
  <si>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</si>
  <si>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</si>
  <si>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</si>
  <si>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</si>
  <si>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</si>
  <si>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</si>
  <si>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</si>
  <si>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</si>
  <si>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</si>
  <si>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</si>
  <si>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</si>
  <si>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</si>
  <si>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</si>
  <si>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</si>
  <si>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</si>
  <si>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</si>
  <si>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</si>
  <si>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</si>
  <si>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</si>
  <si>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</si>
  <si>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</si>
  <si>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</si>
  <si>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</si>
  <si>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</si>
  <si>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</si>
  <si>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</si>
  <si>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</si>
  <si>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</si>
  <si>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</si>
  <si>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</si>
  <si>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</si>
  <si>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</si>
  <si>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</si>
  <si>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</si>
  <si>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</si>
  <si>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</si>
  <si>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</si>
  <si>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</si>
  <si>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</si>
  <si>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</si>
  <si>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</si>
  <si>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</si>
  <si>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</si>
  <si>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</si>
  <si>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</si>
  <si>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</si>
  <si>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</si>
  <si>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</si>
  <si>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</si>
  <si>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</si>
  <si>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</si>
  <si>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</si>
  <si>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</si>
  <si>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</si>
  <si>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</si>
  <si>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</si>
  <si>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</si>
  <si>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</si>
  <si>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</si>
  <si>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</si>
  <si>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</si>
  <si>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</si>
  <si>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</si>
  <si>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</si>
  <si>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</si>
  <si>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</si>
  <si>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</si>
  <si>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</si>
  <si>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</si>
  <si>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</si>
  <si>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</si>
  <si>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</si>
  <si>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</si>
  <si>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</si>
  <si>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</si>
  <si>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</si>
  <si>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</si>
  <si>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</si>
  <si>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</si>
  <si>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</si>
  <si>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</si>
  <si>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</si>
  <si>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</si>
  <si>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</si>
  <si>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</si>
  <si>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</si>
  <si>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</si>
  <si>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</si>
  <si>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</si>
  <si>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</si>
  <si>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</si>
  <si>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</si>
  <si>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</si>
  <si>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</si>
  <si>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</si>
  <si>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</si>
  <si>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</si>
  <si>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</si>
  <si>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</si>
  <si>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</si>
  <si>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</si>
  <si>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</si>
  <si>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</si>
  <si>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</si>
  <si>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</si>
  <si>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</si>
  <si>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</si>
  <si>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</si>
  <si>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</si>
  <si>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</si>
  <si>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</si>
  <si>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</si>
  <si>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</si>
  <si>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</si>
  <si>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</si>
  <si>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</si>
  <si>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</si>
  <si>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</si>
  <si>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</si>
  <si>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</si>
  <si>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</si>
  <si>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</si>
  <si>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</si>
  <si>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</si>
  <si>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</si>
  <si>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</si>
  <si>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</si>
  <si>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</si>
  <si>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</si>
  <si>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</si>
  <si>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</si>
  <si>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</si>
  <si>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</si>
  <si>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</si>
  <si>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</si>
  <si>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</si>
  <si>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</si>
  <si>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</si>
  <si>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</si>
  <si>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</si>
  <si>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</si>
  <si>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</si>
  <si>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</si>
  <si>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</si>
  <si>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</si>
  <si>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</si>
  <si>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</si>
  <si>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</si>
  <si>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</si>
  <si>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</si>
  <si>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</si>
  <si>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</si>
  <si>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</si>
  <si>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</si>
  <si>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</si>
  <si>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</si>
  <si>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</si>
  <si>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</si>
  <si>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</si>
  <si>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</si>
  <si>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</si>
  <si>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</si>
  <si>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</si>
  <si>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</si>
  <si>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</si>
  <si>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</si>
  <si>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</si>
  <si>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</si>
  <si>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</si>
  <si>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</si>
  <si>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</si>
  <si>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</si>
  <si>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</si>
  <si>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</si>
  <si>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</si>
  <si>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</si>
  <si>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</si>
  <si>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</si>
  <si>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</si>
  <si>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</si>
  <si>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</si>
  <si>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</si>
  <si>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</si>
  <si>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</si>
  <si>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</si>
  <si>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</si>
  <si>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</si>
  <si>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</si>
  <si>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</si>
  <si>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</si>
  <si>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</si>
  <si>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</si>
  <si>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</si>
  <si>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</si>
  <si>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</si>
  <si>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</si>
  <si>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</si>
  <si>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</si>
  <si>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</si>
  <si>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</si>
  <si>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</si>
  <si>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</si>
  <si>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</si>
  <si>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</si>
  <si>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</si>
  <si>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</si>
  <si>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</si>
  <si>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</si>
  <si>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</si>
  <si>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</si>
  <si>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</si>
  <si>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</si>
  <si>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</si>
  <si>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</si>
  <si>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</si>
  <si>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</si>
  <si>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</si>
  <si>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</si>
  <si>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</si>
  <si>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</si>
  <si>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</si>
  <si>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</si>
  <si>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</si>
  <si>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</si>
  <si>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</si>
  <si>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</si>
  <si>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</si>
  <si>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</si>
  <si>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</si>
  <si>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</si>
  <si>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</si>
  <si>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</si>
  <si>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</si>
  <si>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</si>
  <si>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</si>
  <si>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</si>
  <si>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</si>
  <si>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</si>
  <si>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</si>
  <si>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</si>
  <si>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</si>
  <si>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</si>
  <si>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</si>
  <si>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</si>
  <si>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</si>
  <si>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</si>
  <si>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</si>
  <si>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</si>
  <si>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</si>
  <si>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</si>
  <si>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</si>
  <si>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</si>
  <si>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</si>
  <si>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</si>
  <si>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</si>
  <si>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</si>
  <si>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</si>
  <si>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</si>
  <si>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</si>
  <si>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</si>
  <si>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</si>
  <si>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</si>
  <si>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</si>
  <si>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</si>
  <si>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</si>
  <si>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</si>
  <si>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</si>
  <si>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</si>
  <si>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</si>
  <si>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</si>
  <si>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</si>
  <si>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</si>
  <si>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</si>
  <si>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</si>
  <si>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</si>
  <si>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</si>
  <si>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</si>
  <si>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</si>
  <si>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</si>
  <si>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</si>
  <si>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</si>
  <si>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</si>
  <si>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</si>
  <si>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</si>
  <si>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</si>
  <si>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</si>
  <si>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</si>
  <si>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</si>
  <si>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</si>
  <si>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</si>
  <si>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</si>
  <si>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</si>
  <si>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</si>
  <si>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</si>
  <si>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</si>
  <si>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</si>
  <si>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</si>
  <si>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</si>
  <si>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</si>
  <si>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</si>
  <si>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</si>
  <si>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</si>
  <si>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</si>
  <si>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</si>
  <si>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</si>
  <si>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</si>
  <si>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</si>
  <si>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</si>
  <si>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</si>
  <si>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</si>
  <si>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</si>
  <si>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</si>
  <si>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</si>
  <si>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</si>
  <si>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</si>
  <si>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</si>
  <si>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</si>
  <si>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</si>
  <si>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</si>
  <si>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</si>
  <si>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</si>
  <si>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</si>
  <si>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</si>
  <si>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</si>
  <si>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</si>
  <si>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</si>
  <si>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</si>
  <si>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</si>
  <si>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</si>
  <si>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</si>
  <si>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</si>
  <si>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</si>
  <si>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</si>
  <si>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</si>
  <si>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</si>
  <si>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</si>
  <si>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</si>
  <si>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</si>
  <si>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</si>
  <si>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</si>
  <si>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</si>
  <si>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</si>
  <si>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</si>
  <si>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</si>
  <si>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</si>
  <si>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</si>
  <si>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</si>
  <si>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</si>
  <si>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</si>
  <si>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</si>
  <si>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</si>
  <si>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</si>
  <si>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</si>
  <si>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</si>
  <si>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</si>
  <si>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</si>
  <si>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</si>
  <si>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</si>
  <si>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</si>
  <si>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</si>
  <si>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</si>
  <si>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</si>
  <si>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</si>
  <si>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</si>
  <si>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</si>
  <si>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</si>
  <si>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</si>
  <si>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</si>
  <si>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</si>
  <si>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</si>
  <si>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</si>
  <si>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</si>
  <si>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</si>
  <si>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</si>
  <si>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</si>
  <si>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</si>
  <si>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</si>
  <si>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</si>
  <si>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</si>
  <si>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</si>
  <si>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</si>
  <si>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</si>
  <si>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</si>
  <si>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</si>
  <si>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</si>
  <si>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</si>
  <si>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</si>
  <si>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</si>
  <si>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</si>
  <si>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</si>
  <si>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</si>
  <si>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</si>
  <si>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</si>
  <si>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</si>
  <si>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</si>
  <si>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</si>
  <si>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</si>
  <si>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</si>
  <si>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</si>
  <si>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</si>
  <si>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</si>
  <si>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</si>
  <si>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</si>
  <si>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</si>
  <si>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</si>
  <si>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</si>
  <si>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</si>
  <si>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</si>
  <si>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</si>
  <si>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</si>
  <si>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</si>
  <si>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</si>
  <si>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</si>
  <si>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</si>
  <si>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</si>
  <si>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</si>
  <si>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</si>
  <si>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</si>
  <si>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</si>
  <si>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</si>
  <si>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</si>
  <si>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</si>
  <si>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</si>
  <si>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</si>
  <si>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</si>
  <si>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</si>
  <si>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</si>
  <si>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</si>
  <si>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</si>
  <si>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</si>
  <si>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</si>
  <si>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</si>
  <si>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</si>
  <si>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</si>
  <si>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</si>
  <si>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</si>
  <si>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</si>
  <si>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</si>
  <si>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</si>
  <si>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</si>
  <si>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</si>
  <si>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</si>
  <si>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</si>
  <si>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</si>
  <si>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</si>
  <si>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</si>
  <si>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</si>
  <si>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</si>
  <si>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</si>
  <si>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</si>
  <si>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</si>
  <si>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</si>
  <si>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</si>
  <si>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</si>
  <si>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</si>
  <si>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</si>
  <si>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</si>
  <si>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</si>
  <si>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</si>
  <si>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</si>
  <si>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</si>
  <si>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</si>
  <si>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</si>
  <si>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</si>
  <si>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</si>
  <si>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</si>
  <si>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</si>
  <si>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</si>
  <si>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</si>
  <si>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</si>
  <si>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</si>
  <si>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</si>
  <si>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</si>
  <si>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</si>
  <si>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</si>
  <si>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</si>
  <si>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</si>
  <si>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</si>
  <si>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</si>
  <si>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</si>
  <si>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</si>
  <si>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</si>
  <si>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</si>
  <si>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</si>
  <si>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</si>
  <si>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</si>
  <si>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</si>
  <si>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</si>
  <si>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</si>
  <si>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</si>
  <si>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</si>
  <si>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</si>
  <si>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</si>
  <si>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</si>
  <si>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</si>
  <si>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</si>
  <si>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</si>
  <si>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</si>
  <si>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</si>
  <si>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</si>
  <si>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</si>
  <si>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</si>
  <si>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</si>
  <si>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</si>
  <si>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</si>
  <si>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</si>
  <si>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</si>
  <si>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</si>
  <si>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</si>
  <si>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</si>
  <si>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</si>
  <si>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</si>
  <si>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</si>
  <si>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</si>
  <si>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</si>
  <si>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</si>
  <si>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</si>
  <si>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</si>
  <si>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</si>
  <si>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</si>
  <si>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</si>
  <si>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</si>
  <si>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</si>
  <si>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</si>
  <si>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</si>
  <si>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</si>
  <si>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</si>
  <si>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</si>
  <si>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</si>
  <si>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</si>
  <si>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</si>
  <si>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</si>
  <si>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</si>
  <si>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</si>
  <si>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</si>
  <si>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</si>
  <si>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</si>
  <si>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</si>
  <si>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</si>
  <si>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</si>
  <si>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</si>
  <si>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</si>
  <si>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</si>
  <si>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</si>
  <si>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</si>
  <si>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</si>
  <si>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</si>
  <si>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</si>
  <si>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</si>
  <si>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</si>
  <si>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</si>
  <si>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</si>
  <si>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</si>
  <si>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</si>
  <si>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</si>
  <si>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</si>
  <si>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</si>
  <si>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</si>
  <si>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</si>
  <si>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</si>
  <si>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</si>
  <si>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</si>
  <si>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</si>
  <si>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</si>
  <si>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</si>
  <si>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</si>
  <si>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</si>
  <si>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</si>
  <si>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</si>
  <si>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</si>
  <si>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</si>
  <si>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</si>
  <si>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</si>
  <si>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</si>
  <si>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</si>
  <si>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</si>
  <si>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</si>
  <si>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</si>
  <si>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</si>
  <si>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</si>
  <si>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</si>
  <si>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</si>
  <si>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</si>
  <si>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</si>
  <si>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</si>
  <si>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</si>
  <si>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</si>
  <si>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</si>
  <si>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</si>
  <si>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</si>
  <si>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</si>
  <si>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</si>
  <si>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</si>
  <si>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</si>
  <si>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</si>
  <si>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</si>
  <si>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</si>
  <si>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</si>
  <si>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</si>
  <si>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</si>
  <si>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</si>
  <si>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</si>
  <si>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</si>
  <si>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</si>
  <si>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</si>
  <si>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</si>
  <si>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</si>
  <si>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</si>
  <si>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</si>
  <si>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</si>
  <si>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</si>
  <si>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</si>
  <si>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</si>
  <si>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</si>
  <si>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</si>
  <si>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</si>
  <si>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</si>
  <si>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</si>
  <si>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</si>
  <si>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</si>
  <si>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</si>
  <si>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</si>
  <si>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</si>
  <si>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</si>
  <si>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</si>
  <si>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</si>
  <si>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</si>
  <si>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</si>
  <si>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</si>
  <si>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</si>
  <si>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</si>
  <si>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</si>
  <si>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</si>
  <si>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</si>
  <si>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</si>
  <si>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</si>
  <si>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</si>
  <si>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</si>
  <si>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</si>
  <si>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</si>
  <si>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</si>
  <si>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</si>
  <si>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</si>
  <si>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</si>
  <si>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</si>
  <si>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</si>
  <si>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</si>
  <si>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</si>
  <si>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</si>
  <si>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</si>
  <si>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</si>
  <si>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</si>
  <si>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</si>
  <si>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</si>
  <si>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</si>
  <si>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</si>
  <si>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</si>
  <si>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</si>
  <si>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</si>
  <si>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</si>
  <si>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</si>
  <si>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</si>
  <si>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</si>
  <si>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</si>
  <si>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</si>
  <si>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</si>
  <si>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</si>
  <si>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</si>
  <si>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</si>
  <si>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</si>
  <si>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</si>
  <si>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</si>
  <si>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</si>
  <si>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</si>
  <si>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</si>
  <si>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</si>
  <si>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</si>
  <si>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</si>
  <si>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</si>
  <si>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</si>
  <si>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</si>
  <si>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</si>
  <si>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</si>
  <si>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</si>
  <si>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</si>
  <si>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</si>
  <si>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</si>
  <si>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</si>
  <si>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</si>
  <si>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</si>
  <si>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</si>
  <si>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</si>
  <si>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</si>
  <si>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</si>
  <si>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</si>
  <si>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</si>
  <si>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</si>
  <si>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</si>
  <si>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</si>
  <si>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</si>
  <si>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</si>
  <si>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</si>
  <si>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</si>
  <si>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</si>
  <si>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</si>
  <si>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</si>
  <si>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</si>
  <si>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</si>
  <si>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</si>
  <si>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</si>
  <si>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</si>
  <si>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</si>
  <si>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</si>
  <si>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</si>
  <si>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</si>
  <si>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</si>
  <si>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</si>
  <si>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</si>
  <si>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</si>
  <si>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</si>
  <si>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</si>
  <si>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</si>
  <si>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</si>
  <si>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</si>
  <si>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</si>
  <si>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</si>
  <si>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</si>
  <si>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</si>
  <si>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</si>
  <si>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</si>
  <si>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</si>
  <si>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</si>
  <si>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</si>
  <si>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</si>
  <si>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</si>
  <si>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</si>
  <si>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</si>
  <si>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</si>
  <si>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</si>
  <si>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</si>
  <si>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</si>
  <si>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</si>
  <si>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</si>
  <si>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</si>
  <si>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</si>
  <si>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</si>
  <si>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</si>
  <si>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</si>
  <si>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</si>
  <si>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</si>
  <si>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</si>
  <si>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</si>
  <si>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</si>
  <si>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</si>
  <si>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</si>
  <si>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</si>
  <si>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</si>
  <si>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</si>
  <si>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</si>
  <si>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</si>
  <si>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</si>
  <si>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</si>
  <si>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</si>
  <si>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</si>
  <si>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</si>
  <si>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</si>
  <si>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</si>
  <si>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</si>
  <si>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</si>
  <si>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</si>
  <si>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</si>
  <si>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</si>
  <si>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</si>
  <si>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</si>
  <si>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</si>
  <si>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</si>
  <si>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</si>
  <si>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</si>
  <si>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</si>
  <si>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</si>
  <si>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</si>
  <si>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</si>
  <si>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</si>
  <si>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</si>
  <si>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</si>
  <si>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</si>
  <si>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</si>
  <si>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</si>
  <si>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</si>
  <si>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</si>
  <si>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</si>
  <si>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</si>
  <si>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</si>
  <si>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</si>
  <si>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</si>
  <si>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</si>
  <si>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</si>
  <si>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</si>
  <si>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</si>
  <si>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</si>
  <si>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</si>
  <si>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</si>
  <si>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</si>
  <si>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</si>
  <si>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</si>
  <si>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</si>
  <si>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</si>
  <si>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</si>
  <si>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</si>
  <si>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</si>
  <si>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</si>
  <si>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</si>
  <si>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</si>
  <si>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</si>
  <si>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</si>
  <si>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</si>
  <si>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</si>
  <si>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</si>
  <si>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</si>
  <si>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</si>
  <si>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</si>
  <si>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</si>
  <si>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</si>
  <si>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</si>
  <si>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</si>
  <si>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</si>
  <si>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</si>
  <si>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</si>
  <si>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</si>
  <si>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</si>
  <si>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</si>
  <si>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</si>
  <si>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</si>
  <si>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</si>
  <si>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</si>
  <si>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</si>
  <si>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</si>
  <si>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</si>
  <si>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</si>
  <si>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</si>
  <si>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</si>
  <si>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</si>
  <si>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</si>
  <si>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</si>
  <si>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</si>
  <si>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</si>
  <si>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</si>
  <si>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</si>
  <si>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</si>
  <si>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</si>
  <si>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</si>
  <si>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</si>
  <si>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</si>
  <si>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</si>
  <si>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</si>
  <si>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</si>
  <si>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</si>
  <si>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</si>
  <si>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</si>
  <si>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</si>
  <si>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</si>
  <si>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</si>
  <si>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</si>
  <si>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</si>
  <si>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</si>
  <si>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</si>
  <si>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</si>
  <si>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</si>
  <si>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</si>
  <si>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</si>
  <si>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</si>
  <si>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</si>
  <si>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</si>
  <si>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</si>
  <si>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</si>
  <si>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</si>
  <si>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</si>
  <si>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</si>
  <si>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</si>
  <si>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</si>
  <si>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</si>
  <si>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</si>
  <si>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</si>
  <si>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</si>
  <si>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</si>
  <si>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</si>
  <si>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</si>
  <si>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</si>
  <si>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</si>
  <si>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</si>
  <si>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</si>
  <si>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</si>
  <si>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</si>
  <si>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</si>
  <si>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</si>
  <si>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</si>
  <si>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</si>
  <si>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</si>
  <si>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</si>
  <si>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</si>
  <si>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</si>
  <si>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</si>
  <si>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</si>
  <si>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</si>
  <si>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</si>
  <si>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</si>
  <si>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</si>
  <si>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</si>
  <si>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</si>
  <si>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</si>
  <si>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</si>
  <si>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</si>
  <si>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</si>
  <si>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</si>
  <si>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</si>
  <si>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</si>
  <si>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</si>
  <si>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</si>
  <si>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</si>
  <si>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</si>
  <si>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</si>
  <si>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</si>
  <si>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</si>
  <si>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</si>
  <si>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</si>
  <si>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</si>
  <si>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</si>
  <si>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</si>
  <si>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</si>
  <si>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</si>
  <si>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</si>
  <si>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</si>
  <si>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</si>
  <si>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</si>
  <si>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</si>
  <si>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</si>
  <si>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</si>
  <si>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</si>
  <si>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</si>
  <si>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</si>
  <si>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</si>
  <si>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</si>
  <si>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</si>
  <si>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</si>
  <si>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</si>
  <si>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</si>
  <si>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</si>
  <si>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</si>
  <si>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</si>
  <si>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</si>
  <si>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</si>
  <si>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</si>
  <si>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</si>
  <si>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</si>
  <si>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</si>
  <si>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</si>
  <si>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</si>
  <si>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</si>
  <si>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</si>
  <si>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</si>
  <si>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</si>
  <si>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</si>
  <si>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</si>
  <si>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</si>
  <si>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</si>
  <si>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</si>
  <si>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</si>
  <si>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</si>
  <si>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</si>
  <si>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</si>
  <si>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</si>
  <si>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</si>
  <si>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</si>
  <si>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</si>
  <si>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</si>
  <si>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</si>
  <si>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</si>
  <si>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</si>
  <si>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</si>
  <si>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</si>
  <si>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</si>
  <si>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</si>
  <si>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</si>
  <si>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</si>
  <si>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</si>
  <si>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</si>
  <si>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</si>
  <si>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</si>
  <si>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</si>
  <si>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</si>
  <si>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</si>
  <si>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</si>
  <si>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</si>
  <si>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</si>
  <si>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</si>
  <si>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</si>
  <si>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</si>
  <si>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</si>
  <si>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</si>
  <si>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</si>
  <si>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</si>
  <si>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</si>
  <si>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</si>
  <si>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</si>
  <si>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</si>
  <si>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</si>
  <si>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</si>
  <si>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</si>
  <si>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</si>
  <si>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</si>
  <si>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</si>
  <si>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</si>
  <si>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</si>
  <si>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</si>
  <si>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</si>
  <si>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</si>
  <si>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</si>
  <si>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</si>
  <si>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</si>
  <si>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</si>
  <si>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</si>
  <si>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</si>
  <si>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</si>
  <si>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</si>
  <si>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</si>
  <si>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</si>
  <si>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</si>
  <si>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</si>
  <si>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</si>
  <si>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</si>
  <si>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</si>
  <si>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</si>
  <si>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</si>
  <si>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</si>
  <si>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</si>
  <si>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</si>
  <si>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</si>
  <si>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</si>
  <si>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</si>
  <si>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</si>
  <si>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</si>
  <si>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</si>
  <si>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</si>
  <si>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</si>
  <si>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</si>
  <si>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</si>
  <si>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</si>
  <si>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</si>
  <si>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</si>
  <si>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</si>
  <si>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</si>
  <si>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</si>
  <si>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</si>
  <si>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</si>
  <si>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</si>
  <si>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</si>
  <si>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</si>
  <si>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</si>
  <si>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</si>
  <si>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</si>
  <si>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</si>
  <si>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</si>
  <si>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</si>
  <si>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</si>
  <si>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</si>
  <si>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</si>
  <si>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</si>
  <si>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</si>
  <si>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</si>
  <si>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</si>
  <si>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</si>
  <si>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</si>
  <si>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</si>
  <si>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</si>
  <si>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</si>
  <si>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</si>
  <si>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</si>
  <si>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</si>
  <si>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</si>
  <si>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</si>
  <si>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</si>
  <si>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</si>
  <si>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</si>
  <si>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</si>
  <si>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</si>
  <si>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</si>
  <si>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</si>
  <si>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</si>
  <si>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</si>
  <si>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</si>
  <si>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</si>
  <si>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</si>
  <si>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</si>
  <si>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</si>
  <si>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</si>
  <si>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</si>
  <si>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</si>
  <si>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</si>
  <si>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</si>
  <si>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</si>
  <si>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</si>
  <si>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</si>
  <si>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</si>
  <si>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</si>
  <si>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</si>
  <si>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</si>
  <si>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</si>
  <si>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</si>
  <si>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</si>
  <si>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</si>
  <si>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</si>
  <si>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</si>
  <si>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</si>
  <si>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</si>
  <si>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</si>
  <si>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</si>
  <si>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</si>
  <si>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</si>
  <si>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</si>
  <si>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</si>
  <si>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</si>
  <si>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</si>
  <si>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</si>
  <si>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</si>
  <si>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</si>
  <si>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</si>
  <si>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</si>
  <si>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</si>
  <si>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</si>
  <si>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</si>
  <si>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</si>
  <si>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</si>
  <si>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</si>
  <si>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</si>
  <si>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</si>
  <si>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</si>
  <si>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</si>
  <si>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</si>
  <si>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</si>
  <si>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</si>
  <si>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</si>
  <si>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</si>
  <si>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</si>
  <si>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</si>
  <si>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</si>
  <si>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</si>
  <si>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</si>
  <si>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</si>
  <si>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</si>
  <si>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</si>
  <si>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</si>
  <si>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</si>
  <si>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</si>
  <si>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</si>
  <si>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</si>
  <si>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</si>
  <si>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</si>
  <si>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</si>
  <si>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</si>
  <si>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</si>
  <si>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</si>
  <si>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</si>
  <si>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</si>
  <si>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</si>
  <si>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</si>
  <si>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</si>
  <si>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</si>
  <si>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</si>
  <si>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</si>
  <si>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</si>
  <si>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</si>
  <si>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</si>
  <si>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</si>
  <si>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</si>
  <si>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</si>
  <si>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</si>
  <si>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</si>
  <si>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</si>
  <si>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</si>
  <si>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</si>
  <si>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</si>
  <si>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</si>
  <si>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</si>
  <si>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</si>
  <si>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</si>
  <si>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</si>
  <si>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</si>
  <si>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</si>
  <si>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</si>
  <si>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</si>
  <si>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</si>
  <si>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</si>
  <si>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</si>
  <si>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</si>
  <si>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</si>
  <si>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</si>
  <si>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</si>
  <si>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</si>
  <si>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</si>
  <si>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</si>
  <si>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</si>
  <si>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</si>
  <si>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</si>
  <si>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</si>
  <si>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</si>
  <si>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</si>
  <si>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</si>
  <si>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</si>
  <si>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</si>
  <si>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</si>
  <si>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</si>
  <si>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</si>
  <si>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</si>
  <si>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</si>
  <si>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</si>
  <si>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</si>
  <si>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</si>
  <si>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</si>
  <si>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</si>
  <si>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</si>
  <si>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</si>
  <si>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</si>
  <si>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</si>
  <si>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</si>
  <si>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</si>
  <si>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</si>
  <si>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</si>
  <si>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</si>
  <si>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</si>
  <si>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</si>
  <si>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</si>
  <si>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</si>
  <si>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</si>
  <si>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</si>
  <si>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</si>
  <si>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</si>
  <si>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</si>
  <si>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</si>
  <si>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</si>
  <si>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</si>
  <si>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</si>
  <si>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</si>
  <si>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</si>
  <si>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</si>
  <si>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</si>
  <si>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</si>
  <si>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</si>
  <si>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</si>
  <si>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</si>
  <si>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</si>
  <si>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</si>
  <si>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</si>
  <si>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</si>
  <si>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</si>
  <si>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</si>
  <si>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</si>
  <si>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</si>
  <si>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</si>
  <si>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</si>
  <si>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</si>
  <si>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</si>
  <si>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</si>
  <si>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</si>
  <si>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</si>
  <si>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</si>
  <si>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</si>
  <si>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</si>
  <si>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</si>
  <si>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</si>
  <si>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</si>
  <si>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</si>
  <si>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</si>
  <si>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</si>
  <si>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</si>
  <si>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</si>
  <si>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</si>
  <si>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</si>
  <si>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</si>
  <si>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</si>
  <si>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</si>
  <si>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</si>
  <si>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</si>
  <si>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</si>
  <si>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</si>
  <si>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</si>
  <si>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</si>
  <si>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</si>
  <si>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</si>
  <si>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</si>
  <si>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</si>
  <si>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</si>
  <si>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</si>
  <si>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</si>
  <si>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</si>
  <si>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</si>
  <si>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</si>
  <si>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</si>
  <si>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</si>
  <si>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</si>
  <si>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</si>
  <si>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</si>
  <si>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</si>
  <si>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</si>
  <si>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</si>
  <si>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</si>
  <si>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</si>
  <si>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</si>
  <si>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</si>
  <si>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</si>
  <si>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</si>
  <si>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</si>
  <si>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</si>
  <si>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</si>
  <si>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</si>
  <si>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</si>
  <si>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</si>
  <si>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</si>
  <si>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</si>
  <si>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</si>
  <si>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</si>
  <si>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</si>
  <si>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</si>
  <si>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</si>
  <si>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</si>
  <si>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</si>
  <si>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</si>
  <si>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</si>
  <si>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</si>
  <si>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</si>
  <si>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</si>
  <si>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</si>
  <si>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</si>
  <si>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</si>
  <si>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</si>
  <si>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</si>
  <si>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</si>
  <si>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</si>
  <si>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</si>
  <si>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</si>
  <si>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</si>
  <si>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</si>
  <si>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</si>
  <si>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</si>
  <si>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</si>
  <si>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</si>
  <si>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</si>
  <si>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</si>
  <si>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</si>
  <si>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</si>
  <si>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</si>
  <si>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</si>
  <si>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</si>
  <si>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</si>
  <si>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</si>
  <si>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</si>
  <si>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</si>
  <si>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</si>
  <si>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</si>
  <si>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</si>
  <si>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</si>
  <si>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</si>
  <si>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</si>
  <si>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</si>
  <si>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</si>
  <si>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</si>
  <si>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</si>
  <si>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</si>
  <si>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</si>
  <si>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</si>
  <si>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</si>
  <si>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</si>
  <si>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</si>
  <si>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</si>
  <si>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</si>
  <si>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</si>
  <si>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</si>
  <si>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</si>
  <si>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</si>
  <si>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</si>
  <si>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</si>
  <si>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</si>
  <si>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</si>
  <si>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</si>
  <si>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</si>
  <si>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</si>
  <si>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</si>
  <si>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</si>
  <si>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</si>
  <si>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</si>
  <si>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</si>
  <si>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</si>
  <si>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</si>
  <si>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</si>
  <si>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</si>
  <si>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</si>
  <si>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</si>
  <si>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</si>
  <si>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</si>
  <si>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</si>
  <si>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</si>
  <si>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</si>
  <si>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</si>
  <si>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</si>
  <si>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</si>
  <si>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</si>
  <si>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</si>
  <si>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</si>
  <si>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</si>
  <si>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</si>
  <si>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</si>
  <si>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</si>
  <si>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</si>
  <si>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</si>
  <si>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</si>
  <si>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</si>
  <si>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</si>
  <si>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</si>
  <si>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</si>
  <si>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</si>
  <si>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</si>
  <si>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</si>
  <si>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</si>
  <si>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</si>
  <si>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</si>
  <si>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</si>
  <si>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</si>
  <si>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</si>
  <si>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</si>
  <si>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</si>
  <si>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</si>
  <si>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</si>
  <si>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</si>
  <si>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</si>
  <si>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</si>
  <si>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</si>
  <si>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</si>
  <si>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</si>
  <si>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</si>
  <si>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</si>
  <si>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</si>
  <si>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</si>
  <si>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</si>
  <si>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</si>
  <si>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</si>
  <si>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</si>
  <si>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</si>
  <si>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</si>
  <si>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</si>
  <si>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</si>
  <si>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</si>
  <si>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</si>
  <si>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</si>
  <si>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</si>
  <si>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</si>
  <si>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</si>
  <si>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</si>
  <si>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</si>
  <si>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</si>
  <si>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</si>
  <si>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</si>
  <si>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</si>
  <si>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</si>
  <si>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</si>
  <si>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</si>
  <si>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</si>
  <si>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</si>
  <si>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</si>
  <si>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</si>
  <si>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</si>
  <si>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</si>
  <si>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</si>
  <si>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</si>
  <si>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</si>
  <si>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</si>
  <si>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</si>
  <si>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</si>
  <si>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</si>
  <si>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</si>
  <si>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</si>
  <si>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</si>
  <si>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</si>
  <si>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</si>
  <si>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</si>
  <si>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</si>
  <si>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</si>
  <si>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</si>
  <si>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</si>
  <si>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</si>
  <si>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</si>
  <si>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</si>
  <si>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</si>
  <si>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</si>
  <si>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</si>
  <si>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</si>
  <si>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</si>
  <si>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</si>
  <si>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</si>
  <si>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</si>
  <si>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</si>
  <si>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</si>
  <si>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</si>
  <si>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</si>
  <si>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</si>
  <si>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</si>
  <si>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</si>
  <si>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</si>
  <si>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</si>
  <si>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</si>
  <si>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</si>
  <si>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</si>
  <si>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</si>
  <si>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</si>
  <si>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</si>
  <si>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</si>
  <si>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</si>
  <si>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</si>
  <si>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</si>
  <si>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</si>
  <si>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</si>
  <si>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</si>
  <si>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</si>
  <si>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</si>
  <si>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</si>
  <si>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</si>
  <si>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</si>
  <si>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</si>
  <si>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</si>
  <si>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</si>
  <si>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</si>
  <si>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</si>
  <si>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</si>
  <si>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</si>
  <si>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</si>
  <si>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</si>
  <si>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</si>
  <si>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</si>
  <si>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</si>
  <si>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</si>
  <si>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</si>
  <si>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</si>
  <si>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</si>
  <si>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</si>
  <si>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</si>
  <si>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</si>
  <si>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</si>
  <si>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</si>
  <si>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</si>
  <si>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</si>
  <si>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</si>
  <si>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</si>
  <si>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</si>
  <si>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</si>
  <si>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</si>
  <si>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</si>
  <si>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</si>
  <si>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</si>
  <si>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</si>
  <si>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</si>
  <si>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</si>
  <si>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</si>
  <si>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</si>
  <si>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</si>
  <si>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</si>
  <si>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</si>
  <si>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</si>
  <si>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</si>
  <si>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</si>
  <si>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</si>
  <si>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</si>
  <si>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</si>
  <si>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</si>
  <si>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</si>
  <si>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</si>
  <si>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</si>
  <si>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</si>
  <si>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</si>
  <si>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</si>
  <si>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</si>
  <si>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</si>
  <si>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</si>
  <si>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</si>
  <si>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</si>
  <si>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</si>
  <si>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</si>
  <si>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</si>
  <si>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</si>
  <si>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</si>
  <si>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</si>
  <si>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</si>
  <si>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</si>
  <si>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</si>
  <si>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</si>
  <si>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</si>
  <si>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</si>
  <si>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</si>
  <si>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</si>
  <si>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</si>
  <si>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</si>
  <si>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</si>
  <si>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</si>
  <si>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</si>
  <si>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</si>
  <si>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</si>
  <si>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</si>
  <si>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</si>
  <si>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</si>
  <si>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</si>
  <si>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</si>
  <si>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</si>
  <si>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</si>
  <si>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</si>
  <si>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</si>
  <si>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</si>
  <si>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</si>
  <si>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</si>
  <si>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</si>
  <si>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</si>
  <si>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</si>
  <si>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</si>
  <si>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</si>
  <si>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</si>
  <si>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</si>
  <si>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</si>
  <si>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</si>
  <si>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</si>
  <si>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</si>
  <si>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</si>
  <si>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</si>
  <si>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</si>
  <si>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</si>
  <si>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</si>
  <si>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</si>
  <si>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</si>
  <si>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</si>
  <si>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</si>
  <si>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</si>
  <si>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</si>
  <si>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</si>
  <si>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</si>
  <si>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</si>
  <si>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</si>
  <si>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</si>
  <si>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</si>
  <si>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</si>
  <si>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</si>
  <si>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</si>
  <si>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</si>
  <si>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</si>
  <si>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</si>
  <si>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</si>
  <si>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</si>
  <si>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</si>
  <si>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</si>
  <si>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</si>
  <si>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</si>
  <si>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</si>
  <si>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</si>
  <si>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</si>
  <si>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</si>
  <si>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</si>
  <si>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</si>
  <si>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</si>
  <si>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</si>
  <si>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</si>
  <si>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</si>
  <si>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</si>
  <si>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</si>
  <si>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</si>
  <si>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</si>
  <si>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</si>
  <si>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</si>
  <si>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</si>
  <si>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</si>
  <si>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</si>
  <si>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</si>
  <si>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</si>
  <si>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</si>
  <si>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</si>
  <si>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</si>
  <si>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</si>
  <si>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</si>
  <si>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</si>
  <si>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</si>
  <si>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</si>
  <si>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</si>
  <si>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</si>
  <si>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</si>
  <si>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</si>
  <si>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</si>
  <si>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</si>
  <si>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</si>
  <si>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</si>
  <si>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</si>
  <si>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</si>
  <si>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</si>
  <si>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</si>
  <si>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</si>
  <si>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</si>
  <si>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</si>
  <si>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</si>
  <si>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</si>
  <si>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</si>
  <si>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</si>
  <si>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</si>
  <si>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</si>
  <si>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</si>
  <si>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</si>
  <si>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</si>
  <si>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</si>
  <si>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</si>
  <si>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</si>
  <si>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</si>
  <si>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</si>
  <si>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</si>
  <si>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</si>
  <si>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</si>
  <si>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</si>
  <si>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</si>
  <si>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</si>
  <si>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</si>
  <si>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</si>
  <si>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</si>
  <si>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</si>
  <si>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</si>
  <si>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</si>
  <si>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</si>
  <si>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</si>
  <si>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</si>
  <si>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</si>
  <si>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</si>
  <si>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</si>
  <si>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</si>
  <si>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</si>
  <si>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</si>
  <si>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</si>
  <si>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</si>
  <si>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</si>
  <si>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</si>
  <si>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</si>
  <si>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</si>
  <si>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</si>
  <si>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</si>
  <si>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</si>
  <si>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</si>
  <si>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</si>
  <si>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</si>
  <si>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</si>
  <si>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</si>
  <si>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</si>
  <si>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</si>
  <si>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</si>
  <si>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</si>
  <si>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</si>
  <si>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</si>
  <si>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</si>
  <si>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</si>
  <si>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</si>
  <si>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</si>
  <si>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</si>
  <si>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</si>
  <si>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</si>
  <si>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</si>
  <si>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</si>
  <si>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</si>
  <si>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</si>
  <si>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</si>
  <si>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</si>
  <si>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</si>
  <si>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</si>
  <si>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</si>
  <si>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</si>
  <si>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</si>
  <si>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</si>
  <si>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</si>
  <si>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</si>
  <si>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</si>
  <si>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</si>
  <si>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</si>
  <si>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</si>
  <si>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</si>
  <si>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</si>
  <si>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</si>
  <si>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</si>
  <si>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</si>
  <si>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</si>
  <si>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</si>
  <si>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</si>
  <si>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</si>
  <si>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</si>
  <si>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</si>
  <si>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</si>
  <si>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</si>
  <si>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</si>
  <si>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</si>
  <si>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</si>
  <si>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</si>
  <si>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</si>
  <si>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</si>
  <si>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</si>
  <si>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</si>
  <si>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</si>
  <si>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</si>
  <si>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</si>
  <si>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</si>
  <si>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</si>
  <si>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</si>
  <si>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</si>
  <si>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</si>
  <si>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</si>
  <si>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</si>
  <si>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</si>
  <si>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</si>
  <si>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</si>
  <si>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</si>
  <si>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</si>
  <si>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</si>
  <si>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</si>
  <si>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</si>
  <si>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</si>
  <si>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</si>
  <si>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</si>
  <si>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</si>
  <si>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</si>
  <si>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</si>
  <si>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</si>
  <si>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</si>
  <si>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</si>
  <si>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</si>
  <si>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</si>
  <si>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</si>
  <si>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</si>
  <si>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</si>
  <si>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</si>
  <si>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</si>
  <si>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</si>
  <si>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</si>
  <si>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</si>
  <si>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</si>
  <si>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</si>
  <si>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</si>
  <si>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</si>
  <si>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</si>
  <si>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</si>
  <si>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</si>
  <si>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</si>
  <si>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</si>
  <si>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</si>
  <si>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</si>
  <si>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</si>
  <si>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</si>
  <si>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</si>
  <si>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</si>
  <si>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</si>
  <si>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</si>
  <si>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</si>
  <si>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</si>
  <si>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</si>
  <si>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</si>
  <si>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</si>
  <si>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</si>
  <si>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</si>
  <si>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</si>
  <si>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</si>
  <si>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</si>
  <si>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</si>
  <si>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</si>
  <si>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</si>
  <si>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</si>
  <si>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</si>
  <si>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</si>
  <si>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</si>
  <si>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</si>
  <si>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</si>
  <si>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</si>
  <si>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</si>
  <si>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</si>
  <si>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</si>
  <si>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</si>
  <si>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</si>
  <si>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</si>
  <si>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</si>
  <si>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</si>
  <si>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</si>
  <si>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</si>
  <si>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</si>
  <si>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</si>
  <si>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</si>
  <si>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</si>
  <si>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</si>
  <si>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</si>
  <si>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</si>
  <si>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</si>
  <si>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</si>
  <si>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</si>
  <si>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</si>
  <si>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</si>
  <si>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</si>
  <si>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</si>
  <si>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</si>
  <si>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</si>
  <si>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</si>
  <si>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</si>
  <si>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</si>
  <si>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</si>
  <si>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</si>
  <si>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</si>
  <si>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</si>
  <si>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</si>
  <si>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</si>
  <si>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</si>
  <si>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</si>
  <si>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</si>
  <si>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</si>
  <si>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</si>
  <si>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</si>
  <si>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</si>
  <si>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</si>
  <si>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</si>
  <si>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</si>
  <si>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</si>
  <si>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</si>
  <si>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</si>
  <si>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</si>
  <si>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</si>
  <si>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</si>
  <si>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</si>
  <si>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</si>
  <si>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</si>
  <si>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</si>
  <si>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</si>
  <si>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</si>
  <si>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</si>
  <si>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</si>
  <si>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</si>
  <si>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</si>
  <si>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</si>
  <si>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</si>
  <si>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</si>
  <si>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</si>
  <si>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</si>
  <si>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</si>
  <si>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</si>
  <si>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</si>
  <si>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</si>
  <si>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</si>
  <si>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</si>
  <si>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</si>
  <si>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</si>
  <si>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</si>
  <si>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</si>
  <si>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</si>
  <si>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</si>
  <si>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</si>
  <si>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</si>
  <si>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</si>
  <si>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</si>
  <si>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</si>
  <si>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</si>
  <si>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</si>
  <si>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</si>
  <si>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</si>
  <si>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</si>
  <si>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</si>
  <si>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</si>
  <si>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</si>
  <si>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</si>
  <si>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</si>
  <si>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</si>
  <si>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</si>
  <si>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</si>
  <si>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</si>
  <si>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</si>
  <si>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</si>
  <si>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</si>
  <si>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</si>
  <si>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</si>
  <si>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</si>
  <si>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</si>
  <si>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</si>
  <si>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</si>
  <si>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</si>
  <si>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</si>
  <si>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</si>
  <si>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</si>
  <si>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</si>
  <si>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</si>
  <si>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</si>
  <si>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</si>
  <si>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</si>
  <si>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</si>
  <si>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</si>
  <si>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</si>
  <si>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</si>
  <si>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</si>
  <si>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</si>
  <si>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</si>
  <si>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</si>
  <si>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</si>
  <si>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</si>
  <si>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</si>
  <si>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</si>
  <si>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</si>
  <si>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</si>
  <si>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</si>
  <si>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</si>
  <si>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</si>
  <si>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</si>
  <si>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</si>
  <si>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</si>
  <si>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</si>
  <si>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</si>
  <si>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</si>
  <si>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</si>
  <si>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</si>
  <si>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</si>
  <si>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</si>
  <si>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</si>
  <si>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</si>
  <si>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</si>
  <si>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</si>
  <si>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</si>
  <si>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</si>
  <si>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</si>
  <si>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</si>
  <si>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</si>
  <si>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</si>
  <si>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</si>
  <si>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</si>
  <si>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</si>
  <si>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</si>
  <si>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</si>
  <si>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</si>
  <si>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</si>
  <si>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</si>
  <si>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</si>
  <si>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</si>
  <si>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</si>
  <si>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</si>
  <si>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</si>
  <si>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</si>
  <si>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</si>
  <si>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</si>
  <si>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</si>
  <si>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</si>
  <si>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</si>
  <si>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</si>
  <si>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</si>
  <si>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</si>
  <si>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</si>
  <si>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</si>
  <si>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</si>
  <si>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</si>
  <si>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</si>
  <si>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</si>
  <si>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</si>
  <si>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</si>
  <si>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</si>
  <si>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</si>
  <si>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</si>
  <si>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</si>
  <si>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</si>
  <si>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</si>
  <si>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</si>
  <si>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</si>
  <si>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</si>
  <si>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</si>
  <si>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</si>
  <si>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</si>
  <si>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</si>
  <si>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</si>
  <si>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</si>
  <si>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</si>
  <si>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</si>
  <si>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</si>
  <si>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</si>
  <si>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</si>
  <si>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</si>
  <si>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</si>
  <si>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</si>
  <si>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</si>
  <si>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</si>
  <si>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</si>
  <si>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</si>
  <si>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</si>
  <si>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</si>
  <si>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</si>
  <si>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</si>
  <si>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</si>
  <si>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</si>
  <si>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</si>
  <si>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</si>
  <si>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</si>
  <si>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</si>
  <si>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</si>
  <si>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</si>
  <si>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</si>
  <si>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</si>
  <si>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</si>
  <si>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</si>
  <si>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</si>
  <si>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</si>
  <si>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</si>
  <si>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</si>
  <si>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</si>
  <si>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</si>
  <si>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</si>
  <si>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</si>
  <si>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</si>
  <si>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</si>
  <si>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</si>
  <si>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</si>
  <si>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</si>
  <si>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</si>
  <si>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</si>
  <si>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</si>
  <si>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</si>
  <si>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</si>
  <si>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</si>
  <si>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</si>
  <si>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</si>
  <si>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</si>
  <si>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</si>
  <si>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</si>
  <si>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</si>
  <si>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</si>
  <si>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</si>
  <si>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</si>
  <si>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</si>
  <si>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</si>
  <si>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</si>
  <si>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</si>
  <si>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</si>
  <si>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</si>
  <si>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</si>
  <si>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</si>
  <si>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</si>
  <si>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</si>
  <si>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</si>
  <si>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</si>
  <si>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</si>
  <si>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</si>
  <si>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</si>
  <si>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</si>
  <si>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</si>
  <si>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</si>
  <si>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</si>
  <si>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</si>
  <si>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</si>
  <si>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</si>
  <si>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</si>
  <si>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</si>
  <si>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</si>
  <si>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</si>
  <si>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</si>
  <si>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</si>
  <si>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</si>
  <si>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</si>
  <si>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</si>
  <si>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</si>
  <si>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</si>
  <si>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</si>
  <si>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</si>
  <si>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</si>
  <si>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</si>
  <si>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</si>
  <si>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</si>
  <si>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</si>
  <si>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</si>
  <si>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</si>
  <si>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</si>
  <si>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</si>
  <si>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</si>
  <si>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</si>
  <si>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</si>
  <si>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</si>
  <si>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</si>
  <si>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</si>
  <si>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</si>
  <si>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</si>
  <si>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</si>
  <si>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</si>
  <si>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</si>
  <si>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</si>
  <si>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</si>
  <si>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</si>
  <si>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</si>
  <si>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</si>
  <si>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</si>
  <si>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</si>
  <si>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</si>
  <si>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</si>
  <si>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</si>
  <si>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</si>
  <si>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</si>
  <si>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</si>
  <si>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</si>
  <si>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</si>
  <si>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</si>
  <si>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</si>
  <si>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</si>
  <si>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</si>
  <si>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</si>
  <si>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</si>
  <si>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</si>
  <si>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</si>
  <si>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</si>
  <si>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</si>
  <si>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</si>
  <si>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</si>
  <si>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</si>
  <si>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</si>
  <si>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</si>
  <si>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</si>
  <si>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</si>
  <si>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</si>
  <si>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</si>
  <si>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</si>
  <si>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</si>
  <si>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</si>
  <si>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</si>
  <si>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</si>
  <si>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</si>
  <si>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</si>
  <si>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</si>
  <si>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</si>
  <si>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</si>
  <si>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</si>
  <si>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</si>
  <si>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</si>
  <si>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</si>
  <si>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</si>
  <si>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</si>
  <si>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</si>
  <si>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</si>
  <si>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</si>
  <si>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</si>
  <si>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</si>
  <si>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</si>
  <si>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</si>
  <si>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</si>
  <si>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</si>
  <si>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</si>
  <si>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</si>
  <si>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</si>
  <si>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</si>
  <si>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</si>
  <si>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</si>
  <si>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</si>
  <si>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</si>
  <si>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</si>
  <si>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</si>
  <si>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</si>
  <si>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</si>
  <si>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</si>
  <si>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</si>
  <si>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</si>
  <si>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</si>
  <si>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</si>
  <si>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</si>
  <si>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</si>
  <si>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</si>
  <si>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</si>
  <si>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</si>
  <si>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</si>
  <si>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</si>
  <si>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</si>
  <si>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</si>
  <si>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</si>
  <si>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</si>
  <si>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</si>
  <si>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</si>
  <si>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</si>
  <si>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</si>
  <si>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</si>
  <si>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</si>
  <si>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</si>
  <si>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</si>
  <si>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</si>
  <si>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</si>
  <si>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</si>
  <si>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</si>
  <si>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</si>
  <si>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</si>
  <si>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</si>
  <si>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</si>
  <si>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</si>
  <si>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</si>
  <si>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</si>
  <si>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</si>
  <si>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</si>
  <si>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</si>
  <si>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</si>
  <si>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</si>
  <si>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</si>
  <si>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</si>
  <si>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</si>
  <si>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</si>
  <si>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</si>
  <si>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</si>
  <si>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</si>
  <si>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</si>
  <si>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</si>
  <si>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</si>
  <si>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</si>
  <si>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</si>
  <si>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</si>
  <si>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</si>
  <si>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</si>
  <si>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</si>
  <si>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</si>
  <si>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</si>
  <si>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</si>
  <si>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</si>
  <si>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</si>
  <si>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</si>
  <si>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</si>
  <si>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</si>
  <si>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</si>
  <si>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</si>
  <si>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</si>
  <si>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</si>
  <si>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</si>
  <si>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</si>
  <si>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</si>
  <si>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</si>
  <si>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</si>
  <si>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</si>
  <si>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</si>
  <si>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</si>
  <si>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</si>
  <si>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</si>
  <si>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</si>
  <si>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</si>
  <si>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</si>
  <si>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</si>
  <si>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</si>
  <si>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</si>
  <si>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</si>
  <si>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</si>
  <si>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</si>
  <si>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</si>
  <si>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</si>
  <si>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</si>
  <si>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</si>
  <si>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</si>
  <si>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</si>
  <si>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</si>
  <si>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</si>
  <si>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</si>
  <si>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</si>
  <si>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</si>
  <si>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</si>
  <si>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</si>
  <si>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</si>
  <si>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</si>
  <si>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</si>
  <si>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</si>
  <si>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</si>
  <si>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</si>
  <si>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</si>
  <si>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</si>
  <si>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</si>
  <si>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</si>
  <si>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</si>
  <si>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</si>
  <si>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</si>
  <si>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</si>
  <si>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</si>
  <si>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</si>
  <si>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</si>
  <si>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</si>
  <si>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</si>
  <si>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</si>
  <si>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</si>
  <si>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</si>
  <si>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</si>
  <si>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</si>
  <si>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</si>
  <si>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</si>
  <si>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</si>
  <si>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</si>
  <si>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</si>
  <si>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</si>
  <si>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</si>
  <si>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</si>
  <si>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</si>
  <si>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</si>
  <si>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</si>
  <si>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</si>
  <si>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</si>
  <si>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</si>
  <si>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</si>
  <si>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</si>
  <si>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</si>
  <si>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</si>
  <si>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</si>
  <si>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</si>
  <si>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</si>
  <si>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</si>
  <si>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</si>
  <si>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</si>
  <si>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</si>
  <si>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</si>
  <si>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</si>
  <si>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</si>
  <si>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</si>
  <si>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</si>
  <si>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</si>
  <si>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</si>
  <si>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</si>
  <si>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</si>
  <si>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</si>
  <si>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</si>
  <si>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</si>
  <si>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</si>
  <si>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</si>
  <si>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</si>
  <si>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</si>
  <si>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</si>
  <si>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</si>
  <si>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</si>
  <si>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</si>
  <si>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</si>
  <si>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</si>
  <si>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</si>
  <si>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</si>
  <si>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</si>
  <si>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</si>
  <si>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</si>
  <si>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</si>
  <si>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</si>
  <si>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</si>
  <si>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</si>
  <si>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</si>
  <si>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</si>
  <si>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</si>
  <si>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</si>
  <si>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</si>
  <si>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</si>
  <si>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</si>
  <si>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</si>
  <si>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</si>
  <si>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</si>
  <si>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</si>
  <si>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</si>
  <si>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</si>
  <si>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</si>
  <si>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</si>
  <si>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</si>
  <si>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</si>
  <si>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</si>
  <si>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</si>
  <si>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</si>
  <si>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</si>
  <si>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</si>
  <si>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</si>
  <si>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</si>
  <si>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</si>
  <si>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</si>
  <si>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</si>
  <si>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</si>
  <si>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</si>
  <si>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</si>
  <si>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</si>
  <si>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</si>
  <si>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</si>
  <si>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</si>
  <si>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</si>
  <si>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</si>
  <si>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</si>
  <si>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</si>
  <si>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</si>
  <si>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</si>
  <si>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</si>
  <si>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</si>
  <si>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</si>
  <si>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</si>
  <si>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</si>
  <si>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</si>
  <si>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</si>
  <si>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</si>
  <si>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</si>
  <si>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</si>
  <si>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</si>
  <si>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</si>
  <si>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</si>
  <si>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</si>
  <si>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</si>
  <si>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</si>
  <si>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</si>
  <si>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</si>
  <si>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</si>
  <si>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</si>
  <si>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</si>
  <si>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</si>
  <si>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</si>
  <si>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</si>
  <si>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</si>
  <si>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</si>
  <si>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</si>
  <si>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</si>
  <si>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</si>
  <si>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</si>
  <si>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</si>
  <si>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</si>
  <si>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</si>
  <si>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</si>
  <si>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</si>
  <si>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</si>
  <si>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</si>
  <si>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</si>
  <si>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</si>
  <si>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</si>
  <si>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</si>
  <si>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</si>
  <si>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</si>
  <si>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</si>
  <si>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</si>
  <si>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</si>
  <si>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</si>
  <si>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</si>
  <si>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</si>
  <si>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</si>
  <si>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</si>
  <si>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</si>
  <si>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</si>
  <si>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</si>
  <si>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</si>
  <si>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</si>
  <si>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</si>
  <si>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</si>
  <si>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</si>
  <si>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</si>
  <si>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</si>
  <si>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</si>
  <si>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</si>
  <si>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</si>
  <si>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</si>
  <si>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</si>
  <si>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</si>
  <si>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</si>
  <si>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</si>
  <si>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</si>
  <si>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</si>
  <si>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</si>
  <si>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</si>
  <si>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</si>
  <si>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</si>
  <si>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</si>
  <si>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</si>
  <si>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</si>
  <si>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</si>
  <si>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</si>
  <si>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</si>
  <si>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</si>
  <si>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</si>
  <si>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</si>
  <si>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</si>
  <si>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</si>
  <si>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</si>
  <si>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</si>
  <si>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</si>
  <si>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</si>
  <si>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</si>
  <si>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</si>
  <si>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</si>
  <si>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</si>
  <si>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</si>
  <si>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</si>
  <si>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</si>
  <si>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</si>
  <si>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</si>
  <si>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</si>
  <si>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</si>
  <si>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</si>
  <si>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</si>
  <si>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</si>
  <si>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</si>
  <si>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</si>
  <si>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</si>
  <si>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</si>
  <si>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</si>
  <si>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</si>
  <si>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</si>
  <si>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</si>
  <si>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</si>
  <si>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</si>
  <si>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</si>
  <si>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</si>
  <si>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</si>
  <si>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</si>
  <si>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</si>
  <si>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</si>
  <si>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</si>
  <si>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</si>
  <si>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</si>
  <si>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</si>
  <si>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</si>
  <si>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</si>
  <si>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</si>
  <si>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</si>
  <si>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</si>
  <si>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</si>
  <si>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</si>
  <si>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</si>
  <si>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</si>
  <si>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</si>
  <si>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</si>
  <si>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</si>
  <si>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</si>
  <si>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</si>
  <si>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</si>
  <si>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</si>
  <si>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</si>
  <si>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</si>
  <si>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</si>
  <si>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</si>
  <si>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</si>
  <si>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</si>
  <si>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</si>
  <si>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</si>
  <si>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</si>
  <si>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</si>
  <si>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</si>
  <si>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</si>
  <si>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</si>
  <si>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</si>
  <si>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</si>
  <si>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</si>
  <si>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</si>
  <si>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</si>
  <si>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</si>
  <si>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</si>
  <si>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</si>
  <si>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</si>
  <si>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</si>
  <si>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</si>
  <si>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</si>
  <si>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</si>
  <si>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</si>
  <si>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</si>
  <si>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</si>
  <si>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</si>
  <si>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</si>
  <si>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</si>
  <si>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</si>
  <si>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</si>
  <si>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</si>
  <si>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</si>
  <si>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</si>
  <si>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</si>
  <si>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</si>
  <si>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</si>
  <si>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</si>
  <si>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</si>
  <si>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</si>
  <si>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</si>
  <si>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</si>
  <si>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</si>
  <si>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</si>
  <si>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</si>
  <si>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</si>
  <si>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</si>
  <si>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</si>
  <si>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</si>
  <si>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</si>
  <si>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</si>
  <si>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</si>
  <si>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</si>
  <si>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</si>
  <si>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</si>
  <si>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</si>
  <si>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</si>
  <si>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</si>
  <si>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</si>
  <si>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</si>
  <si>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</si>
  <si>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</si>
  <si>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</si>
  <si>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</si>
  <si>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</si>
  <si>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</si>
  <si>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</si>
  <si>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</si>
  <si>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</si>
  <si>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</si>
  <si>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</si>
  <si>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</si>
  <si>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</si>
  <si>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</si>
  <si>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</si>
  <si>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</si>
  <si>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</si>
  <si>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</si>
  <si>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</si>
  <si>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</si>
  <si>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</si>
  <si>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</si>
  <si>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</si>
  <si>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</si>
  <si>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</si>
  <si>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</si>
  <si>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</si>
  <si>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</si>
  <si>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</si>
  <si>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</si>
  <si>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</si>
  <si>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</si>
  <si>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</si>
  <si>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</si>
  <si>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</si>
  <si>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</si>
  <si>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</si>
  <si>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</si>
  <si>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</si>
  <si>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</si>
  <si>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</si>
  <si>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</si>
  <si>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</si>
  <si>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</si>
  <si>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</si>
  <si>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</si>
  <si>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</si>
  <si>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</si>
  <si>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</si>
  <si>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</si>
  <si>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</si>
  <si>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</si>
  <si>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</si>
  <si>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</si>
  <si>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</si>
  <si>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</si>
  <si>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</si>
  <si>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</si>
  <si>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</si>
  <si>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</si>
  <si>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</si>
  <si>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</si>
  <si>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</si>
  <si>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</si>
  <si>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</si>
  <si>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</si>
  <si>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</si>
  <si>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</si>
  <si>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</si>
  <si>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</si>
  <si>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</si>
  <si>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</si>
  <si>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</si>
  <si>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</si>
  <si>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</si>
  <si>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</si>
  <si>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</si>
  <si>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</si>
  <si>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</si>
  <si>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</si>
  <si>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</si>
  <si>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</si>
  <si>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</si>
  <si>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</si>
  <si>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</si>
  <si>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</si>
  <si>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</si>
  <si>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</si>
  <si>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</si>
  <si>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</si>
  <si>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</si>
  <si>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</si>
  <si>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</si>
  <si>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</si>
  <si>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</si>
  <si>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</si>
  <si>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</si>
  <si>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</si>
  <si>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</si>
  <si>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</si>
  <si>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</si>
  <si>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</si>
  <si>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</si>
  <si>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</si>
  <si>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</si>
  <si>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</si>
  <si>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</si>
  <si>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</si>
  <si>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</si>
  <si>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</si>
  <si>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</si>
  <si>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</si>
  <si>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</si>
  <si>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</si>
  <si>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</si>
  <si>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</si>
  <si>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</si>
  <si>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</si>
  <si>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</si>
  <si>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</si>
  <si>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</si>
  <si>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</si>
  <si>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</si>
  <si>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</si>
  <si>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</si>
  <si>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</si>
  <si>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</si>
  <si>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</si>
  <si>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</si>
  <si>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</si>
  <si>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</si>
  <si>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</si>
  <si>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</si>
  <si>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</si>
  <si>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</si>
  <si>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</si>
  <si>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</si>
  <si>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</si>
  <si>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</si>
  <si>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</si>
  <si>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</si>
  <si>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</si>
  <si>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</si>
  <si>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</si>
  <si>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</si>
  <si>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</si>
  <si>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</si>
  <si>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</si>
  <si>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</si>
  <si>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</si>
  <si>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</si>
  <si>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</si>
  <si>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</si>
  <si>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</si>
  <si>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</si>
  <si>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</si>
  <si>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</si>
  <si>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</si>
  <si>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</si>
  <si>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</si>
  <si>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</si>
  <si>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</si>
  <si>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</si>
  <si>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</si>
  <si>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</si>
  <si>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</si>
  <si>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</si>
  <si>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</si>
  <si>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</si>
  <si>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</si>
  <si>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</si>
  <si>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</si>
  <si>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</si>
  <si>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</si>
  <si>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</si>
  <si>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</si>
  <si>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</si>
  <si>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</si>
  <si>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</si>
  <si>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</si>
  <si>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</si>
  <si>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</si>
  <si>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</si>
  <si>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</si>
  <si>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</si>
  <si>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</si>
  <si>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</si>
  <si>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</si>
  <si>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</si>
  <si>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</si>
  <si>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</si>
  <si>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</si>
  <si>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</si>
  <si>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</si>
  <si>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</si>
  <si>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</si>
  <si>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</si>
  <si>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</si>
  <si>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</si>
  <si>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</si>
  <si>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</si>
  <si>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</si>
  <si>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</si>
  <si>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</si>
  <si>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</si>
  <si>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</si>
  <si>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</si>
  <si>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</si>
  <si>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</si>
  <si>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</si>
  <si>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</si>
  <si>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</si>
  <si>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</si>
  <si>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</si>
  <si>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</si>
  <si>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</si>
  <si>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</si>
  <si>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</si>
  <si>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</si>
  <si>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</si>
  <si>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</si>
  <si>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</si>
  <si>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</si>
  <si>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</si>
  <si>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</si>
  <si>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</si>
  <si>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</si>
  <si>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</si>
  <si>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</si>
  <si>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</si>
  <si>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</si>
  <si>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</si>
  <si>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</si>
  <si>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</si>
  <si>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</si>
  <si>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</si>
  <si>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</si>
  <si>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</si>
  <si>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</si>
  <si>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</si>
  <si>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</si>
  <si>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</si>
  <si>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</si>
  <si>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</si>
  <si>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</si>
  <si>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</si>
  <si>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</si>
  <si>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</si>
  <si>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</si>
  <si>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</si>
  <si>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</si>
  <si>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</si>
  <si>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</si>
  <si>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</si>
  <si>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</si>
  <si>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</si>
  <si>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</si>
  <si>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</si>
  <si>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</si>
  <si>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</si>
  <si>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</si>
  <si>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</si>
  <si>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</si>
  <si>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</si>
  <si>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</si>
  <si>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</si>
  <si>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</si>
  <si>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</si>
  <si>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</si>
  <si>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</si>
  <si>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</si>
  <si>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</si>
  <si>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</si>
  <si>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</si>
  <si>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</si>
  <si>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</si>
  <si>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</si>
  <si>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</si>
  <si>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</si>
  <si>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</si>
  <si>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</si>
  <si>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</si>
  <si>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</si>
  <si>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</si>
  <si>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</si>
  <si>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</si>
  <si>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</si>
  <si>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</si>
  <si>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</si>
  <si>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</si>
  <si>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</si>
  <si>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</si>
  <si>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</si>
  <si>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</si>
  <si>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</si>
  <si>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</si>
  <si>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</si>
  <si>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</si>
  <si>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</si>
  <si>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</si>
  <si>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</si>
  <si>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</si>
  <si>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</si>
  <si>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</si>
  <si>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</si>
  <si>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</si>
  <si>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</si>
  <si>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</si>
  <si>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</si>
  <si>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</si>
  <si>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</si>
  <si>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</si>
  <si>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</si>
  <si>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</si>
  <si>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</si>
  <si>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</si>
  <si>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</si>
  <si>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</si>
  <si>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</si>
  <si>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</si>
  <si>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</si>
  <si>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</si>
  <si>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</si>
  <si>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</si>
  <si>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</si>
  <si>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</si>
  <si>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</si>
  <si>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</si>
  <si>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</si>
  <si>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</si>
  <si>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</si>
  <si>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</si>
  <si>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</si>
  <si>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</si>
  <si>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</si>
  <si>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</si>
  <si>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</si>
  <si>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</si>
  <si>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</si>
  <si>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</si>
  <si>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</si>
  <si>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</si>
  <si>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</si>
  <si>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</si>
  <si>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</si>
  <si>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</si>
  <si>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</si>
  <si>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</si>
  <si>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</si>
  <si>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</si>
  <si>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</si>
  <si>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</si>
  <si>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</si>
  <si>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</si>
  <si>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</si>
  <si>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</si>
  <si>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</si>
  <si>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</si>
  <si>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</si>
  <si>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</si>
  <si>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</si>
  <si>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</si>
  <si>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</si>
  <si>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</si>
  <si>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</si>
  <si>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</si>
  <si>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</si>
  <si>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</si>
  <si>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</si>
  <si>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</si>
  <si>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</si>
  <si>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</si>
  <si>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</si>
  <si>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</si>
  <si>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</si>
  <si>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</si>
  <si>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</si>
  <si>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</si>
  <si>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</si>
  <si>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</si>
  <si>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</si>
  <si>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</si>
  <si>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</si>
  <si>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</si>
  <si>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</si>
  <si>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</si>
  <si>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</si>
  <si>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</si>
  <si>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</si>
  <si>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</si>
  <si>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</si>
  <si>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</si>
  <si>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</si>
  <si>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</si>
  <si>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</si>
  <si>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</si>
  <si>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</si>
  <si>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</si>
  <si>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</si>
  <si>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</si>
  <si>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</si>
  <si>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</si>
  <si>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</si>
  <si>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</si>
  <si>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</si>
  <si>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</si>
  <si>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</si>
  <si>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</si>
  <si>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</si>
  <si>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</si>
  <si>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</si>
  <si>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</si>
  <si>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</si>
  <si>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</si>
  <si>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</si>
  <si>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</si>
  <si>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</si>
  <si>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</si>
  <si>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</si>
  <si>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</si>
  <si>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</si>
  <si>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</si>
  <si>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</si>
  <si>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</si>
  <si>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</si>
  <si>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</si>
  <si>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</si>
  <si>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</si>
  <si>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</si>
  <si>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</si>
  <si>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</si>
  <si>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</si>
  <si>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</si>
  <si>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</si>
  <si>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</si>
  <si>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</si>
  <si>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</si>
  <si>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</si>
  <si>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</si>
  <si>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</si>
  <si>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</si>
  <si>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</si>
  <si>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</si>
  <si>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</si>
  <si>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</si>
  <si>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</si>
  <si>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</si>
  <si>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</si>
  <si>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</si>
  <si>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</si>
  <si>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</si>
  <si>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</si>
  <si>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</si>
  <si>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</si>
  <si>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</si>
  <si>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</si>
  <si>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</si>
  <si>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</si>
  <si>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</si>
  <si>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</si>
  <si>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</si>
  <si>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</si>
  <si>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</si>
  <si>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</si>
  <si>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</si>
  <si>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</si>
  <si>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</si>
  <si>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</si>
  <si>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</si>
  <si>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</si>
  <si>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</si>
  <si>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</si>
  <si>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</si>
  <si>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</si>
  <si>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</si>
  <si>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</si>
  <si>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</si>
  <si>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</si>
  <si>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</si>
  <si>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</si>
  <si>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</si>
  <si>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</si>
  <si>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</si>
  <si>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</si>
  <si>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</si>
  <si>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</si>
  <si>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</si>
  <si>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</si>
  <si>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</si>
  <si>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</si>
  <si>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</si>
  <si>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</si>
  <si>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</si>
  <si>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</si>
  <si>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</si>
  <si>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</si>
  <si>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</si>
  <si>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</si>
  <si>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</si>
  <si>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</si>
  <si>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</si>
  <si>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</si>
  <si>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</si>
  <si>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</si>
  <si>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</si>
  <si>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</si>
  <si>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</si>
  <si>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</si>
  <si>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</si>
  <si>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</si>
  <si>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</si>
  <si>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</si>
  <si>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</si>
  <si>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</si>
  <si>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</si>
  <si>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</si>
  <si>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</si>
  <si>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</si>
  <si>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</si>
  <si>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</si>
  <si>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</si>
  <si>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</si>
  <si>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</si>
  <si>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</si>
  <si>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</si>
  <si>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</si>
  <si>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</si>
  <si>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</si>
  <si>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</si>
  <si>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</si>
  <si>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</si>
  <si>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</si>
  <si>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</si>
  <si>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</si>
  <si>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</si>
  <si>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</si>
  <si>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</si>
  <si>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</si>
  <si>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</si>
  <si>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</si>
  <si>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</si>
  <si>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</si>
  <si>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</si>
  <si>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</si>
  <si>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</si>
  <si>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</si>
  <si>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</si>
  <si>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</si>
  <si>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</si>
  <si>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</si>
  <si>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</si>
  <si>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</si>
  <si>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</si>
  <si>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</si>
  <si>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</si>
  <si>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</si>
  <si>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</si>
  <si>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</si>
  <si>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</si>
  <si>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</si>
  <si>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</si>
  <si>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</si>
  <si>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</si>
  <si>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</si>
  <si>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</si>
  <si>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</si>
  <si>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</si>
  <si>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</si>
  <si>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</si>
  <si>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</si>
  <si>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</si>
  <si>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</si>
  <si>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</si>
  <si>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</si>
  <si>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</si>
  <si>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</si>
  <si>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</si>
  <si>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</si>
  <si>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</si>
  <si>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</si>
  <si>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</si>
  <si>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</si>
  <si>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</si>
  <si>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</si>
  <si>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</si>
  <si>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</si>
  <si>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</si>
  <si>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</si>
  <si>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</si>
  <si>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</si>
  <si>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</si>
  <si>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</si>
  <si>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</si>
  <si>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</si>
  <si>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</si>
  <si>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</si>
  <si>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</si>
  <si>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</si>
  <si>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</si>
  <si>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</si>
  <si>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</si>
  <si>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</si>
  <si>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</si>
  <si>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</si>
  <si>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</si>
  <si>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</si>
  <si>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</si>
  <si>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</si>
  <si>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</si>
  <si>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</si>
  <si>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</si>
  <si>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</si>
  <si>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</si>
  <si>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</si>
  <si>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</si>
  <si>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</si>
  <si>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</si>
  <si>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</si>
  <si>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</si>
  <si>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</si>
  <si>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</si>
  <si>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</si>
  <si>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</si>
  <si>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</si>
  <si>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</si>
  <si>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</si>
  <si>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</si>
  <si>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</si>
  <si>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</si>
  <si>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</si>
  <si>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</si>
  <si>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</si>
  <si>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</si>
  <si>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</si>
  <si>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</si>
  <si>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</si>
  <si>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</si>
  <si>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</si>
  <si>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</si>
  <si>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</si>
  <si>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</si>
  <si>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</si>
  <si>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</si>
  <si>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</si>
  <si>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</si>
  <si>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</si>
  <si>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</si>
  <si>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</si>
  <si>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</si>
  <si>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</si>
  <si>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</si>
  <si>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</si>
  <si>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</si>
  <si>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</si>
  <si>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</si>
  <si>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</si>
  <si>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</si>
  <si>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</si>
  <si>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</si>
  <si>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</si>
  <si>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</si>
  <si>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</si>
  <si>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</si>
  <si>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</si>
  <si>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</si>
  <si>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</si>
  <si>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</si>
  <si>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</si>
  <si>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</si>
  <si>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</si>
  <si>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</si>
  <si>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</si>
  <si>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</si>
  <si>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</si>
  <si>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</si>
  <si>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</si>
  <si>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</si>
  <si>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</si>
  <si>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</si>
  <si>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</si>
  <si>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</si>
  <si>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</si>
  <si>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</si>
  <si>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</si>
  <si>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</si>
  <si>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</si>
  <si>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</si>
  <si>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</si>
  <si>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</si>
  <si>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</si>
  <si>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</si>
  <si>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</si>
  <si>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</si>
  <si>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</si>
  <si>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</si>
  <si>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</si>
  <si>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</si>
  <si>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</si>
  <si>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</si>
  <si>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</si>
  <si>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</si>
  <si>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</si>
  <si>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</si>
  <si>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</si>
  <si>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</si>
  <si>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</si>
  <si>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</si>
  <si>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</si>
  <si>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</si>
  <si>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</si>
  <si>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</si>
  <si>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</si>
  <si>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</si>
  <si>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</si>
  <si>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</si>
  <si>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</si>
  <si>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</si>
  <si>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</si>
  <si>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</si>
  <si>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</si>
  <si>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</si>
  <si>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</si>
  <si>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</si>
  <si>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</si>
  <si>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</si>
  <si>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</si>
  <si>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</si>
  <si>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</si>
  <si>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</si>
  <si>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</si>
  <si>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</si>
  <si>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</si>
  <si>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</si>
  <si>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</si>
  <si>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</si>
  <si>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</si>
  <si>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</si>
  <si>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</si>
  <si>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</si>
  <si>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</si>
  <si>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</si>
  <si>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</si>
  <si>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</si>
  <si>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</si>
  <si>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</si>
  <si>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</si>
  <si>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</si>
  <si>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</si>
  <si>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</si>
  <si>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</si>
  <si>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</si>
  <si>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</si>
  <si>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</si>
  <si>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</si>
  <si>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</si>
  <si>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</si>
  <si>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</si>
  <si>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</si>
  <si>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</si>
  <si>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</si>
  <si>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</si>
  <si>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</si>
  <si>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</si>
  <si>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</si>
  <si>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</si>
  <si>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</si>
  <si>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</si>
  <si>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</si>
  <si>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</si>
  <si>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</si>
  <si>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</si>
  <si>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</si>
  <si>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</si>
  <si>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</si>
  <si>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</si>
  <si>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</si>
  <si>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</si>
  <si>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</si>
  <si>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</si>
  <si>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</si>
  <si>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</si>
  <si>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</si>
  <si>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</si>
  <si>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</si>
  <si>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</si>
  <si>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</si>
  <si>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</si>
  <si>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</si>
  <si>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</si>
  <si>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</si>
  <si>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</si>
  <si>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</si>
  <si>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</si>
  <si>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</si>
  <si>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</si>
  <si>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</si>
  <si>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</si>
  <si>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</si>
  <si>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</si>
  <si>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</si>
  <si>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</si>
  <si>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</si>
  <si>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</si>
  <si>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</si>
  <si>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</si>
  <si>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</si>
  <si>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</si>
  <si>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</si>
  <si>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</si>
  <si>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</si>
  <si>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</si>
  <si>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</si>
  <si>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</si>
  <si>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</si>
  <si>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</si>
  <si>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</si>
  <si>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</si>
  <si>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</si>
  <si>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</si>
  <si>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</si>
  <si>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</si>
  <si>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</si>
  <si>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</si>
  <si>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</si>
  <si>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</si>
  <si>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</si>
  <si>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</si>
  <si>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</si>
  <si>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</si>
  <si>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</si>
  <si>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</si>
  <si>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</si>
  <si>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</si>
  <si>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</si>
  <si>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</si>
  <si>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</si>
  <si>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</si>
  <si>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</si>
  <si>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</si>
  <si>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</si>
  <si>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</si>
  <si>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</si>
  <si>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</si>
  <si>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</si>
  <si>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</si>
  <si>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</si>
  <si>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</si>
  <si>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</si>
  <si>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</si>
  <si>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</si>
  <si>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</si>
  <si>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</si>
  <si>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</si>
  <si>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</si>
  <si>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</si>
  <si>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</si>
  <si>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</si>
  <si>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</si>
  <si>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</si>
  <si>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</si>
  <si>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</si>
  <si>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</si>
  <si>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</si>
  <si>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</si>
  <si>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</si>
  <si>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</si>
  <si>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</si>
  <si>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</si>
  <si>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</si>
  <si>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</si>
  <si>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</si>
  <si>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</si>
  <si>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</si>
  <si>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</si>
  <si>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</si>
  <si>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</si>
  <si>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</si>
  <si>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</si>
  <si>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</si>
  <si>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</si>
  <si>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</si>
  <si>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</si>
  <si>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</si>
  <si>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</si>
  <si>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</si>
  <si>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</si>
  <si>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</si>
  <si>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</si>
  <si>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</si>
  <si>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</si>
  <si>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</si>
  <si>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</si>
  <si>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</si>
  <si>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</si>
  <si>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</si>
  <si>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</si>
  <si>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</si>
  <si>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</si>
  <si>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</si>
  <si>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</si>
  <si>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</si>
  <si>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</si>
  <si>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</si>
  <si>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</si>
  <si>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</si>
  <si>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</si>
  <si>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</si>
  <si>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</si>
  <si>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</si>
  <si>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</si>
  <si>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</si>
  <si>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</si>
  <si>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</si>
  <si>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</si>
  <si>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</si>
  <si>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</si>
  <si>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</si>
  <si>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</si>
  <si>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</si>
  <si>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</si>
  <si>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</si>
  <si>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</si>
  <si>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</si>
  <si>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</si>
  <si>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</si>
  <si>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</si>
  <si>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</si>
  <si>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</si>
  <si>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</si>
  <si>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</si>
  <si>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</si>
  <si>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</si>
  <si>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</si>
  <si>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</si>
  <si>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</si>
  <si>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</si>
  <si>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</si>
  <si>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</si>
  <si>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</si>
  <si>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</si>
  <si>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</si>
  <si>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</si>
  <si>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</si>
  <si>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</si>
  <si>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</si>
  <si>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</si>
  <si>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</si>
  <si>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</si>
  <si>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</si>
  <si>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</si>
  <si>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</si>
  <si>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</si>
  <si>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</si>
  <si>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</si>
  <si>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</si>
  <si>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</si>
  <si>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</si>
  <si>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</si>
  <si>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</si>
  <si>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</si>
  <si>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</si>
  <si>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</si>
  <si>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</si>
  <si>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</si>
  <si>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</si>
  <si>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</si>
  <si>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</si>
  <si>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</si>
  <si>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</si>
  <si>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</si>
  <si>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</si>
  <si>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</si>
  <si>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</si>
  <si>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</si>
  <si>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</si>
  <si>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</si>
  <si>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</si>
  <si>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</si>
  <si>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</si>
  <si>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</si>
  <si>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</si>
  <si>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</si>
  <si>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</si>
  <si>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</si>
  <si>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</si>
  <si>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</si>
  <si>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</si>
  <si>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</si>
  <si>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</si>
  <si>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</si>
  <si>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</si>
  <si>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</si>
  <si>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</si>
  <si>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</si>
  <si>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</si>
  <si>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</si>
  <si>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</si>
  <si>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</si>
  <si>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</si>
  <si>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</si>
  <si>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</si>
  <si>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</si>
  <si>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</si>
  <si>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</si>
  <si>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</si>
  <si>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</si>
  <si>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</si>
  <si>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</si>
  <si>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</si>
  <si>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</si>
  <si>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</si>
  <si>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</si>
  <si>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</si>
  <si>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</si>
  <si>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</si>
  <si>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</si>
  <si>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</si>
  <si>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</si>
  <si>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</si>
  <si>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</si>
  <si>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</si>
  <si>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</si>
  <si>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</si>
  <si>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</si>
  <si>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</si>
  <si>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</si>
  <si>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</si>
  <si>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</si>
  <si>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</si>
  <si>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</si>
  <si>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</si>
  <si>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</si>
  <si>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</si>
  <si>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</si>
  <si>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</si>
  <si>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</si>
  <si>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</si>
  <si>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</si>
  <si>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</si>
  <si>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</si>
  <si>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</si>
  <si>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</si>
  <si>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</si>
  <si>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</si>
  <si>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</si>
  <si>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</si>
  <si>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</si>
  <si>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</si>
  <si>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</si>
  <si>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</si>
  <si>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</si>
  <si>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</si>
  <si>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</si>
  <si>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</si>
  <si>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</si>
  <si>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</si>
  <si>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</si>
  <si>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</si>
  <si>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</si>
  <si>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</si>
  <si>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</si>
  <si>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</si>
  <si>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</si>
  <si>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</si>
  <si>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</si>
  <si>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</si>
  <si>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</si>
  <si>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</si>
  <si>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</si>
  <si>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</si>
  <si>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</si>
  <si>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</si>
  <si>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</si>
  <si>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</si>
  <si>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</si>
  <si>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</si>
  <si>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</si>
  <si>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</si>
  <si>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</si>
  <si>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</si>
  <si>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</si>
  <si>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</si>
  <si>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</si>
  <si>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</si>
  <si>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</si>
  <si>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</si>
  <si>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</si>
  <si>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</si>
  <si>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</si>
  <si>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</si>
  <si>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</si>
  <si>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</si>
  <si>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</si>
  <si>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</si>
  <si>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</si>
  <si>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</si>
  <si>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</si>
  <si>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</si>
  <si>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</si>
  <si>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</si>
  <si>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</si>
  <si>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</si>
  <si>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</si>
  <si>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</si>
  <si>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</si>
  <si>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</si>
  <si>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</si>
  <si>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</si>
  <si>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</si>
  <si>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</si>
  <si>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</si>
  <si>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</si>
  <si>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</si>
  <si>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</si>
  <si>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</si>
  <si>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</si>
  <si>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</si>
  <si>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</si>
  <si>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</si>
  <si>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</si>
  <si>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</si>
  <si>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</si>
  <si>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</si>
  <si>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</si>
  <si>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</si>
  <si>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</si>
  <si>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</si>
  <si>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</si>
  <si>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</si>
  <si>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</si>
  <si>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</si>
  <si>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</si>
  <si>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</si>
  <si>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</si>
  <si>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</si>
  <si>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</si>
  <si>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</si>
  <si>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</si>
  <si>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</si>
  <si>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</si>
  <si>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</si>
  <si>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</si>
  <si>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</si>
  <si>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</si>
  <si>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</si>
  <si>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</si>
  <si>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</si>
  <si>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</si>
  <si>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</si>
  <si>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</si>
  <si>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</si>
  <si>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</si>
  <si>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</si>
  <si>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</si>
  <si>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</si>
  <si>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</si>
  <si>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</si>
  <si>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</si>
  <si>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</si>
  <si>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</si>
  <si>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</si>
  <si>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</si>
  <si>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</si>
  <si>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</si>
  <si>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</si>
  <si>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</si>
  <si>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</si>
  <si>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</si>
  <si>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</si>
  <si>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</si>
  <si>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</si>
  <si>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</si>
  <si>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</si>
  <si>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</si>
  <si>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</si>
  <si>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</si>
  <si>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</si>
  <si>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</si>
  <si>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</si>
  <si>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</si>
  <si>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</si>
  <si>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</si>
  <si>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</si>
  <si>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</si>
  <si>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</si>
  <si>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</si>
  <si>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</si>
  <si>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</si>
  <si>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</si>
  <si>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</si>
  <si>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</si>
  <si>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</si>
  <si>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</si>
  <si>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</si>
  <si>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</si>
  <si>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</si>
  <si>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</si>
  <si>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</si>
  <si>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</si>
  <si>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</si>
  <si>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</si>
  <si>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</si>
  <si>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</si>
  <si>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</si>
  <si>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</si>
  <si>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</si>
  <si>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</si>
  <si>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</si>
  <si>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</si>
  <si>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</si>
  <si>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</si>
  <si>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</si>
  <si>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</si>
  <si>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</si>
  <si>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</si>
  <si>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</si>
  <si>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</si>
  <si>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</si>
  <si>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</si>
  <si>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</si>
  <si>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</si>
  <si>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</si>
  <si>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</si>
  <si>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</si>
  <si>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</si>
  <si>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</si>
  <si>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</si>
  <si>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</si>
  <si>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</si>
  <si>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</si>
  <si>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</si>
  <si>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</si>
  <si>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</si>
  <si>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</si>
  <si>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</si>
  <si>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</si>
  <si>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</si>
  <si>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</si>
  <si>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</si>
  <si>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</si>
  <si>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</si>
  <si>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</si>
  <si>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</si>
  <si>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</si>
  <si>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</si>
  <si>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</si>
  <si>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</si>
  <si>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</si>
  <si>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</si>
  <si>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</si>
  <si>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</si>
  <si>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</si>
  <si>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</si>
  <si>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</si>
  <si>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</si>
  <si>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</si>
  <si>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</si>
  <si>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</si>
  <si>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</si>
  <si>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</si>
  <si>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</si>
  <si>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</si>
  <si>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</si>
  <si>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</si>
  <si>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</si>
  <si>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</si>
  <si>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</si>
  <si>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</si>
  <si>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</si>
  <si>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</si>
  <si>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</si>
  <si>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</si>
  <si>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</si>
  <si>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</si>
  <si>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</si>
  <si>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</si>
  <si>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</si>
  <si>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</si>
  <si>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</si>
  <si>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</si>
  <si>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</si>
  <si>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</si>
  <si>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</si>
  <si>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</si>
  <si>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</si>
  <si>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</si>
  <si>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</si>
  <si>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</si>
  <si>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</si>
  <si>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</si>
  <si>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</si>
  <si>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</si>
  <si>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</si>
  <si>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</si>
  <si>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</si>
  <si>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</si>
  <si>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</si>
  <si>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</si>
  <si>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</si>
  <si>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</si>
  <si>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</si>
  <si>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</si>
  <si>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</si>
  <si>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</si>
  <si>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</si>
  <si>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</si>
  <si>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</si>
  <si>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</si>
  <si>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</si>
  <si>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</si>
  <si>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</si>
  <si>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</si>
  <si>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</si>
  <si>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</si>
  <si>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</si>
  <si>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</si>
  <si>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</si>
  <si>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</si>
  <si>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</si>
  <si>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</si>
  <si>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</si>
  <si>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</si>
  <si>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</si>
  <si>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</si>
  <si>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</si>
  <si>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</si>
  <si>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</si>
  <si>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</si>
  <si>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</si>
  <si>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</si>
  <si>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</si>
  <si>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</si>
  <si>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</si>
  <si>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</si>
  <si>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</si>
  <si>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</si>
  <si>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</si>
  <si>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</si>
  <si>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</si>
  <si>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</si>
  <si>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</si>
  <si>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</si>
  <si>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</si>
  <si>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</si>
  <si>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</si>
  <si>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</si>
  <si>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</si>
  <si>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</si>
  <si>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</si>
  <si>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</si>
  <si>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</si>
  <si>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</si>
  <si>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</si>
  <si>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</si>
  <si>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</si>
  <si>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</si>
  <si>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</si>
  <si>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</si>
  <si>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</si>
  <si>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</si>
  <si>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</si>
  <si>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</si>
  <si>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</si>
  <si>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</si>
  <si>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</si>
  <si>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</si>
  <si>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</si>
  <si>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</si>
  <si>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</si>
  <si>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</si>
  <si>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</si>
  <si>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</si>
  <si>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</si>
  <si>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</si>
  <si>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</si>
  <si>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</si>
  <si>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</si>
  <si>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</si>
  <si>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</si>
  <si>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</si>
  <si>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</si>
  <si>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</si>
  <si>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</si>
  <si>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</si>
  <si>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</si>
  <si>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</si>
  <si>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</si>
  <si>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</si>
  <si>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</si>
  <si>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</si>
  <si>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</si>
  <si>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</si>
  <si>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</si>
  <si>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</si>
  <si>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</si>
  <si>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</si>
  <si>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</si>
  <si>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</si>
  <si>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</si>
  <si>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</si>
  <si>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</si>
  <si>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</si>
  <si>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</si>
  <si>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</si>
  <si>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</si>
  <si>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</si>
  <si>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</si>
  <si>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</si>
  <si>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</si>
  <si>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</si>
  <si>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</si>
  <si>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</si>
  <si>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</si>
  <si>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</si>
  <si>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</si>
  <si>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</si>
  <si>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</si>
  <si>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</si>
  <si>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</si>
  <si>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</si>
  <si>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</si>
  <si>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</si>
  <si>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</si>
  <si>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</si>
  <si>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</si>
  <si>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</si>
  <si>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</si>
  <si>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</si>
  <si>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</si>
  <si>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</si>
  <si>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</si>
  <si>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</si>
  <si>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</si>
  <si>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</si>
  <si>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</si>
  <si>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</si>
  <si>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</si>
  <si>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</si>
  <si>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</si>
  <si>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</si>
  <si>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</si>
  <si>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</si>
  <si>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</si>
  <si>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</si>
  <si>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</si>
  <si>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</si>
  <si>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</si>
  <si>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</si>
  <si>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</si>
  <si>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</si>
  <si>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</si>
  <si>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</si>
  <si>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</si>
  <si>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</si>
  <si>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</si>
  <si>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</si>
  <si>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</si>
  <si>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</si>
  <si>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</si>
  <si>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</si>
  <si>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</si>
  <si>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</si>
  <si>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</si>
  <si>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</si>
  <si>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</si>
  <si>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</si>
  <si>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</si>
  <si>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</si>
  <si>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</si>
  <si>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</si>
  <si>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</si>
  <si>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</si>
  <si>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</si>
  <si>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</si>
  <si>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</si>
  <si>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</si>
  <si>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</si>
  <si>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</si>
  <si>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</si>
  <si>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</si>
  <si>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</si>
  <si>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</si>
  <si>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</si>
  <si>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</si>
  <si>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</si>
  <si>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</si>
  <si>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</si>
  <si>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</si>
  <si>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</si>
  <si>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</si>
  <si>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</si>
  <si>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</si>
  <si>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</si>
  <si>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</si>
  <si>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</si>
  <si>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</si>
  <si>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</si>
  <si>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</si>
  <si>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</si>
  <si>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</si>
  <si>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</si>
  <si>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</si>
  <si>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</si>
  <si>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</si>
  <si>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</si>
  <si>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</si>
  <si>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</si>
  <si>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</si>
  <si>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</si>
  <si>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</si>
  <si>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</si>
  <si>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</si>
  <si>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</si>
  <si>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</si>
  <si>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</si>
  <si>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</si>
  <si>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</si>
  <si>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</si>
  <si>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</si>
  <si>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</si>
  <si>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</si>
  <si>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</si>
  <si>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</si>
  <si>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</si>
  <si>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</si>
  <si>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</si>
  <si>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</si>
  <si>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</si>
  <si>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</si>
  <si>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</si>
  <si>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</si>
  <si>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</si>
  <si>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</si>
  <si>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</si>
  <si>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</si>
  <si>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</si>
  <si>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</si>
  <si>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</si>
  <si>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</si>
  <si>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</si>
  <si>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</si>
  <si>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</si>
  <si>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</si>
  <si>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</si>
  <si>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</si>
  <si>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</si>
  <si>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</si>
  <si>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</si>
  <si>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</si>
  <si>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</si>
  <si>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</si>
  <si>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</si>
  <si>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</si>
  <si>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</si>
  <si>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</si>
  <si>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</si>
  <si>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</si>
  <si>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</si>
  <si>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</si>
  <si>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</si>
  <si>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</si>
  <si>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</si>
  <si>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</si>
  <si>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</si>
  <si>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</si>
  <si>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</si>
  <si>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</si>
  <si>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</si>
  <si>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</si>
  <si>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</si>
  <si>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</si>
  <si>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</si>
  <si>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</si>
  <si>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</si>
  <si>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</si>
  <si>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</si>
  <si>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</si>
  <si>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</si>
  <si>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</si>
  <si>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</si>
  <si>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</si>
  <si>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</si>
  <si>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</si>
  <si>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</si>
  <si>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</si>
  <si>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</si>
  <si>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</si>
  <si>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</si>
  <si>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</si>
  <si>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</si>
  <si>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</si>
  <si>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</si>
  <si>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</si>
  <si>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</si>
  <si>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</si>
  <si>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</si>
  <si>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</si>
  <si>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</si>
  <si>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</si>
  <si>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</si>
  <si>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</si>
  <si>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</si>
  <si>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</si>
  <si>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</si>
  <si>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</si>
  <si>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</si>
  <si>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</si>
  <si>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</si>
  <si>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</si>
  <si>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</si>
  <si>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</si>
  <si>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</si>
  <si>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</si>
  <si>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</si>
  <si>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</si>
  <si>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</si>
  <si>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</si>
  <si>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</si>
  <si>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</si>
  <si>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</si>
  <si>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</si>
  <si>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</si>
  <si>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</si>
  <si>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</si>
  <si>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</si>
  <si>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</si>
  <si>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</si>
  <si>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</si>
  <si>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</si>
  <si>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</si>
  <si>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</si>
  <si>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</si>
  <si>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</si>
  <si>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</si>
  <si>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</si>
  <si>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</si>
  <si>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</si>
  <si>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</si>
  <si>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</si>
  <si>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</si>
  <si>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</si>
  <si>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</si>
  <si>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</si>
  <si>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</si>
  <si>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</si>
  <si>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</si>
  <si>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</si>
  <si>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</si>
  <si>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</si>
  <si>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</si>
  <si>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</si>
  <si>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</si>
  <si>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</si>
  <si>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</si>
  <si>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</si>
  <si>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</si>
  <si>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</si>
  <si>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</si>
  <si>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</si>
  <si>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</si>
  <si>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</si>
  <si>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</si>
  <si>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</si>
  <si>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</si>
  <si>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</si>
  <si>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</si>
  <si>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</si>
  <si>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</si>
  <si>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</si>
  <si>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</si>
  <si>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</si>
  <si>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</si>
  <si>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</si>
  <si>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</si>
  <si>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</si>
  <si>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</si>
  <si>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</si>
  <si>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</si>
  <si>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</si>
  <si>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</si>
  <si>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</si>
  <si>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</si>
  <si>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</si>
  <si>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</si>
  <si>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</si>
  <si>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STDV of Goal</t>
  </si>
  <si>
    <t>Upper Qrt</t>
  </si>
  <si>
    <t>Lwr Qrt</t>
  </si>
  <si>
    <t>IQR of Goal</t>
  </si>
  <si>
    <t>Standard Deviation of Pledged</t>
  </si>
  <si>
    <t>Upper Qrt of Pledged</t>
  </si>
  <si>
    <t>Lower Qrt of Pledged</t>
  </si>
  <si>
    <t>IQR of Pledged</t>
  </si>
  <si>
    <t>Max</t>
  </si>
  <si>
    <t>Count of name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</si>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</sst>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  <xf numFmtId="166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3054836944854189"/>
          <c:y val="6.69543944616532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A-4909-A32F-7953E3F091CB}"/>
            </c:ext>
          </c:extLst>
        </c:ser>
        <c:ser>
          <c:idx val="1"/>
          <c:order val="1"/>
          <c:tx>
            <c:strRef>
              <c:f>'Theater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A-4909-A32F-7953E3F091CB}"/>
            </c:ext>
          </c:extLst>
        </c:ser>
        <c:ser>
          <c:idx val="2"/>
          <c:order val="2"/>
          <c:tx>
            <c:strRef>
              <c:f>'Theater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A-4909-A32F-7953E3F0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448239"/>
        <c:axId val="2083453231"/>
      </c:lineChart>
      <c:catAx>
        <c:axId val="208344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3231"/>
        <c:crosses val="autoZero"/>
        <c:auto val="1"/>
        <c:lblAlgn val="ctr"/>
        <c:lblOffset val="100"/>
        <c:noMultiLvlLbl val="0"/>
      </c:catAx>
      <c:valAx>
        <c:axId val="208345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4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C-4E6B-BC8F-8A3AA7A39B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C-4E6B-BC8F-8A3AA7A39B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C-4E6B-BC8F-8A3AA7A39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455727"/>
        <c:axId val="2083456559"/>
      </c:lineChart>
      <c:catAx>
        <c:axId val="208345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6559"/>
        <c:crosses val="autoZero"/>
        <c:auto val="1"/>
        <c:lblAlgn val="ctr"/>
        <c:lblOffset val="100"/>
        <c:noMultiLvlLbl val="0"/>
      </c:catAx>
      <c:valAx>
        <c:axId val="20834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384250606264089"/>
          <c:y val="4.46936380657370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D2E-A890-38F4FC286B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0-4D2E-A890-38F4FC286B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00-4D2E-A890-38F4FC286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558127"/>
        <c:axId val="1514553135"/>
      </c:barChart>
      <c:catAx>
        <c:axId val="151455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3135"/>
        <c:crosses val="autoZero"/>
        <c:auto val="1"/>
        <c:lblAlgn val="ctr"/>
        <c:lblOffset val="100"/>
        <c:noMultiLvlLbl val="0"/>
      </c:catAx>
      <c:valAx>
        <c:axId val="1514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809163341952241"/>
          <c:y val="5.52653690565906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Launch'!$B$8:$B$20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9-4957-ACFA-AF012FF903BF}"/>
            </c:ext>
          </c:extLst>
        </c:ser>
        <c:ser>
          <c:idx val="1"/>
          <c:order val="1"/>
          <c:tx>
            <c:strRef>
              <c:f>'Outcomes Based on Launch'!$C$6:$C$7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Launch'!$C$8:$C$20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39-4957-ACFA-AF012FF903BF}"/>
            </c:ext>
          </c:extLst>
        </c:ser>
        <c:ser>
          <c:idx val="2"/>
          <c:order val="2"/>
          <c:tx>
            <c:strRef>
              <c:f>'Outcomes Based on Launch'!$D$6:$D$7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Launch'!$D$8:$D$20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39-4957-ACFA-AF012FF90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803935"/>
        <c:axId val="1564803103"/>
      </c:lineChart>
      <c:catAx>
        <c:axId val="156480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103"/>
        <c:crosses val="autoZero"/>
        <c:auto val="1"/>
        <c:lblAlgn val="ctr"/>
        <c:lblOffset val="100"/>
        <c:noMultiLvlLbl val="0"/>
      </c:catAx>
      <c:valAx>
        <c:axId val="15648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8-4BBC-95EE-A5F7B758DC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8-4BBC-95EE-A5F7B758DC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88-4BBC-95EE-A5F7B758D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2894063"/>
        <c:axId val="1157323455"/>
      </c:barChart>
      <c:catAx>
        <c:axId val="15128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323455"/>
        <c:crosses val="autoZero"/>
        <c:auto val="1"/>
        <c:lblAlgn val="ctr"/>
        <c:lblOffset val="100"/>
        <c:noMultiLvlLbl val="0"/>
      </c:catAx>
      <c:valAx>
        <c:axId val="11573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strDim type="cat">
        <cx:f>_xlchart.v1.3</cx:f>
      </cx:strDim>
      <cx:numDim type="val">
        <cx:f>_xlchart.v1.4</cx:f>
      </cx:numDim>
    </cx:data>
  </cx:chartData>
  <cx:chart>
    <cx:title pos="t" align="ctr" overlay="0"/>
    <cx:plotArea>
      <cx:plotAreaRegion>
        <cx:series layoutId="boxWhisker" uniqueId="{385E4A00-2BDE-4E4B-A5E3-190AF12869A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C4E19F-FA4F-4748-A928-3EF16E1868C2}">
          <cx:tx>
            <cx:txData>
              <cx:f>_xlchart.v1.3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2F6828-11C9-4967-B727-F1FF2C710D88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4761</xdr:rowOff>
    </xdr:from>
    <xdr:to>
      <xdr:col>13</xdr:col>
      <xdr:colOff>0</xdr:colOff>
      <xdr:row>42</xdr:row>
      <xdr:rowOff>180974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5E556014-0615-478A-BE62-CCAD5A55E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4762</xdr:rowOff>
    </xdr:from>
    <xdr:to>
      <xdr:col>8</xdr:col>
      <xdr:colOff>9526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708EE-C95A-4176-98B4-E34AF548B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5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82E165-32C7-4077-B1E9-85293A33E9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FB2E84-9076-4B8F-BC83-C786E88F8E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5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2</xdr:row>
      <xdr:rowOff>14287</xdr:rowOff>
    </xdr:from>
    <xdr:to>
      <xdr:col>18</xdr:col>
      <xdr:colOff>314325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A0D9B-599F-4990-88E4-D284A7C3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66674</xdr:rowOff>
    </xdr:from>
    <xdr:to>
      <xdr:col>17</xdr:col>
      <xdr:colOff>76200</xdr:colOff>
      <xdr:row>15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D856F-D22C-4C06-86C5-3E7ED62D0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47625</xdr:rowOff>
    </xdr:from>
    <xdr:to>
      <xdr:col>24</xdr:col>
      <xdr:colOff>161925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A3A19-1ADF-4E18-B61F-490D82EEA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2.960630092595" createdVersion="6" refreshedVersion="6" minRefreshableVersion="3" recordCount="4114" xr:uid="{BEF73DB8-A049-4B8D-BE34-FD37F4EA32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3.056432407408" createdVersion="6" refreshedVersion="6" minRefreshableVersion="3" recordCount="4114" xr:uid="{EB7C7467-348B-4C98-AABB-BCF08D6FD6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4.933163078706" createdVersion="6" refreshedVersion="6" minRefreshableVersion="3" recordCount="4114" xr:uid="{8732D8B7-54A6-4FB7-A405-23534C5B45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D748A-D1E7-4E7F-A88D-5E18B10BDD7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B227D-E283-4902-941D-3FECB011B1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8" firstHeaderRow="1" firstDataRow="2" firstDataCol="1" rowPageCount="1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axis="axisPage" showAll="0" insertBlankRow="1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44" showAll="0" insertBlankRow="1"/>
    <pivotField axis="axisRow" showAll="0" insertBlankRow="1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 insertBlankRow="1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2">
    <field x="16"/>
    <field x="17"/>
  </rowFields>
  <rowItems count="4">
    <i>
      <x v="8"/>
    </i>
    <i r="1">
      <x v="24"/>
    </i>
    <i t="blank"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EA01-0B3F-4FBB-A57F-914E8D544F7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6" item="9" hier="-1"/>
    <pageField fld="16" item="8" hier="-1"/>
    <pageField fld="21" hier="-1"/>
    <pageField fld="17" item="24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DC405-EED4-44FA-B851-3870F0757A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s="12" t="s">
        <v>8308</v>
      </c>
      <c r="R2" s="12" t="s">
        <v>8309</v>
      </c>
      <c r="S2" s="9">
        <f>(((J2/60)/60)/24)+DATE(1970,1,1)</f>
        <v>41324.214571759258</v>
      </c>
      <c r="T2" s="9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s="12" t="s">
        <v>8308</v>
      </c>
      <c r="R3" s="12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2" t="s">
        <v>8308</v>
      </c>
      <c r="R4" s="12" t="s">
        <v>8309</v>
      </c>
      <c r="S4" s="9">
        <f t="shared" si="2"/>
        <v>41561.500706018516</v>
      </c>
      <c r="T4" s="9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2" t="s">
        <v>8308</v>
      </c>
      <c r="R5" s="12" t="s">
        <v>8309</v>
      </c>
      <c r="S5" s="9">
        <f t="shared" si="2"/>
        <v>41803.880659722221</v>
      </c>
      <c r="T5" s="9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2" t="s">
        <v>8308</v>
      </c>
      <c r="R6" s="12" t="s">
        <v>8309</v>
      </c>
      <c r="S6" s="9">
        <f t="shared" si="2"/>
        <v>42473.604270833333</v>
      </c>
      <c r="T6" s="9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2" t="s">
        <v>8308</v>
      </c>
      <c r="R7" s="12" t="s">
        <v>8309</v>
      </c>
      <c r="S7" s="9">
        <f t="shared" si="2"/>
        <v>42499.960810185185</v>
      </c>
      <c r="T7" s="9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2" t="s">
        <v>8311</v>
      </c>
      <c r="R8" s="12" t="s">
        <v>8312</v>
      </c>
      <c r="S8" s="9">
        <f t="shared" si="2"/>
        <v>41394.871678240743</v>
      </c>
      <c r="T8" s="9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2" t="s">
        <v>8308</v>
      </c>
      <c r="R9" s="12" t="s">
        <v>8309</v>
      </c>
      <c r="S9" s="9">
        <f t="shared" si="2"/>
        <v>41039.225601851853</v>
      </c>
      <c r="T9" s="9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2" t="s">
        <v>8308</v>
      </c>
      <c r="R10" s="12" t="s">
        <v>8309</v>
      </c>
      <c r="S10" s="9">
        <f t="shared" si="2"/>
        <v>42549.722962962958</v>
      </c>
      <c r="T10" s="9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2" t="s">
        <v>8308</v>
      </c>
      <c r="R11" s="12" t="s">
        <v>8309</v>
      </c>
      <c r="S11" s="9">
        <f t="shared" si="2"/>
        <v>41389.364849537036</v>
      </c>
      <c r="T11" s="9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2" t="s">
        <v>8313</v>
      </c>
      <c r="R12" s="12" t="s">
        <v>8314</v>
      </c>
      <c r="S12" s="9">
        <f t="shared" si="2"/>
        <v>42415.253437499996</v>
      </c>
      <c r="T12" s="9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2" t="s">
        <v>8308</v>
      </c>
      <c r="R13" s="12" t="s">
        <v>8309</v>
      </c>
      <c r="S13" s="9">
        <f t="shared" si="2"/>
        <v>42347.358483796299</v>
      </c>
      <c r="T13" s="9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2" t="s">
        <v>8308</v>
      </c>
      <c r="R14" s="12" t="s">
        <v>8309</v>
      </c>
      <c r="S14" s="9">
        <f t="shared" si="2"/>
        <v>42519.6565162037</v>
      </c>
      <c r="T14" s="9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2" t="s">
        <v>8308</v>
      </c>
      <c r="R15" s="12" t="s">
        <v>8309</v>
      </c>
      <c r="S15" s="9">
        <f t="shared" si="2"/>
        <v>42394.580740740741</v>
      </c>
      <c r="T15" s="9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2" t="s">
        <v>8308</v>
      </c>
      <c r="R16" s="12" t="s">
        <v>8309</v>
      </c>
      <c r="S16" s="9">
        <f t="shared" si="2"/>
        <v>42157.251828703709</v>
      </c>
      <c r="T16" s="9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2" t="s">
        <v>8308</v>
      </c>
      <c r="R17" s="12" t="s">
        <v>8315</v>
      </c>
      <c r="S17" s="9">
        <f t="shared" si="2"/>
        <v>42689.582349537035</v>
      </c>
      <c r="T17" s="9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2" t="s">
        <v>8308</v>
      </c>
      <c r="R18" s="12" t="s">
        <v>8309</v>
      </c>
      <c r="S18" s="9">
        <f t="shared" si="2"/>
        <v>41744.290868055556</v>
      </c>
      <c r="T18" s="9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2" t="s">
        <v>8308</v>
      </c>
      <c r="R19" s="12" t="s">
        <v>8309</v>
      </c>
      <c r="S19" s="9">
        <f t="shared" si="2"/>
        <v>41730.584374999999</v>
      </c>
      <c r="T19" s="9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2" t="s">
        <v>8308</v>
      </c>
      <c r="R20" s="12" t="s">
        <v>8315</v>
      </c>
      <c r="S20" s="9">
        <f t="shared" si="2"/>
        <v>42704.335810185185</v>
      </c>
      <c r="T20" s="9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2" t="s">
        <v>8308</v>
      </c>
      <c r="R21" s="12" t="s">
        <v>8309</v>
      </c>
      <c r="S21" s="9">
        <f t="shared" si="2"/>
        <v>42076.130011574074</v>
      </c>
      <c r="T21" s="9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2" t="s">
        <v>8308</v>
      </c>
      <c r="R22" s="12" t="s">
        <v>8310</v>
      </c>
      <c r="S22" s="9">
        <f t="shared" si="2"/>
        <v>42199.651319444441</v>
      </c>
      <c r="T22" s="9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2" t="s">
        <v>8316</v>
      </c>
      <c r="R23" s="12" t="s">
        <v>8317</v>
      </c>
      <c r="S23" s="9">
        <f t="shared" si="2"/>
        <v>42033.584016203706</v>
      </c>
      <c r="T23" s="9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2" t="s">
        <v>8316</v>
      </c>
      <c r="R24" s="12" t="s">
        <v>8317</v>
      </c>
      <c r="S24" s="9">
        <f t="shared" si="2"/>
        <v>42677.005474537036</v>
      </c>
      <c r="T24" s="9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2" t="s">
        <v>8308</v>
      </c>
      <c r="R25" s="12" t="s">
        <v>8309</v>
      </c>
      <c r="S25" s="9">
        <f t="shared" si="2"/>
        <v>42452.272824074069</v>
      </c>
      <c r="T25" s="9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2" t="s">
        <v>8308</v>
      </c>
      <c r="R26" s="12" t="s">
        <v>8309</v>
      </c>
      <c r="S26" s="9">
        <f t="shared" si="2"/>
        <v>42290.460023148145</v>
      </c>
      <c r="T26" s="9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2" t="s">
        <v>8308</v>
      </c>
      <c r="R27" s="12" t="s">
        <v>8309</v>
      </c>
      <c r="S27" s="9">
        <f t="shared" si="2"/>
        <v>42136.209675925929</v>
      </c>
      <c r="T27" s="9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2" t="s">
        <v>8308</v>
      </c>
      <c r="R28" s="12" t="s">
        <v>8309</v>
      </c>
      <c r="S28" s="9">
        <f t="shared" si="2"/>
        <v>41835.540486111109</v>
      </c>
      <c r="T28" s="9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2" t="s">
        <v>8308</v>
      </c>
      <c r="R29" s="12" t="s">
        <v>8318</v>
      </c>
      <c r="S29" s="9">
        <f t="shared" si="2"/>
        <v>42746.270057870366</v>
      </c>
      <c r="T29" s="9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2" t="s">
        <v>8316</v>
      </c>
      <c r="R30" s="12" t="s">
        <v>8317</v>
      </c>
      <c r="S30" s="9">
        <f t="shared" si="2"/>
        <v>42068.209097222221</v>
      </c>
      <c r="T30" s="9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2" t="s">
        <v>8308</v>
      </c>
      <c r="R31" s="12" t="s">
        <v>8309</v>
      </c>
      <c r="S31" s="9">
        <f t="shared" si="2"/>
        <v>42311.216898148152</v>
      </c>
      <c r="T31" s="9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2" t="s">
        <v>8316</v>
      </c>
      <c r="R32" s="12" t="s">
        <v>8317</v>
      </c>
      <c r="S32" s="9">
        <f t="shared" si="2"/>
        <v>41873.79184027778</v>
      </c>
      <c r="T32" s="9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2" t="s">
        <v>8308</v>
      </c>
      <c r="R33" s="12" t="s">
        <v>8309</v>
      </c>
      <c r="S33" s="9">
        <f t="shared" si="2"/>
        <v>42605.70857638889</v>
      </c>
      <c r="T33" s="9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2" t="s">
        <v>8319</v>
      </c>
      <c r="R34" s="12" t="s">
        <v>8320</v>
      </c>
      <c r="S34" s="9">
        <f t="shared" si="2"/>
        <v>41842.917129629634</v>
      </c>
      <c r="T34" s="9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2" t="s">
        <v>8316</v>
      </c>
      <c r="R35" s="12" t="s">
        <v>8317</v>
      </c>
      <c r="S35" s="9">
        <f t="shared" si="2"/>
        <v>42725.869363425925</v>
      </c>
      <c r="T35" s="9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2" t="s">
        <v>8308</v>
      </c>
      <c r="R36" s="12" t="s">
        <v>8309</v>
      </c>
      <c r="S36" s="9">
        <f t="shared" si="2"/>
        <v>42423.542384259257</v>
      </c>
      <c r="T36" s="9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2" t="s">
        <v>8308</v>
      </c>
      <c r="R37" s="12" t="s">
        <v>8309</v>
      </c>
      <c r="S37" s="9">
        <f t="shared" si="2"/>
        <v>42375.08394675926</v>
      </c>
      <c r="T37" s="9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2" t="s">
        <v>8308</v>
      </c>
      <c r="R38" s="12" t="s">
        <v>8309</v>
      </c>
      <c r="S38" s="9">
        <f t="shared" si="2"/>
        <v>42067.923668981486</v>
      </c>
      <c r="T38" s="9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2" t="s">
        <v>8321</v>
      </c>
      <c r="R39" s="12" t="s">
        <v>8322</v>
      </c>
      <c r="S39" s="9">
        <f t="shared" si="2"/>
        <v>41261.767812500002</v>
      </c>
      <c r="T39" s="9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2" t="s">
        <v>8308</v>
      </c>
      <c r="R40" s="12" t="s">
        <v>8309</v>
      </c>
      <c r="S40" s="9">
        <f t="shared" si="2"/>
        <v>42548.269861111112</v>
      </c>
      <c r="T40" s="9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2" t="s">
        <v>8308</v>
      </c>
      <c r="R41" s="12" t="s">
        <v>8309</v>
      </c>
      <c r="S41" s="9">
        <f t="shared" si="2"/>
        <v>42675.438946759255</v>
      </c>
      <c r="T41" s="9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2" t="s">
        <v>8323</v>
      </c>
      <c r="R42" s="12" t="s">
        <v>8324</v>
      </c>
      <c r="S42" s="9">
        <f t="shared" si="2"/>
        <v>41894.632361111115</v>
      </c>
      <c r="T42" s="9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2" t="s">
        <v>8321</v>
      </c>
      <c r="R43" s="12" t="s">
        <v>8322</v>
      </c>
      <c r="S43" s="9">
        <f t="shared" si="2"/>
        <v>42775.314884259264</v>
      </c>
      <c r="T43" s="9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2" t="s">
        <v>8308</v>
      </c>
      <c r="R44" s="12" t="s">
        <v>8309</v>
      </c>
      <c r="S44" s="9">
        <f t="shared" si="2"/>
        <v>42311.625081018516</v>
      </c>
      <c r="T44" s="9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2" t="s">
        <v>8308</v>
      </c>
      <c r="R45" s="12" t="s">
        <v>8309</v>
      </c>
      <c r="S45" s="9">
        <f t="shared" si="2"/>
        <v>41450.681574074071</v>
      </c>
      <c r="T45" s="9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2" t="s">
        <v>8308</v>
      </c>
      <c r="R46" s="12" t="s">
        <v>8309</v>
      </c>
      <c r="S46" s="9">
        <f t="shared" si="2"/>
        <v>41020.271770833337</v>
      </c>
      <c r="T46" s="9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2" t="s">
        <v>8308</v>
      </c>
      <c r="R47" s="12" t="s">
        <v>8309</v>
      </c>
      <c r="S47" s="9">
        <f t="shared" si="2"/>
        <v>42136.420752314814</v>
      </c>
      <c r="T47" s="9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2" t="s">
        <v>8308</v>
      </c>
      <c r="R48" s="12" t="s">
        <v>8309</v>
      </c>
      <c r="S48" s="9">
        <f t="shared" si="2"/>
        <v>42136.184560185182</v>
      </c>
      <c r="T48" s="9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2" t="s">
        <v>8323</v>
      </c>
      <c r="R49" s="12" t="s">
        <v>8324</v>
      </c>
      <c r="S49" s="9">
        <f t="shared" si="2"/>
        <v>42322.653749999998</v>
      </c>
      <c r="T49" s="9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2" t="s">
        <v>8308</v>
      </c>
      <c r="R50" s="12" t="s">
        <v>8309</v>
      </c>
      <c r="S50" s="9">
        <f t="shared" si="2"/>
        <v>42087.668032407411</v>
      </c>
      <c r="T50" s="9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2" t="s">
        <v>8308</v>
      </c>
      <c r="R51" s="12" t="s">
        <v>8309</v>
      </c>
      <c r="S51" s="9">
        <f t="shared" si="2"/>
        <v>42661.323414351849</v>
      </c>
      <c r="T51" s="9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2" t="s">
        <v>8321</v>
      </c>
      <c r="R52" s="12" t="s">
        <v>8325</v>
      </c>
      <c r="S52" s="9">
        <f t="shared" si="2"/>
        <v>42556.583368055552</v>
      </c>
      <c r="T52" s="9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2" t="s">
        <v>8308</v>
      </c>
      <c r="R53" s="12" t="s">
        <v>8310</v>
      </c>
      <c r="S53" s="9">
        <f t="shared" si="2"/>
        <v>42276.624803240738</v>
      </c>
      <c r="T53" s="9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2" t="s">
        <v>8321</v>
      </c>
      <c r="R54" s="12" t="s">
        <v>8322</v>
      </c>
      <c r="S54" s="9">
        <f t="shared" si="2"/>
        <v>42758.197013888886</v>
      </c>
      <c r="T54" s="9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2" t="s">
        <v>8308</v>
      </c>
      <c r="R55" s="12" t="s">
        <v>8309</v>
      </c>
      <c r="S55" s="9">
        <f t="shared" si="2"/>
        <v>42676.586979166663</v>
      </c>
      <c r="T55" s="9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2" t="s">
        <v>8321</v>
      </c>
      <c r="R56" s="12" t="s">
        <v>8322</v>
      </c>
      <c r="S56" s="9">
        <f t="shared" si="2"/>
        <v>41709.463518518518</v>
      </c>
      <c r="T56" s="9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2" t="s">
        <v>8311</v>
      </c>
      <c r="R57" s="12" t="s">
        <v>8312</v>
      </c>
      <c r="S57" s="9">
        <f t="shared" si="2"/>
        <v>40959.734398148146</v>
      </c>
      <c r="T57" s="9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2" t="s">
        <v>8316</v>
      </c>
      <c r="R58" s="12" t="s">
        <v>8317</v>
      </c>
      <c r="S58" s="9">
        <f t="shared" si="2"/>
        <v>41569.575613425928</v>
      </c>
      <c r="T58" s="9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2" t="s">
        <v>8316</v>
      </c>
      <c r="R59" s="12" t="s">
        <v>8317</v>
      </c>
      <c r="S59" s="9">
        <f t="shared" si="2"/>
        <v>42691.8512037037</v>
      </c>
      <c r="T59" s="9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2" t="s">
        <v>8308</v>
      </c>
      <c r="R60" s="12" t="s">
        <v>8309</v>
      </c>
      <c r="S60" s="9">
        <f t="shared" si="2"/>
        <v>41387.651516203703</v>
      </c>
      <c r="T60" s="9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2" t="s">
        <v>8308</v>
      </c>
      <c r="R61" s="12" t="s">
        <v>8309</v>
      </c>
      <c r="S61" s="9">
        <f t="shared" si="2"/>
        <v>42502.569120370375</v>
      </c>
      <c r="T61" s="9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2" t="s">
        <v>8308</v>
      </c>
      <c r="R62" s="12" t="s">
        <v>8309</v>
      </c>
      <c r="S62" s="9">
        <f t="shared" si="2"/>
        <v>41941.500520833331</v>
      </c>
      <c r="T62" s="9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2" t="s">
        <v>8321</v>
      </c>
      <c r="R63" s="12" t="s">
        <v>8322</v>
      </c>
      <c r="S63" s="9">
        <f t="shared" si="2"/>
        <v>41674.063078703701</v>
      </c>
      <c r="T63" s="9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2" t="s">
        <v>8308</v>
      </c>
      <c r="R64" s="12" t="s">
        <v>8309</v>
      </c>
      <c r="S64" s="9">
        <f t="shared" si="2"/>
        <v>42048.813877314817</v>
      </c>
      <c r="T64" s="9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2" t="s">
        <v>8308</v>
      </c>
      <c r="R65" s="12" t="s">
        <v>8309</v>
      </c>
      <c r="S65" s="9">
        <f t="shared" si="2"/>
        <v>41800.604895833334</v>
      </c>
      <c r="T65" s="9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s="12" t="s">
        <v>8321</v>
      </c>
      <c r="R66" s="12" t="s">
        <v>8322</v>
      </c>
      <c r="S66" s="9">
        <f t="shared" si="2"/>
        <v>41744.590682870366</v>
      </c>
      <c r="T66" s="9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IFERROR(ROUND(E67/L67,2),0)</f>
        <v>61.38</v>
      </c>
      <c r="Q67" s="12" t="s">
        <v>8308</v>
      </c>
      <c r="R67" s="12" t="s">
        <v>8309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s="12" t="s">
        <v>8308</v>
      </c>
      <c r="R68" s="12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s="12" t="s">
        <v>8308</v>
      </c>
      <c r="R69" s="12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s="12" t="s">
        <v>8321</v>
      </c>
      <c r="R70" s="12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s="12" t="s">
        <v>8323</v>
      </c>
      <c r="R71" s="12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s="12" t="s">
        <v>8308</v>
      </c>
      <c r="R72" s="12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s="12" t="s">
        <v>8308</v>
      </c>
      <c r="R73" s="12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s="12" t="s">
        <v>8308</v>
      </c>
      <c r="R74" s="12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s="12" t="s">
        <v>8308</v>
      </c>
      <c r="R75" s="12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s="12" t="s">
        <v>8308</v>
      </c>
      <c r="R76" s="12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s="12" t="s">
        <v>8308</v>
      </c>
      <c r="R77" s="12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s="12" t="s">
        <v>8308</v>
      </c>
      <c r="R78" s="12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s="12" t="s">
        <v>8308</v>
      </c>
      <c r="R79" s="12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s="12" t="s">
        <v>8316</v>
      </c>
      <c r="R80" s="12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s="12" t="s">
        <v>8308</v>
      </c>
      <c r="R81" s="12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s="12" t="s">
        <v>8319</v>
      </c>
      <c r="R82" s="12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s="12" t="s">
        <v>8308</v>
      </c>
      <c r="R83" s="12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s="12" t="s">
        <v>8323</v>
      </c>
      <c r="R84" s="12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s="12" t="s">
        <v>8308</v>
      </c>
      <c r="R85" s="12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s="12" t="s">
        <v>8323</v>
      </c>
      <c r="R86" s="12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s="12" t="s">
        <v>8321</v>
      </c>
      <c r="R87" s="12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s="12" t="s">
        <v>8308</v>
      </c>
      <c r="R88" s="12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s="12" t="s">
        <v>8308</v>
      </c>
      <c r="R89" s="12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s="12" t="s">
        <v>8308</v>
      </c>
      <c r="R90" s="12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s="12" t="s">
        <v>8308</v>
      </c>
      <c r="R91" s="12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s="12" t="s">
        <v>8316</v>
      </c>
      <c r="R92" s="12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s="12" t="s">
        <v>8323</v>
      </c>
      <c r="R93" s="12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s="12" t="s">
        <v>8308</v>
      </c>
      <c r="R94" s="12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s="12" t="s">
        <v>8313</v>
      </c>
      <c r="R95" s="12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s="12" t="s">
        <v>8321</v>
      </c>
      <c r="R96" s="12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s="12" t="s">
        <v>8323</v>
      </c>
      <c r="R97" s="12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s="12" t="s">
        <v>8308</v>
      </c>
      <c r="R98" s="12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s="12" t="s">
        <v>8308</v>
      </c>
      <c r="R99" s="12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s="12" t="s">
        <v>8321</v>
      </c>
      <c r="R100" s="12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s="12" t="s">
        <v>8308</v>
      </c>
      <c r="R101" s="12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s="12" t="s">
        <v>8308</v>
      </c>
      <c r="R102" s="12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s="12" t="s">
        <v>8327</v>
      </c>
      <c r="R103" s="12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s="12" t="s">
        <v>8308</v>
      </c>
      <c r="R104" s="12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s="12" t="s">
        <v>8321</v>
      </c>
      <c r="R105" s="12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s="12" t="s">
        <v>8327</v>
      </c>
      <c r="R106" s="12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s="12" t="s">
        <v>8308</v>
      </c>
      <c r="R107" s="12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s="12" t="s">
        <v>8321</v>
      </c>
      <c r="R108" s="12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s="12" t="s">
        <v>8316</v>
      </c>
      <c r="R109" s="12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s="12" t="s">
        <v>8308</v>
      </c>
      <c r="R110" s="12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s="12" t="s">
        <v>8308</v>
      </c>
      <c r="R111" s="12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s="12" t="s">
        <v>8308</v>
      </c>
      <c r="R112" s="12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s="12" t="s">
        <v>8308</v>
      </c>
      <c r="R113" s="12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s="12" t="s">
        <v>8308</v>
      </c>
      <c r="R114" s="12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s="12" t="s">
        <v>8308</v>
      </c>
      <c r="R115" s="12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s="12" t="s">
        <v>8319</v>
      </c>
      <c r="R116" s="12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s="12" t="s">
        <v>8308</v>
      </c>
      <c r="R117" s="12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s="12" t="s">
        <v>8321</v>
      </c>
      <c r="R118" s="12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s="12" t="s">
        <v>8308</v>
      </c>
      <c r="R119" s="12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s="12" t="s">
        <v>8316</v>
      </c>
      <c r="R120" s="12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s="12" t="s">
        <v>8321</v>
      </c>
      <c r="R121" s="12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s="12" t="s">
        <v>8308</v>
      </c>
      <c r="R122" s="12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s="12" t="s">
        <v>8327</v>
      </c>
      <c r="R123" s="12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s="12" t="s">
        <v>8313</v>
      </c>
      <c r="R124" s="12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s="12" t="s">
        <v>8313</v>
      </c>
      <c r="R125" s="12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s="12" t="s">
        <v>8308</v>
      </c>
      <c r="R126" s="12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s="12" t="s">
        <v>8316</v>
      </c>
      <c r="R127" s="12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s="12" t="s">
        <v>8321</v>
      </c>
      <c r="R128" s="12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s="12" t="s">
        <v>8313</v>
      </c>
      <c r="R129" s="12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s="12" t="s">
        <v>8323</v>
      </c>
      <c r="R130" s="12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IFERROR(ROUND(E131/L131,2),0)</f>
        <v>118.45</v>
      </c>
      <c r="Q131" s="12" t="s">
        <v>8308</v>
      </c>
      <c r="R131" s="12" t="s">
        <v>8309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s="12" t="s">
        <v>8308</v>
      </c>
      <c r="R132" s="12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s="12" t="s">
        <v>8327</v>
      </c>
      <c r="R133" s="12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s="12" t="s">
        <v>8311</v>
      </c>
      <c r="R134" s="12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s="12" t="s">
        <v>8308</v>
      </c>
      <c r="R135" s="12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s="12" t="s">
        <v>8308</v>
      </c>
      <c r="R136" s="12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s="12" t="s">
        <v>8321</v>
      </c>
      <c r="R137" s="12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s="12" t="s">
        <v>8308</v>
      </c>
      <c r="R138" s="12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s="12" t="s">
        <v>8316</v>
      </c>
      <c r="R139" s="12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s="12" t="s">
        <v>8308</v>
      </c>
      <c r="R140" s="12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s="12" t="s">
        <v>8308</v>
      </c>
      <c r="R141" s="12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s="12" t="s">
        <v>8323</v>
      </c>
      <c r="R142" s="12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s="12" t="s">
        <v>8321</v>
      </c>
      <c r="R143" s="12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s="12" t="s">
        <v>8321</v>
      </c>
      <c r="R144" s="12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s="12" t="s">
        <v>8321</v>
      </c>
      <c r="R145" s="12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s="12" t="s">
        <v>8311</v>
      </c>
      <c r="R146" s="12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s="12" t="s">
        <v>8308</v>
      </c>
      <c r="R147" s="12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s="12" t="s">
        <v>8316</v>
      </c>
      <c r="R148" s="12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s="12" t="s">
        <v>8308</v>
      </c>
      <c r="R149" s="12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s="12" t="s">
        <v>8316</v>
      </c>
      <c r="R150" s="12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s="12" t="s">
        <v>8308</v>
      </c>
      <c r="R151" s="12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s="12" t="s">
        <v>8323</v>
      </c>
      <c r="R152" s="12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s="12" t="s">
        <v>8321</v>
      </c>
      <c r="R153" s="12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s="12" t="s">
        <v>8321</v>
      </c>
      <c r="R154" s="12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s="12" t="s">
        <v>8321</v>
      </c>
      <c r="R155" s="12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s="12" t="s">
        <v>8321</v>
      </c>
      <c r="R156" s="12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s="12" t="s">
        <v>8323</v>
      </c>
      <c r="R157" s="12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s="12" t="s">
        <v>8323</v>
      </c>
      <c r="R158" s="12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s="12" t="s">
        <v>8308</v>
      </c>
      <c r="R159" s="12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s="12" t="s">
        <v>8313</v>
      </c>
      <c r="R160" s="12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s="12" t="s">
        <v>8323</v>
      </c>
      <c r="R161" s="12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s="12" t="s">
        <v>8327</v>
      </c>
      <c r="R162" s="12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s="12" t="s">
        <v>8308</v>
      </c>
      <c r="R163" s="12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s="12" t="s">
        <v>8321</v>
      </c>
      <c r="R164" s="12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s="12" t="s">
        <v>8327</v>
      </c>
      <c r="R165" s="12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s="12" t="s">
        <v>8313</v>
      </c>
      <c r="R166" s="12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s="12" t="s">
        <v>8321</v>
      </c>
      <c r="R167" s="12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s="12" t="s">
        <v>8308</v>
      </c>
      <c r="R168" s="12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s="12" t="s">
        <v>8308</v>
      </c>
      <c r="R169" s="12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s="12" t="s">
        <v>8327</v>
      </c>
      <c r="R170" s="12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s="12" t="s">
        <v>8311</v>
      </c>
      <c r="R171" s="12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s="12" t="s">
        <v>8308</v>
      </c>
      <c r="R172" s="12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s="12" t="s">
        <v>8308</v>
      </c>
      <c r="R173" s="12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s="12" t="s">
        <v>8313</v>
      </c>
      <c r="R174" s="12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s="12" t="s">
        <v>8316</v>
      </c>
      <c r="R175" s="12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s="12" t="s">
        <v>8323</v>
      </c>
      <c r="R176" s="12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s="12" t="s">
        <v>8323</v>
      </c>
      <c r="R177" s="12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s="12" t="s">
        <v>8311</v>
      </c>
      <c r="R178" s="12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s="12" t="s">
        <v>8308</v>
      </c>
      <c r="R179" s="12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s="12" t="s">
        <v>8321</v>
      </c>
      <c r="R180" s="12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s="12" t="s">
        <v>8323</v>
      </c>
      <c r="R181" s="12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s="12" t="s">
        <v>8316</v>
      </c>
      <c r="R182" s="12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s="12" t="s">
        <v>8308</v>
      </c>
      <c r="R183" s="12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s="12" t="s">
        <v>8321</v>
      </c>
      <c r="R184" s="12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s="12" t="s">
        <v>8308</v>
      </c>
      <c r="R185" s="12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s="12" t="s">
        <v>8321</v>
      </c>
      <c r="R186" s="12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s="12" t="s">
        <v>8321</v>
      </c>
      <c r="R187" s="12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s="12" t="s">
        <v>8308</v>
      </c>
      <c r="R188" s="12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s="12" t="s">
        <v>8308</v>
      </c>
      <c r="R189" s="12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s="12" t="s">
        <v>8321</v>
      </c>
      <c r="R190" s="12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s="12" t="s">
        <v>8319</v>
      </c>
      <c r="R191" s="12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s="12" t="s">
        <v>8308</v>
      </c>
      <c r="R192" s="12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s="12" t="s">
        <v>8323</v>
      </c>
      <c r="R193" s="12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s="12" t="s">
        <v>8321</v>
      </c>
      <c r="R194" s="12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IFERROR(ROUND(E195/L195,2),0)</f>
        <v>922.22</v>
      </c>
      <c r="Q195" s="12" t="s">
        <v>8323</v>
      </c>
      <c r="R195" s="12" t="s">
        <v>8324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s="12" t="s">
        <v>8321</v>
      </c>
      <c r="R196" s="12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s="12" t="s">
        <v>8323</v>
      </c>
      <c r="R197" s="12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s="12" t="s">
        <v>8321</v>
      </c>
      <c r="R198" s="12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s="12" t="s">
        <v>8321</v>
      </c>
      <c r="R199" s="12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s="12" t="s">
        <v>8319</v>
      </c>
      <c r="R200" s="12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s="12" t="s">
        <v>8308</v>
      </c>
      <c r="R201" s="12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s="12" t="s">
        <v>8321</v>
      </c>
      <c r="R202" s="12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s="12" t="s">
        <v>8313</v>
      </c>
      <c r="R203" s="12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s="12" t="s">
        <v>8323</v>
      </c>
      <c r="R204" s="12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s="12" t="s">
        <v>8308</v>
      </c>
      <c r="R205" s="12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s="12" t="s">
        <v>8308</v>
      </c>
      <c r="R206" s="12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s="12" t="s">
        <v>8313</v>
      </c>
      <c r="R207" s="12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s="12" t="s">
        <v>8323</v>
      </c>
      <c r="R208" s="12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s="12" t="s">
        <v>8308</v>
      </c>
      <c r="R209" s="12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s="12" t="s">
        <v>8311</v>
      </c>
      <c r="R210" s="12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s="12" t="s">
        <v>8316</v>
      </c>
      <c r="R211" s="12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s="12" t="s">
        <v>8308</v>
      </c>
      <c r="R212" s="12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s="12" t="s">
        <v>8313</v>
      </c>
      <c r="R213" s="12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s="12" t="s">
        <v>8323</v>
      </c>
      <c r="R214" s="12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s="12" t="s">
        <v>8313</v>
      </c>
      <c r="R215" s="12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s="12" t="s">
        <v>8308</v>
      </c>
      <c r="R216" s="12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s="12" t="s">
        <v>8321</v>
      </c>
      <c r="R217" s="12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s="12" t="s">
        <v>8327</v>
      </c>
      <c r="R218" s="12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s="12" t="s">
        <v>8321</v>
      </c>
      <c r="R219" s="12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s="12" t="s">
        <v>8321</v>
      </c>
      <c r="R220" s="12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s="12" t="s">
        <v>8313</v>
      </c>
      <c r="R221" s="12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s="12" t="s">
        <v>8321</v>
      </c>
      <c r="R222" s="12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s="12" t="s">
        <v>8308</v>
      </c>
      <c r="R223" s="12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s="12" t="s">
        <v>8321</v>
      </c>
      <c r="R224" s="12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s="12" t="s">
        <v>8321</v>
      </c>
      <c r="R225" s="12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s="12" t="s">
        <v>8319</v>
      </c>
      <c r="R226" s="12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s="12" t="s">
        <v>8321</v>
      </c>
      <c r="R227" s="12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s="12" t="s">
        <v>8327</v>
      </c>
      <c r="R228" s="12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s="12" t="s">
        <v>8308</v>
      </c>
      <c r="R229" s="12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s="12" t="s">
        <v>8323</v>
      </c>
      <c r="R230" s="12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s="12" t="s">
        <v>8319</v>
      </c>
      <c r="R231" s="12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s="12" t="s">
        <v>8323</v>
      </c>
      <c r="R232" s="12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s="12" t="s">
        <v>8308</v>
      </c>
      <c r="R233" s="12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s="12" t="s">
        <v>8323</v>
      </c>
      <c r="R234" s="12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s="12" t="s">
        <v>8316</v>
      </c>
      <c r="R235" s="12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s="12" t="s">
        <v>8311</v>
      </c>
      <c r="R236" s="12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s="12" t="s">
        <v>8327</v>
      </c>
      <c r="R237" s="12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s="12" t="s">
        <v>8321</v>
      </c>
      <c r="R238" s="12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s="12" t="s">
        <v>8327</v>
      </c>
      <c r="R239" s="12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s="12" t="s">
        <v>8308</v>
      </c>
      <c r="R240" s="12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s="12" t="s">
        <v>8308</v>
      </c>
      <c r="R241" s="12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s="12" t="s">
        <v>8308</v>
      </c>
      <c r="R242" s="12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s="12" t="s">
        <v>8308</v>
      </c>
      <c r="R243" s="12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s="12" t="s">
        <v>8308</v>
      </c>
      <c r="R244" s="12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s="12" t="s">
        <v>8311</v>
      </c>
      <c r="R245" s="12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s="12" t="s">
        <v>8308</v>
      </c>
      <c r="R246" s="12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s="12" t="s">
        <v>8311</v>
      </c>
      <c r="R247" s="12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s="12" t="s">
        <v>8311</v>
      </c>
      <c r="R248" s="12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s="12" t="s">
        <v>8323</v>
      </c>
      <c r="R249" s="12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s="12" t="s">
        <v>8327</v>
      </c>
      <c r="R250" s="12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s="12" t="s">
        <v>8321</v>
      </c>
      <c r="R251" s="12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s="12" t="s">
        <v>8308</v>
      </c>
      <c r="R252" s="12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s="12" t="s">
        <v>8308</v>
      </c>
      <c r="R253" s="12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s="12" t="s">
        <v>8308</v>
      </c>
      <c r="R254" s="12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s="12" t="s">
        <v>8321</v>
      </c>
      <c r="R255" s="12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s="12" t="s">
        <v>8316</v>
      </c>
      <c r="R256" s="12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s="12" t="s">
        <v>8321</v>
      </c>
      <c r="R257" s="12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s="12" t="s">
        <v>8323</v>
      </c>
      <c r="R258" s="12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IFERROR(ROUND(E259/L259,2),0)</f>
        <v>57.63</v>
      </c>
      <c r="Q259" s="12" t="s">
        <v>8323</v>
      </c>
      <c r="R259" s="12" t="s">
        <v>8324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s="12" t="s">
        <v>8323</v>
      </c>
      <c r="R260" s="12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s="12" t="s">
        <v>8321</v>
      </c>
      <c r="R261" s="12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s="12" t="s">
        <v>8327</v>
      </c>
      <c r="R262" s="12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s="12" t="s">
        <v>8321</v>
      </c>
      <c r="R263" s="12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s="12" t="s">
        <v>8313</v>
      </c>
      <c r="R264" s="12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s="12" t="s">
        <v>8308</v>
      </c>
      <c r="R265" s="12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s="12" t="s">
        <v>8308</v>
      </c>
      <c r="R266" s="12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s="12" t="s">
        <v>8316</v>
      </c>
      <c r="R267" s="12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s="12" t="s">
        <v>8323</v>
      </c>
      <c r="R268" s="12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s="12" t="s">
        <v>8321</v>
      </c>
      <c r="R269" s="12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s="12" t="s">
        <v>8313</v>
      </c>
      <c r="R270" s="12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s="12" t="s">
        <v>8308</v>
      </c>
      <c r="R271" s="12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s="12" t="s">
        <v>8319</v>
      </c>
      <c r="R272" s="12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s="12" t="s">
        <v>8323</v>
      </c>
      <c r="R273" s="12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s="12" t="s">
        <v>8321</v>
      </c>
      <c r="R274" s="12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s="12" t="s">
        <v>8321</v>
      </c>
      <c r="R275" s="12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s="12" t="s">
        <v>8327</v>
      </c>
      <c r="R276" s="12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s="12" t="s">
        <v>8308</v>
      </c>
      <c r="R277" s="12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s="12" t="s">
        <v>8321</v>
      </c>
      <c r="R278" s="12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s="12" t="s">
        <v>8316</v>
      </c>
      <c r="R279" s="12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s="12" t="s">
        <v>8308</v>
      </c>
      <c r="R280" s="12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s="12" t="s">
        <v>8321</v>
      </c>
      <c r="R281" s="12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s="12" t="s">
        <v>8319</v>
      </c>
      <c r="R282" s="12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s="12" t="s">
        <v>8308</v>
      </c>
      <c r="R283" s="12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s="12" t="s">
        <v>8321</v>
      </c>
      <c r="R284" s="12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s="12" t="s">
        <v>8308</v>
      </c>
      <c r="R285" s="12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s="12" t="s">
        <v>8313</v>
      </c>
      <c r="R286" s="12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s="12" t="s">
        <v>8323</v>
      </c>
      <c r="R287" s="12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s="12" t="s">
        <v>8323</v>
      </c>
      <c r="R288" s="12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s="12" t="s">
        <v>8321</v>
      </c>
      <c r="R289" s="12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s="12" t="s">
        <v>8323</v>
      </c>
      <c r="R290" s="12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s="12" t="s">
        <v>8321</v>
      </c>
      <c r="R291" s="12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s="12" t="s">
        <v>8321</v>
      </c>
      <c r="R292" s="12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s="12" t="s">
        <v>8323</v>
      </c>
      <c r="R293" s="12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s="12" t="s">
        <v>8308</v>
      </c>
      <c r="R294" s="12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s="12" t="s">
        <v>8308</v>
      </c>
      <c r="R295" s="12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s="12" t="s">
        <v>8316</v>
      </c>
      <c r="R296" s="12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s="12" t="s">
        <v>8321</v>
      </c>
      <c r="R297" s="12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s="12" t="s">
        <v>8308</v>
      </c>
      <c r="R298" s="12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s="12" t="s">
        <v>8321</v>
      </c>
      <c r="R299" s="12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s="12" t="s">
        <v>8316</v>
      </c>
      <c r="R300" s="12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s="12" t="s">
        <v>8311</v>
      </c>
      <c r="R301" s="12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s="12" t="s">
        <v>8323</v>
      </c>
      <c r="R302" s="12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s="12" t="s">
        <v>8327</v>
      </c>
      <c r="R303" s="12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s="12" t="s">
        <v>8323</v>
      </c>
      <c r="R304" s="12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s="12" t="s">
        <v>8321</v>
      </c>
      <c r="R305" s="12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s="12" t="s">
        <v>8321</v>
      </c>
      <c r="R306" s="12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s="12" t="s">
        <v>8313</v>
      </c>
      <c r="R307" s="12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s="12" t="s">
        <v>8323</v>
      </c>
      <c r="R308" s="12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s="12" t="s">
        <v>8323</v>
      </c>
      <c r="R309" s="12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s="12" t="s">
        <v>8313</v>
      </c>
      <c r="R310" s="12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s="12" t="s">
        <v>8323</v>
      </c>
      <c r="R311" s="12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s="12" t="s">
        <v>8313</v>
      </c>
      <c r="R312" s="12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s="12" t="s">
        <v>8321</v>
      </c>
      <c r="R313" s="12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s="12" t="s">
        <v>8321</v>
      </c>
      <c r="R314" s="12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s="12" t="s">
        <v>8313</v>
      </c>
      <c r="R315" s="12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s="12" t="s">
        <v>8319</v>
      </c>
      <c r="R316" s="12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s="12" t="s">
        <v>8321</v>
      </c>
      <c r="R317" s="12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s="12" t="s">
        <v>8319</v>
      </c>
      <c r="R318" s="12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s="12" t="s">
        <v>8308</v>
      </c>
      <c r="R319" s="12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s="12" t="s">
        <v>8321</v>
      </c>
      <c r="R320" s="12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s="12" t="s">
        <v>8311</v>
      </c>
      <c r="R321" s="12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s="12" t="s">
        <v>8321</v>
      </c>
      <c r="R322" s="12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IFERROR(ROUND(E323/L323,2),0)</f>
        <v>85</v>
      </c>
      <c r="Q323" s="12" t="s">
        <v>8308</v>
      </c>
      <c r="R323" s="12" t="s">
        <v>8310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s="12" t="s">
        <v>8308</v>
      </c>
      <c r="R324" s="12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s="12" t="s">
        <v>8308</v>
      </c>
      <c r="R325" s="12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s="12" t="s">
        <v>8327</v>
      </c>
      <c r="R326" s="12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s="12" t="s">
        <v>8321</v>
      </c>
      <c r="R327" s="12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s="12" t="s">
        <v>8321</v>
      </c>
      <c r="R328" s="12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s="12" t="s">
        <v>8313</v>
      </c>
      <c r="R329" s="12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s="12" t="s">
        <v>8323</v>
      </c>
      <c r="R330" s="12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s="12" t="s">
        <v>8327</v>
      </c>
      <c r="R331" s="12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s="12" t="s">
        <v>8308</v>
      </c>
      <c r="R332" s="12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s="12" t="s">
        <v>8321</v>
      </c>
      <c r="R333" s="12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s="12" t="s">
        <v>8327</v>
      </c>
      <c r="R334" s="12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s="12" t="s">
        <v>8319</v>
      </c>
      <c r="R335" s="12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s="12" t="s">
        <v>8319</v>
      </c>
      <c r="R336" s="12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s="12" t="s">
        <v>8321</v>
      </c>
      <c r="R337" s="12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s="12" t="s">
        <v>8323</v>
      </c>
      <c r="R338" s="12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s="12" t="s">
        <v>8321</v>
      </c>
      <c r="R339" s="12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s="12" t="s">
        <v>8321</v>
      </c>
      <c r="R340" s="12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s="12" t="s">
        <v>8316</v>
      </c>
      <c r="R341" s="12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s="12" t="s">
        <v>8308</v>
      </c>
      <c r="R342" s="12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s="12" t="s">
        <v>8323</v>
      </c>
      <c r="R343" s="12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s="12" t="s">
        <v>8316</v>
      </c>
      <c r="R344" s="12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s="12" t="s">
        <v>8308</v>
      </c>
      <c r="R345" s="12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s="12" t="s">
        <v>8321</v>
      </c>
      <c r="R346" s="12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s="12" t="s">
        <v>8316</v>
      </c>
      <c r="R347" s="12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s="12" t="s">
        <v>8321</v>
      </c>
      <c r="R348" s="12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s="12" t="s">
        <v>8323</v>
      </c>
      <c r="R349" s="12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s="12" t="s">
        <v>8327</v>
      </c>
      <c r="R350" s="12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s="12" t="s">
        <v>8316</v>
      </c>
      <c r="R351" s="12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s="12" t="s">
        <v>8313</v>
      </c>
      <c r="R352" s="12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s="12" t="s">
        <v>8313</v>
      </c>
      <c r="R353" s="12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s="12" t="s">
        <v>8308</v>
      </c>
      <c r="R354" s="12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s="12" t="s">
        <v>8308</v>
      </c>
      <c r="R355" s="12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s="12" t="s">
        <v>8327</v>
      </c>
      <c r="R356" s="12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s="12" t="s">
        <v>8319</v>
      </c>
      <c r="R357" s="12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s="12" t="s">
        <v>8323</v>
      </c>
      <c r="R358" s="12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s="12" t="s">
        <v>8308</v>
      </c>
      <c r="R359" s="12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s="12" t="s">
        <v>8323</v>
      </c>
      <c r="R360" s="12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s="12" t="s">
        <v>8313</v>
      </c>
      <c r="R361" s="12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s="12" t="s">
        <v>8313</v>
      </c>
      <c r="R362" s="12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s="12" t="s">
        <v>8323</v>
      </c>
      <c r="R363" s="12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s="12" t="s">
        <v>8308</v>
      </c>
      <c r="R364" s="12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s="12" t="s">
        <v>8316</v>
      </c>
      <c r="R365" s="12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s="12" t="s">
        <v>8308</v>
      </c>
      <c r="R366" s="12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s="12" t="s">
        <v>8321</v>
      </c>
      <c r="R367" s="12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s="12" t="s">
        <v>8321</v>
      </c>
      <c r="R368" s="12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s="12" t="s">
        <v>8327</v>
      </c>
      <c r="R369" s="12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s="12" t="s">
        <v>8321</v>
      </c>
      <c r="R370" s="12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s="12" t="s">
        <v>8313</v>
      </c>
      <c r="R371" s="12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s="12" t="s">
        <v>8313</v>
      </c>
      <c r="R372" s="12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s="12" t="s">
        <v>8313</v>
      </c>
      <c r="R373" s="12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s="12" t="s">
        <v>8308</v>
      </c>
      <c r="R374" s="12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s="12" t="s">
        <v>8316</v>
      </c>
      <c r="R375" s="12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s="12" t="s">
        <v>8323</v>
      </c>
      <c r="R376" s="12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s="12" t="s">
        <v>8323</v>
      </c>
      <c r="R377" s="12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s="12" t="s">
        <v>8327</v>
      </c>
      <c r="R378" s="12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s="12" t="s">
        <v>8308</v>
      </c>
      <c r="R379" s="12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s="12" t="s">
        <v>8313</v>
      </c>
      <c r="R380" s="12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s="12" t="s">
        <v>8323</v>
      </c>
      <c r="R381" s="12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s="12" t="s">
        <v>8327</v>
      </c>
      <c r="R382" s="12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s="12" t="s">
        <v>8321</v>
      </c>
      <c r="R383" s="12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s="12" t="s">
        <v>8313</v>
      </c>
      <c r="R384" s="12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s="12" t="s">
        <v>8313</v>
      </c>
      <c r="R385" s="12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s="12" t="s">
        <v>8323</v>
      </c>
      <c r="R386" s="12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IFERROR(ROUND(E387/L387,2),0)</f>
        <v>97.64</v>
      </c>
      <c r="Q387" s="12" t="s">
        <v>8321</v>
      </c>
      <c r="R387" s="12" t="s">
        <v>8322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s="12" t="s">
        <v>8321</v>
      </c>
      <c r="R388" s="12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s="12" t="s">
        <v>8308</v>
      </c>
      <c r="R389" s="12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s="12" t="s">
        <v>8321</v>
      </c>
      <c r="R390" s="12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s="12" t="s">
        <v>8308</v>
      </c>
      <c r="R391" s="12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s="12" t="s">
        <v>8321</v>
      </c>
      <c r="R392" s="12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s="12" t="s">
        <v>8308</v>
      </c>
      <c r="R393" s="12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s="12" t="s">
        <v>8313</v>
      </c>
      <c r="R394" s="12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s="12" t="s">
        <v>8316</v>
      </c>
      <c r="R395" s="12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s="12" t="s">
        <v>8308</v>
      </c>
      <c r="R396" s="12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s="12" t="s">
        <v>8308</v>
      </c>
      <c r="R397" s="12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s="12" t="s">
        <v>8321</v>
      </c>
      <c r="R398" s="12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s="12" t="s">
        <v>8327</v>
      </c>
      <c r="R399" s="12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s="12" t="s">
        <v>8327</v>
      </c>
      <c r="R400" s="12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s="12" t="s">
        <v>8316</v>
      </c>
      <c r="R401" s="12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s="12" t="s">
        <v>8321</v>
      </c>
      <c r="R402" s="12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s="12" t="s">
        <v>8308</v>
      </c>
      <c r="R403" s="12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s="12" t="s">
        <v>8313</v>
      </c>
      <c r="R404" s="12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s="12" t="s">
        <v>8316</v>
      </c>
      <c r="R405" s="12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s="12" t="s">
        <v>8327</v>
      </c>
      <c r="R406" s="12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s="12" t="s">
        <v>8313</v>
      </c>
      <c r="R407" s="12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s="12" t="s">
        <v>8323</v>
      </c>
      <c r="R408" s="12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s="12" t="s">
        <v>8327</v>
      </c>
      <c r="R409" s="12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s="12" t="s">
        <v>8311</v>
      </c>
      <c r="R410" s="12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s="12" t="s">
        <v>8321</v>
      </c>
      <c r="R411" s="12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s="12" t="s">
        <v>8321</v>
      </c>
      <c r="R412" s="12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s="12" t="s">
        <v>8321</v>
      </c>
      <c r="R413" s="12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s="12" t="s">
        <v>8323</v>
      </c>
      <c r="R414" s="12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s="12" t="s">
        <v>8311</v>
      </c>
      <c r="R415" s="12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s="12" t="s">
        <v>8327</v>
      </c>
      <c r="R416" s="12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s="12" t="s">
        <v>8321</v>
      </c>
      <c r="R417" s="12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s="12" t="s">
        <v>8323</v>
      </c>
      <c r="R418" s="12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s="12" t="s">
        <v>8316</v>
      </c>
      <c r="R419" s="12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s="12" t="s">
        <v>8321</v>
      </c>
      <c r="R420" s="12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s="12" t="s">
        <v>8308</v>
      </c>
      <c r="R421" s="12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s="12" t="s">
        <v>8316</v>
      </c>
      <c r="R422" s="12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s="12" t="s">
        <v>8308</v>
      </c>
      <c r="R423" s="12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s="12" t="s">
        <v>8313</v>
      </c>
      <c r="R424" s="12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s="12" t="s">
        <v>8316</v>
      </c>
      <c r="R425" s="12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s="12" t="s">
        <v>8308</v>
      </c>
      <c r="R426" s="12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s="12" t="s">
        <v>8308</v>
      </c>
      <c r="R427" s="12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s="12" t="s">
        <v>8316</v>
      </c>
      <c r="R428" s="12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s="12" t="s">
        <v>8308</v>
      </c>
      <c r="R429" s="12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s="12" t="s">
        <v>8308</v>
      </c>
      <c r="R430" s="12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s="12" t="s">
        <v>8313</v>
      </c>
      <c r="R431" s="12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s="12" t="s">
        <v>8321</v>
      </c>
      <c r="R432" s="12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s="12" t="s">
        <v>8308</v>
      </c>
      <c r="R433" s="12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s="12" t="s">
        <v>8316</v>
      </c>
      <c r="R434" s="12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s="12" t="s">
        <v>8316</v>
      </c>
      <c r="R435" s="12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s="12" t="s">
        <v>8321</v>
      </c>
      <c r="R436" s="12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s="12" t="s">
        <v>8323</v>
      </c>
      <c r="R437" s="12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s="12" t="s">
        <v>8313</v>
      </c>
      <c r="R438" s="12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s="12" t="s">
        <v>8327</v>
      </c>
      <c r="R439" s="12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s="12" t="s">
        <v>8313</v>
      </c>
      <c r="R440" s="12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s="12" t="s">
        <v>8327</v>
      </c>
      <c r="R441" s="12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s="12" t="s">
        <v>8323</v>
      </c>
      <c r="R442" s="12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s="12" t="s">
        <v>8308</v>
      </c>
      <c r="R443" s="12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s="12" t="s">
        <v>8321</v>
      </c>
      <c r="R444" s="12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s="12" t="s">
        <v>8313</v>
      </c>
      <c r="R445" s="12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s="12" t="s">
        <v>8308</v>
      </c>
      <c r="R446" s="12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s="12" t="s">
        <v>8321</v>
      </c>
      <c r="R447" s="12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s="12" t="s">
        <v>8321</v>
      </c>
      <c r="R448" s="12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s="12" t="s">
        <v>8321</v>
      </c>
      <c r="R449" s="12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s="12" t="s">
        <v>8308</v>
      </c>
      <c r="R450" s="12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IFERROR(ROUND(E451/L451,2),0)</f>
        <v>180.41</v>
      </c>
      <c r="Q451" s="12" t="s">
        <v>8313</v>
      </c>
      <c r="R451" s="12" t="s">
        <v>8314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s="12" t="s">
        <v>8308</v>
      </c>
      <c r="R452" s="12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s="12" t="s">
        <v>8308</v>
      </c>
      <c r="R453" s="12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s="12" t="s">
        <v>8327</v>
      </c>
      <c r="R454" s="12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s="12" t="s">
        <v>8327</v>
      </c>
      <c r="R455" s="12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s="12" t="s">
        <v>8323</v>
      </c>
      <c r="R456" s="12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s="12" t="s">
        <v>8321</v>
      </c>
      <c r="R457" s="12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s="12" t="s">
        <v>8313</v>
      </c>
      <c r="R458" s="12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s="12" t="s">
        <v>8327</v>
      </c>
      <c r="R459" s="12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s="12" t="s">
        <v>8327</v>
      </c>
      <c r="R460" s="12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s="12" t="s">
        <v>8308</v>
      </c>
      <c r="R461" s="12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s="12" t="s">
        <v>8311</v>
      </c>
      <c r="R462" s="12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s="12" t="s">
        <v>8308</v>
      </c>
      <c r="R463" s="12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s="12" t="s">
        <v>8327</v>
      </c>
      <c r="R464" s="12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s="12" t="s">
        <v>8308</v>
      </c>
      <c r="R465" s="12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s="12" t="s">
        <v>8321</v>
      </c>
      <c r="R466" s="12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s="12" t="s">
        <v>8321</v>
      </c>
      <c r="R467" s="12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s="12" t="s">
        <v>8308</v>
      </c>
      <c r="R468" s="12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s="12" t="s">
        <v>8308</v>
      </c>
      <c r="R469" s="12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s="12" t="s">
        <v>8308</v>
      </c>
      <c r="R470" s="12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s="12" t="s">
        <v>8313</v>
      </c>
      <c r="R471" s="12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s="12" t="s">
        <v>8327</v>
      </c>
      <c r="R472" s="12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s="12" t="s">
        <v>8313</v>
      </c>
      <c r="R473" s="12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s="12" t="s">
        <v>8321</v>
      </c>
      <c r="R474" s="12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s="12" t="s">
        <v>8323</v>
      </c>
      <c r="R475" s="12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s="12" t="s">
        <v>8323</v>
      </c>
      <c r="R476" s="12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s="12" t="s">
        <v>8321</v>
      </c>
      <c r="R477" s="12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s="12" t="s">
        <v>8323</v>
      </c>
      <c r="R478" s="12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s="12" t="s">
        <v>8308</v>
      </c>
      <c r="R479" s="12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s="12" t="s">
        <v>8327</v>
      </c>
      <c r="R480" s="12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s="12" t="s">
        <v>8313</v>
      </c>
      <c r="R481" s="12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s="12" t="s">
        <v>8313</v>
      </c>
      <c r="R482" s="12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s="12" t="s">
        <v>8321</v>
      </c>
      <c r="R483" s="12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s="12" t="s">
        <v>8321</v>
      </c>
      <c r="R484" s="12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s="12" t="s">
        <v>8316</v>
      </c>
      <c r="R485" s="12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s="12" t="s">
        <v>8308</v>
      </c>
      <c r="R486" s="12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s="12" t="s">
        <v>8327</v>
      </c>
      <c r="R487" s="12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s="12" t="s">
        <v>8316</v>
      </c>
      <c r="R488" s="12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s="12" t="s">
        <v>8308</v>
      </c>
      <c r="R489" s="12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s="12" t="s">
        <v>8308</v>
      </c>
      <c r="R490" s="12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s="12" t="s">
        <v>8323</v>
      </c>
      <c r="R491" s="12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s="12" t="s">
        <v>8316</v>
      </c>
      <c r="R492" s="12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s="12" t="s">
        <v>8321</v>
      </c>
      <c r="R493" s="12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s="12" t="s">
        <v>8323</v>
      </c>
      <c r="R494" s="12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s="12" t="s">
        <v>8323</v>
      </c>
      <c r="R495" s="12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s="12" t="s">
        <v>8323</v>
      </c>
      <c r="R496" s="12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s="12" t="s">
        <v>8323</v>
      </c>
      <c r="R497" s="12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s="12" t="s">
        <v>8308</v>
      </c>
      <c r="R498" s="12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s="12" t="s">
        <v>8313</v>
      </c>
      <c r="R499" s="12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s="12" t="s">
        <v>8327</v>
      </c>
      <c r="R500" s="12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s="12" t="s">
        <v>8327</v>
      </c>
      <c r="R501" s="12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s="12" t="s">
        <v>8323</v>
      </c>
      <c r="R502" s="12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s="12" t="s">
        <v>8321</v>
      </c>
      <c r="R503" s="12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s="12" t="s">
        <v>8327</v>
      </c>
      <c r="R504" s="12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s="12" t="s">
        <v>8313</v>
      </c>
      <c r="R505" s="12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s="12" t="s">
        <v>8323</v>
      </c>
      <c r="R506" s="12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s="12" t="s">
        <v>8313</v>
      </c>
      <c r="R507" s="12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s="12" t="s">
        <v>8313</v>
      </c>
      <c r="R508" s="12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s="12" t="s">
        <v>8323</v>
      </c>
      <c r="R509" s="12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s="12" t="s">
        <v>8323</v>
      </c>
      <c r="R510" s="12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s="12" t="s">
        <v>8321</v>
      </c>
      <c r="R511" s="12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s="12" t="s">
        <v>8308</v>
      </c>
      <c r="R512" s="12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s="12" t="s">
        <v>8323</v>
      </c>
      <c r="R513" s="12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s="12" t="s">
        <v>8323</v>
      </c>
      <c r="R514" s="12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IFERROR(ROUND(E515/L515,2),0)</f>
        <v>88.04</v>
      </c>
      <c r="Q515" s="12" t="s">
        <v>8327</v>
      </c>
      <c r="R515" s="12" t="s">
        <v>8331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s="12" t="s">
        <v>8323</v>
      </c>
      <c r="R516" s="12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s="12" t="s">
        <v>8321</v>
      </c>
      <c r="R517" s="12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s="12" t="s">
        <v>8313</v>
      </c>
      <c r="R518" s="12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s="12" t="s">
        <v>8321</v>
      </c>
      <c r="R519" s="12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s="12" t="s">
        <v>8323</v>
      </c>
      <c r="R520" s="12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s="12" t="s">
        <v>8319</v>
      </c>
      <c r="R521" s="12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s="12" t="s">
        <v>8327</v>
      </c>
      <c r="R522" s="12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s="12" t="s">
        <v>8311</v>
      </c>
      <c r="R523" s="12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s="12" t="s">
        <v>8319</v>
      </c>
      <c r="R524" s="12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s="12" t="s">
        <v>8323</v>
      </c>
      <c r="R525" s="12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s="12" t="s">
        <v>8323</v>
      </c>
      <c r="R526" s="12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s="12" t="s">
        <v>8327</v>
      </c>
      <c r="R527" s="12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s="12" t="s">
        <v>8323</v>
      </c>
      <c r="R528" s="12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s="12" t="s">
        <v>8316</v>
      </c>
      <c r="R529" s="12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s="12" t="s">
        <v>8321</v>
      </c>
      <c r="R530" s="12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s="12" t="s">
        <v>8321</v>
      </c>
      <c r="R531" s="12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s="12" t="s">
        <v>8308</v>
      </c>
      <c r="R532" s="12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s="12" t="s">
        <v>8327</v>
      </c>
      <c r="R533" s="12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s="12" t="s">
        <v>8323</v>
      </c>
      <c r="R534" s="12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s="12" t="s">
        <v>8327</v>
      </c>
      <c r="R535" s="12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s="12" t="s">
        <v>8308</v>
      </c>
      <c r="R536" s="12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s="12" t="s">
        <v>8316</v>
      </c>
      <c r="R537" s="12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s="12" t="s">
        <v>8308</v>
      </c>
      <c r="R538" s="12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s="12" t="s">
        <v>8321</v>
      </c>
      <c r="R539" s="12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s="12" t="s">
        <v>8321</v>
      </c>
      <c r="R540" s="12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s="12" t="s">
        <v>8308</v>
      </c>
      <c r="R541" s="12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s="12" t="s">
        <v>8308</v>
      </c>
      <c r="R542" s="12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s="12" t="s">
        <v>8327</v>
      </c>
      <c r="R543" s="12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s="12" t="s">
        <v>8327</v>
      </c>
      <c r="R544" s="12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s="12" t="s">
        <v>8308</v>
      </c>
      <c r="R545" s="12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s="12" t="s">
        <v>8313</v>
      </c>
      <c r="R546" s="12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s="12" t="s">
        <v>8321</v>
      </c>
      <c r="R547" s="12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s="12" t="s">
        <v>8316</v>
      </c>
      <c r="R548" s="12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s="12" t="s">
        <v>8308</v>
      </c>
      <c r="R549" s="12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s="12" t="s">
        <v>8327</v>
      </c>
      <c r="R550" s="12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s="12" t="s">
        <v>8311</v>
      </c>
      <c r="R551" s="12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s="12" t="s">
        <v>8316</v>
      </c>
      <c r="R552" s="12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s="12" t="s">
        <v>8316</v>
      </c>
      <c r="R553" s="12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s="12" t="s">
        <v>8313</v>
      </c>
      <c r="R554" s="12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s="12" t="s">
        <v>8327</v>
      </c>
      <c r="R555" s="12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s="12" t="s">
        <v>8321</v>
      </c>
      <c r="R556" s="12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s="12" t="s">
        <v>8313</v>
      </c>
      <c r="R557" s="12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s="12" t="s">
        <v>8327</v>
      </c>
      <c r="R558" s="12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s="12" t="s">
        <v>8308</v>
      </c>
      <c r="R559" s="12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s="12" t="s">
        <v>8311</v>
      </c>
      <c r="R560" s="12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s="12" t="s">
        <v>8319</v>
      </c>
      <c r="R561" s="12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s="12" t="s">
        <v>8316</v>
      </c>
      <c r="R562" s="12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s="12" t="s">
        <v>8313</v>
      </c>
      <c r="R563" s="12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s="12" t="s">
        <v>8323</v>
      </c>
      <c r="R564" s="12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s="12" t="s">
        <v>8323</v>
      </c>
      <c r="R565" s="12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s="12" t="s">
        <v>8308</v>
      </c>
      <c r="R566" s="12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s="12" t="s">
        <v>8313</v>
      </c>
      <c r="R567" s="12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s="12" t="s">
        <v>8321</v>
      </c>
      <c r="R568" s="12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s="12" t="s">
        <v>8321</v>
      </c>
      <c r="R569" s="12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s="12" t="s">
        <v>8321</v>
      </c>
      <c r="R570" s="12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s="12" t="s">
        <v>8308</v>
      </c>
      <c r="R571" s="12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s="12" t="s">
        <v>8321</v>
      </c>
      <c r="R572" s="12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s="12" t="s">
        <v>8308</v>
      </c>
      <c r="R573" s="12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s="12" t="s">
        <v>8323</v>
      </c>
      <c r="R574" s="12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s="12" t="s">
        <v>8311</v>
      </c>
      <c r="R575" s="12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s="12" t="s">
        <v>8323</v>
      </c>
      <c r="R576" s="12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s="12" t="s">
        <v>8308</v>
      </c>
      <c r="R577" s="12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s="12" t="s">
        <v>8323</v>
      </c>
      <c r="R578" s="12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IFERROR(ROUND(E579/L579,2),0)</f>
        <v>69.569999999999993</v>
      </c>
      <c r="Q579" s="12" t="s">
        <v>8323</v>
      </c>
      <c r="R579" s="12" t="s">
        <v>8326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s="12" t="s">
        <v>8321</v>
      </c>
      <c r="R580" s="12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s="12" t="s">
        <v>8308</v>
      </c>
      <c r="R581" s="12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s="12" t="s">
        <v>8323</v>
      </c>
      <c r="R582" s="12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s="12" t="s">
        <v>8327</v>
      </c>
      <c r="R583" s="12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s="12" t="s">
        <v>8323</v>
      </c>
      <c r="R584" s="12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s="12" t="s">
        <v>8308</v>
      </c>
      <c r="R585" s="12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s="12" t="s">
        <v>8327</v>
      </c>
      <c r="R586" s="12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s="12" t="s">
        <v>8313</v>
      </c>
      <c r="R587" s="12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s="12" t="s">
        <v>8327</v>
      </c>
      <c r="R588" s="12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s="12" t="s">
        <v>8308</v>
      </c>
      <c r="R589" s="12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s="12" t="s">
        <v>8323</v>
      </c>
      <c r="R590" s="12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s="12" t="s">
        <v>8323</v>
      </c>
      <c r="R591" s="12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s="12" t="s">
        <v>8323</v>
      </c>
      <c r="R592" s="12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s="12" t="s">
        <v>8323</v>
      </c>
      <c r="R593" s="12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s="12" t="s">
        <v>8323</v>
      </c>
      <c r="R594" s="12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s="12" t="s">
        <v>8313</v>
      </c>
      <c r="R595" s="12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s="12" t="s">
        <v>8323</v>
      </c>
      <c r="R596" s="12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s="12" t="s">
        <v>8321</v>
      </c>
      <c r="R597" s="12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s="12" t="s">
        <v>8323</v>
      </c>
      <c r="R598" s="12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s="12" t="s">
        <v>8308</v>
      </c>
      <c r="R599" s="12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s="12" t="s">
        <v>8308</v>
      </c>
      <c r="R600" s="12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s="12" t="s">
        <v>8323</v>
      </c>
      <c r="R601" s="12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s="12" t="s">
        <v>8321</v>
      </c>
      <c r="R602" s="12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s="12" t="s">
        <v>8327</v>
      </c>
      <c r="R603" s="12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s="12" t="s">
        <v>8321</v>
      </c>
      <c r="R604" s="12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s="12" t="s">
        <v>8321</v>
      </c>
      <c r="R605" s="12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s="12" t="s">
        <v>8313</v>
      </c>
      <c r="R606" s="12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s="12" t="s">
        <v>8321</v>
      </c>
      <c r="R607" s="12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 s="10">
        <f t="shared" si="46"/>
        <v>1000</v>
      </c>
      <c r="Q608" s="12" t="s">
        <v>8323</v>
      </c>
      <c r="R608" s="12" t="s">
        <v>8326</v>
      </c>
      <c r="S608" s="9">
        <f t="shared" si="47"/>
        <v>41850.400937500002</v>
      </c>
      <c r="T608" s="9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 s="10">
        <f t="shared" si="46"/>
        <v>139.53</v>
      </c>
      <c r="Q609" s="12" t="s">
        <v>8321</v>
      </c>
      <c r="R609" s="12" t="s">
        <v>8322</v>
      </c>
      <c r="S609" s="9">
        <f t="shared" si="47"/>
        <v>41837.210543981484</v>
      </c>
      <c r="T609" s="9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s="12" t="s">
        <v>8323</v>
      </c>
      <c r="R610" s="12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s="12" t="s">
        <v>8316</v>
      </c>
      <c r="R611" s="12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s="12" t="s">
        <v>8321</v>
      </c>
      <c r="R612" s="12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s="12" t="s">
        <v>8313</v>
      </c>
      <c r="R613" s="12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s="12" t="s">
        <v>8323</v>
      </c>
      <c r="R614" s="12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s="12" t="s">
        <v>8308</v>
      </c>
      <c r="R615" s="12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s="12" t="s">
        <v>8327</v>
      </c>
      <c r="R616" s="12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s="12" t="s">
        <v>8308</v>
      </c>
      <c r="R617" s="12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s="12" t="s">
        <v>8323</v>
      </c>
      <c r="R618" s="12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s="12" t="s">
        <v>8308</v>
      </c>
      <c r="R619" s="12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s="12" t="s">
        <v>8316</v>
      </c>
      <c r="R620" s="12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s="12" t="s">
        <v>8327</v>
      </c>
      <c r="R621" s="12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s="12" t="s">
        <v>8308</v>
      </c>
      <c r="R622" s="12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s="12" t="s">
        <v>8321</v>
      </c>
      <c r="R623" s="12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s="12" t="s">
        <v>8327</v>
      </c>
      <c r="R624" s="12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s="12" t="s">
        <v>8321</v>
      </c>
      <c r="R625" s="12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s="12" t="s">
        <v>8321</v>
      </c>
      <c r="R626" s="12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s="12" t="s">
        <v>8313</v>
      </c>
      <c r="R627" s="12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s="12" t="s">
        <v>8308</v>
      </c>
      <c r="R628" s="12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s="12" t="s">
        <v>8319</v>
      </c>
      <c r="R629" s="12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s="12" t="s">
        <v>8319</v>
      </c>
      <c r="R630" s="12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s="12" t="s">
        <v>8323</v>
      </c>
      <c r="R631" s="12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s="12" t="s">
        <v>8308</v>
      </c>
      <c r="R632" s="12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s="12" t="s">
        <v>8327</v>
      </c>
      <c r="R633" s="12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s="12" t="s">
        <v>8308</v>
      </c>
      <c r="R634" s="12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s="12" t="s">
        <v>8323</v>
      </c>
      <c r="R635" s="12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s="12" t="s">
        <v>8323</v>
      </c>
      <c r="R636" s="12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s="12" t="s">
        <v>8316</v>
      </c>
      <c r="R637" s="12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s="12" t="s">
        <v>8327</v>
      </c>
      <c r="R638" s="12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s="12" t="s">
        <v>8327</v>
      </c>
      <c r="R639" s="12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s="12" t="s">
        <v>8323</v>
      </c>
      <c r="R640" s="12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s="12" t="s">
        <v>8327</v>
      </c>
      <c r="R641" s="12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s="12" t="s">
        <v>8311</v>
      </c>
      <c r="R642" s="12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IFERROR(ROUND(E643/L643,2),0)</f>
        <v>50.16</v>
      </c>
      <c r="Q643" s="12" t="s">
        <v>8323</v>
      </c>
      <c r="R643" s="12" t="s">
        <v>8326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s="12" t="s">
        <v>8316</v>
      </c>
      <c r="R644" s="12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s="12" t="s">
        <v>8321</v>
      </c>
      <c r="R645" s="12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s="12" t="s">
        <v>8308</v>
      </c>
      <c r="R646" s="12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s="12" t="s">
        <v>8321</v>
      </c>
      <c r="R647" s="12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s="12" t="s">
        <v>8323</v>
      </c>
      <c r="R648" s="12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s="12" t="s">
        <v>8313</v>
      </c>
      <c r="R649" s="12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s="12" t="s">
        <v>8327</v>
      </c>
      <c r="R650" s="12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s="12" t="s">
        <v>8327</v>
      </c>
      <c r="R651" s="12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s="12" t="s">
        <v>8323</v>
      </c>
      <c r="R652" s="12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s="12" t="s">
        <v>8321</v>
      </c>
      <c r="R653" s="12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s="12" t="s">
        <v>8321</v>
      </c>
      <c r="R654" s="12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s="12" t="s">
        <v>8327</v>
      </c>
      <c r="R655" s="12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s="12" t="s">
        <v>8323</v>
      </c>
      <c r="R656" s="12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s="12" t="s">
        <v>8323</v>
      </c>
      <c r="R657" s="12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s="12" t="s">
        <v>8308</v>
      </c>
      <c r="R658" s="12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s="12" t="s">
        <v>8308</v>
      </c>
      <c r="R659" s="12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s="12" t="s">
        <v>8327</v>
      </c>
      <c r="R660" s="12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s="12" t="s">
        <v>8313</v>
      </c>
      <c r="R661" s="12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s="12" t="s">
        <v>8316</v>
      </c>
      <c r="R662" s="12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s="12" t="s">
        <v>8308</v>
      </c>
      <c r="R663" s="12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s="12" t="s">
        <v>8321</v>
      </c>
      <c r="R664" s="12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s="12" t="s">
        <v>8316</v>
      </c>
      <c r="R665" s="12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s="12" t="s">
        <v>8319</v>
      </c>
      <c r="R666" s="12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s="12" t="s">
        <v>8323</v>
      </c>
      <c r="R667" s="12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s="12" t="s">
        <v>8327</v>
      </c>
      <c r="R668" s="12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s="12" t="s">
        <v>8308</v>
      </c>
      <c r="R669" s="12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s="12" t="s">
        <v>8316</v>
      </c>
      <c r="R670" s="12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s="12" t="s">
        <v>8323</v>
      </c>
      <c r="R671" s="12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s="12" t="s">
        <v>8319</v>
      </c>
      <c r="R672" s="12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s="12" t="s">
        <v>8308</v>
      </c>
      <c r="R673" s="12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s="12" t="s">
        <v>8311</v>
      </c>
      <c r="R674" s="12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s="12" t="s">
        <v>8321</v>
      </c>
      <c r="R675" s="12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s="12" t="s">
        <v>8327</v>
      </c>
      <c r="R676" s="12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s="12" t="s">
        <v>8323</v>
      </c>
      <c r="R677" s="12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s="12" t="s">
        <v>8311</v>
      </c>
      <c r="R678" s="12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s="12" t="s">
        <v>8327</v>
      </c>
      <c r="R679" s="12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s="12" t="s">
        <v>8323</v>
      </c>
      <c r="R680" s="12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s="12" t="s">
        <v>8327</v>
      </c>
      <c r="R681" s="12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s="12" t="s">
        <v>8321</v>
      </c>
      <c r="R682" s="12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s="12" t="s">
        <v>8321</v>
      </c>
      <c r="R683" s="12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s="12" t="s">
        <v>8327</v>
      </c>
      <c r="R684" s="12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s="12" t="s">
        <v>8323</v>
      </c>
      <c r="R685" s="12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s="12" t="s">
        <v>8327</v>
      </c>
      <c r="R686" s="12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s="12" t="s">
        <v>8308</v>
      </c>
      <c r="R687" s="12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s="12" t="s">
        <v>8327</v>
      </c>
      <c r="R688" s="12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s="12" t="s">
        <v>8321</v>
      </c>
      <c r="R689" s="12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s="12" t="s">
        <v>8323</v>
      </c>
      <c r="R690" s="12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s="12" t="s">
        <v>8327</v>
      </c>
      <c r="R691" s="12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s="12" t="s">
        <v>8323</v>
      </c>
      <c r="R692" s="12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s="12" t="s">
        <v>8321</v>
      </c>
      <c r="R693" s="12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s="12" t="s">
        <v>8321</v>
      </c>
      <c r="R694" s="12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s="12" t="s">
        <v>8323</v>
      </c>
      <c r="R695" s="12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s="12" t="s">
        <v>8323</v>
      </c>
      <c r="R696" s="12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s="12" t="s">
        <v>8321</v>
      </c>
      <c r="R697" s="12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s="12" t="s">
        <v>8313</v>
      </c>
      <c r="R698" s="12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s="12" t="s">
        <v>8323</v>
      </c>
      <c r="R699" s="12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s="12" t="s">
        <v>8327</v>
      </c>
      <c r="R700" s="12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s="12" t="s">
        <v>8323</v>
      </c>
      <c r="R701" s="12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 s="10">
        <f t="shared" si="51"/>
        <v>64.62</v>
      </c>
      <c r="Q702" s="12" t="s">
        <v>8327</v>
      </c>
      <c r="R702" s="12" t="s">
        <v>8331</v>
      </c>
      <c r="S702" s="9">
        <f t="shared" si="52"/>
        <v>41546.664212962962</v>
      </c>
      <c r="T702" s="9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 s="10">
        <f t="shared" si="51"/>
        <v>59.36</v>
      </c>
      <c r="Q703" s="12" t="s">
        <v>8311</v>
      </c>
      <c r="R703" s="12" t="s">
        <v>8333</v>
      </c>
      <c r="S703" s="9">
        <f t="shared" si="52"/>
        <v>42317.33258101852</v>
      </c>
      <c r="T703" s="9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s="12" t="s">
        <v>8327</v>
      </c>
      <c r="R704" s="12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s="12" t="s">
        <v>8327</v>
      </c>
      <c r="R705" s="12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s="12" t="s">
        <v>8323</v>
      </c>
      <c r="R706" s="12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IFERROR(ROUND(E707/L707,2),0)</f>
        <v>137.24</v>
      </c>
      <c r="Q707" s="12" t="s">
        <v>8323</v>
      </c>
      <c r="R707" s="12" t="s">
        <v>8326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s="12" t="s">
        <v>8327</v>
      </c>
      <c r="R708" s="12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s="12" t="s">
        <v>8323</v>
      </c>
      <c r="R709" s="12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s="12" t="s">
        <v>8321</v>
      </c>
      <c r="R710" s="12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s="12" t="s">
        <v>8323</v>
      </c>
      <c r="R711" s="12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s="12" t="s">
        <v>8321</v>
      </c>
      <c r="R712" s="12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s="12" t="s">
        <v>8323</v>
      </c>
      <c r="R713" s="12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s="12" t="s">
        <v>8323</v>
      </c>
      <c r="R714" s="12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s="12" t="s">
        <v>8323</v>
      </c>
      <c r="R715" s="12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s="12" t="s">
        <v>8327</v>
      </c>
      <c r="R716" s="12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s="12" t="s">
        <v>8313</v>
      </c>
      <c r="R717" s="12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s="12" t="s">
        <v>8327</v>
      </c>
      <c r="R718" s="12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s="12" t="s">
        <v>8323</v>
      </c>
      <c r="R719" s="12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s="12" t="s">
        <v>8323</v>
      </c>
      <c r="R720" s="12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s="12" t="s">
        <v>8321</v>
      </c>
      <c r="R721" s="12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s="12" t="s">
        <v>8308</v>
      </c>
      <c r="R722" s="12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s="12" t="s">
        <v>8327</v>
      </c>
      <c r="R723" s="12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s="12" t="s">
        <v>8323</v>
      </c>
      <c r="R724" s="12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s="12" t="s">
        <v>8323</v>
      </c>
      <c r="R725" s="12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s="12" t="s">
        <v>8323</v>
      </c>
      <c r="R726" s="12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s="12" t="s">
        <v>8323</v>
      </c>
      <c r="R727" s="12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s="12" t="s">
        <v>8327</v>
      </c>
      <c r="R728" s="12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s="12" t="s">
        <v>8327</v>
      </c>
      <c r="R729" s="12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s="12" t="s">
        <v>8311</v>
      </c>
      <c r="R730" s="12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s="12" t="s">
        <v>8327</v>
      </c>
      <c r="R731" s="12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s="12" t="s">
        <v>8323</v>
      </c>
      <c r="R732" s="12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s="12" t="s">
        <v>8316</v>
      </c>
      <c r="R733" s="12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s="12" t="s">
        <v>8308</v>
      </c>
      <c r="R734" s="12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s="12" t="s">
        <v>8323</v>
      </c>
      <c r="R735" s="12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s="12" t="s">
        <v>8321</v>
      </c>
      <c r="R736" s="12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s="12" t="s">
        <v>8311</v>
      </c>
      <c r="R737" s="12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s="12" t="s">
        <v>8313</v>
      </c>
      <c r="R738" s="12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s="12" t="s">
        <v>8327</v>
      </c>
      <c r="R739" s="12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s="12" t="s">
        <v>8323</v>
      </c>
      <c r="R740" s="12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s="12" t="s">
        <v>8323</v>
      </c>
      <c r="R741" s="12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s="12" t="s">
        <v>8311</v>
      </c>
      <c r="R742" s="12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s="12" t="s">
        <v>8327</v>
      </c>
      <c r="R743" s="12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s="12" t="s">
        <v>8313</v>
      </c>
      <c r="R744" s="12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s="12" t="s">
        <v>8313</v>
      </c>
      <c r="R745" s="12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s="12" t="s">
        <v>8313</v>
      </c>
      <c r="R746" s="12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s="12" t="s">
        <v>8323</v>
      </c>
      <c r="R747" s="12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s="12" t="s">
        <v>8313</v>
      </c>
      <c r="R748" s="12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s="12" t="s">
        <v>8313</v>
      </c>
      <c r="R749" s="12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s="12" t="s">
        <v>8321</v>
      </c>
      <c r="R750" s="12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s="12" t="s">
        <v>8327</v>
      </c>
      <c r="R751" s="12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s="12" t="s">
        <v>8327</v>
      </c>
      <c r="R752" s="12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s="12" t="s">
        <v>8313</v>
      </c>
      <c r="R753" s="12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s="12" t="s">
        <v>8316</v>
      </c>
      <c r="R754" s="12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 s="10">
        <f t="shared" si="56"/>
        <v>196.34</v>
      </c>
      <c r="Q755" s="12" t="s">
        <v>8327</v>
      </c>
      <c r="R755" s="12" t="s">
        <v>8328</v>
      </c>
      <c r="S755" s="9">
        <f t="shared" si="57"/>
        <v>42267.746782407412</v>
      </c>
      <c r="T755" s="9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 s="10">
        <f t="shared" si="56"/>
        <v>85.44</v>
      </c>
      <c r="Q756" s="12" t="s">
        <v>8321</v>
      </c>
      <c r="R756" s="12" t="s">
        <v>8322</v>
      </c>
      <c r="S756" s="9">
        <f t="shared" si="57"/>
        <v>40266.662708333337</v>
      </c>
      <c r="T756" s="9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s="12" t="s">
        <v>8327</v>
      </c>
      <c r="R757" s="12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s="12" t="s">
        <v>8323</v>
      </c>
      <c r="R758" s="12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s="12" t="s">
        <v>8327</v>
      </c>
      <c r="R759" s="12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s="12" t="s">
        <v>8327</v>
      </c>
      <c r="R760" s="12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s="12" t="s">
        <v>8323</v>
      </c>
      <c r="R761" s="12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s="12" t="s">
        <v>8313</v>
      </c>
      <c r="R762" s="12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s="12" t="s">
        <v>8313</v>
      </c>
      <c r="R763" s="12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s="12" t="s">
        <v>8321</v>
      </c>
      <c r="R764" s="12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s="12" t="s">
        <v>8321</v>
      </c>
      <c r="R765" s="12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s="12" t="s">
        <v>8308</v>
      </c>
      <c r="R766" s="12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s="12" t="s">
        <v>8316</v>
      </c>
      <c r="R767" s="12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s="12" t="s">
        <v>8321</v>
      </c>
      <c r="R768" s="12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s="12" t="s">
        <v>8308</v>
      </c>
      <c r="R769" s="12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s="12" t="s">
        <v>8327</v>
      </c>
      <c r="R770" s="12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IFERROR(ROUND(E771/L771,2),0)</f>
        <v>93.9</v>
      </c>
      <c r="Q771" s="12" t="s">
        <v>8308</v>
      </c>
      <c r="R771" s="12" t="s">
        <v>8310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s="12" t="s">
        <v>8321</v>
      </c>
      <c r="R772" s="12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s="12" t="s">
        <v>8316</v>
      </c>
      <c r="R773" s="12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s="12" t="s">
        <v>8327</v>
      </c>
      <c r="R774" s="12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s="12" t="s">
        <v>8323</v>
      </c>
      <c r="R775" s="12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s="12" t="s">
        <v>8321</v>
      </c>
      <c r="R776" s="12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s="12" t="s">
        <v>8323</v>
      </c>
      <c r="R777" s="12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s="12" t="s">
        <v>8327</v>
      </c>
      <c r="R778" s="12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s="12" t="s">
        <v>8321</v>
      </c>
      <c r="R779" s="12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s="12" t="s">
        <v>8327</v>
      </c>
      <c r="R780" s="12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s="12" t="s">
        <v>8323</v>
      </c>
      <c r="R781" s="12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s="12" t="s">
        <v>8323</v>
      </c>
      <c r="R782" s="12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s="12" t="s">
        <v>8327</v>
      </c>
      <c r="R783" s="12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s="12" t="s">
        <v>8323</v>
      </c>
      <c r="R784" s="12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s="12" t="s">
        <v>8316</v>
      </c>
      <c r="R785" s="12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s="12" t="s">
        <v>8319</v>
      </c>
      <c r="R786" s="12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s="12" t="s">
        <v>8321</v>
      </c>
      <c r="R787" s="12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s="12" t="s">
        <v>8308</v>
      </c>
      <c r="R788" s="12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s="12" t="s">
        <v>8323</v>
      </c>
      <c r="R789" s="12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s="12" t="s">
        <v>8319</v>
      </c>
      <c r="R790" s="12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s="12" t="s">
        <v>8321</v>
      </c>
      <c r="R791" s="12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s="12" t="s">
        <v>8319</v>
      </c>
      <c r="R792" s="12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s="12" t="s">
        <v>8321</v>
      </c>
      <c r="R793" s="12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s="12" t="s">
        <v>8346</v>
      </c>
      <c r="R794" s="12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s="12" t="s">
        <v>8323</v>
      </c>
      <c r="R795" s="12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s="12" t="s">
        <v>8321</v>
      </c>
      <c r="R796" s="12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s="12" t="s">
        <v>8321</v>
      </c>
      <c r="R797" s="12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s="12" t="s">
        <v>8323</v>
      </c>
      <c r="R798" s="12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s="12" t="s">
        <v>8313</v>
      </c>
      <c r="R799" s="12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s="12" t="s">
        <v>8327</v>
      </c>
      <c r="R800" s="12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s="12" t="s">
        <v>8323</v>
      </c>
      <c r="R801" s="12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s="12" t="s">
        <v>8319</v>
      </c>
      <c r="R802" s="12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s="12" t="s">
        <v>8327</v>
      </c>
      <c r="R803" s="12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s="12" t="s">
        <v>8327</v>
      </c>
      <c r="R804" s="12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s="12" t="s">
        <v>8323</v>
      </c>
      <c r="R805" s="12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s="12" t="s">
        <v>8323</v>
      </c>
      <c r="R806" s="12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s="12" t="s">
        <v>8321</v>
      </c>
      <c r="R807" s="12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s="12" t="s">
        <v>8308</v>
      </c>
      <c r="R808" s="12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s="12" t="s">
        <v>8316</v>
      </c>
      <c r="R809" s="12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s="12" t="s">
        <v>8327</v>
      </c>
      <c r="R810" s="12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s="12" t="s">
        <v>8313</v>
      </c>
      <c r="R811" s="12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s="12" t="s">
        <v>8319</v>
      </c>
      <c r="R812" s="12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s="12" t="s">
        <v>8323</v>
      </c>
      <c r="R813" s="12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s="12" t="s">
        <v>8323</v>
      </c>
      <c r="R814" s="12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s="12" t="s">
        <v>8323</v>
      </c>
      <c r="R815" s="12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s="12" t="s">
        <v>8323</v>
      </c>
      <c r="R816" s="12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s="12" t="s">
        <v>8327</v>
      </c>
      <c r="R817" s="12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s="12" t="s">
        <v>8327</v>
      </c>
      <c r="R818" s="12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s="12" t="s">
        <v>8323</v>
      </c>
      <c r="R819" s="12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s="12" t="s">
        <v>8313</v>
      </c>
      <c r="R820" s="12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s="12" t="s">
        <v>8311</v>
      </c>
      <c r="R821" s="12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s="12" t="s">
        <v>8316</v>
      </c>
      <c r="R822" s="12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s="12" t="s">
        <v>8323</v>
      </c>
      <c r="R823" s="12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s="12" t="s">
        <v>8311</v>
      </c>
      <c r="R824" s="12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s="12" t="s">
        <v>8327</v>
      </c>
      <c r="R825" s="12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s="12" t="s">
        <v>8308</v>
      </c>
      <c r="R826" s="12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s="12" t="s">
        <v>8323</v>
      </c>
      <c r="R827" s="12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s="12" t="s">
        <v>8323</v>
      </c>
      <c r="R828" s="12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s="12" t="s">
        <v>8323</v>
      </c>
      <c r="R829" s="12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s="12" t="s">
        <v>8316</v>
      </c>
      <c r="R830" s="12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s="12" t="s">
        <v>8327</v>
      </c>
      <c r="R831" s="12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s="12" t="s">
        <v>8327</v>
      </c>
      <c r="R832" s="12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s="12" t="s">
        <v>8327</v>
      </c>
      <c r="R833" s="12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s="12" t="s">
        <v>8319</v>
      </c>
      <c r="R834" s="12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IFERROR(ROUND(E835/L835,2),0)</f>
        <v>104.99</v>
      </c>
      <c r="Q835" s="12" t="s">
        <v>8323</v>
      </c>
      <c r="R835" s="12" t="s">
        <v>8326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s="12" t="s">
        <v>8327</v>
      </c>
      <c r="R836" s="12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s="12" t="s">
        <v>8316</v>
      </c>
      <c r="R837" s="12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s="12" t="s">
        <v>8316</v>
      </c>
      <c r="R838" s="12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s="12" t="s">
        <v>8327</v>
      </c>
      <c r="R839" s="12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s="12" t="s">
        <v>8316</v>
      </c>
      <c r="R840" s="12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s="12" t="s">
        <v>8327</v>
      </c>
      <c r="R841" s="12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s="12" t="s">
        <v>8327</v>
      </c>
      <c r="R842" s="12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s="12" t="s">
        <v>8321</v>
      </c>
      <c r="R843" s="12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s="12" t="s">
        <v>8327</v>
      </c>
      <c r="R844" s="12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8327</v>
      </c>
      <c r="R845" s="12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s="12" t="s">
        <v>8323</v>
      </c>
      <c r="R846" s="12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s="12" t="s">
        <v>8313</v>
      </c>
      <c r="R847" s="12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s="12" t="s">
        <v>8323</v>
      </c>
      <c r="R848" s="12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s="12" t="s">
        <v>8321</v>
      </c>
      <c r="R849" s="12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s="12" t="s">
        <v>8313</v>
      </c>
      <c r="R850" s="12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s="12" t="s">
        <v>8323</v>
      </c>
      <c r="R851" s="12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s="12" t="s">
        <v>8327</v>
      </c>
      <c r="R852" s="12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s="12" t="s">
        <v>8311</v>
      </c>
      <c r="R853" s="12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s="12" t="s">
        <v>8323</v>
      </c>
      <c r="R854" s="12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s="12" t="s">
        <v>8323</v>
      </c>
      <c r="R855" s="12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s="12" t="s">
        <v>8323</v>
      </c>
      <c r="R856" s="12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s="12" t="s">
        <v>8321</v>
      </c>
      <c r="R857" s="12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s="12" t="s">
        <v>8308</v>
      </c>
      <c r="R858" s="12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s="12" t="s">
        <v>8323</v>
      </c>
      <c r="R859" s="12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s="12" t="s">
        <v>8321</v>
      </c>
      <c r="R860" s="12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s="12" t="s">
        <v>8327</v>
      </c>
      <c r="R861" s="12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s="12" t="s">
        <v>8308</v>
      </c>
      <c r="R862" s="12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s="12" t="s">
        <v>8323</v>
      </c>
      <c r="R863" s="12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s="12" t="s">
        <v>8316</v>
      </c>
      <c r="R864" s="12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s="12" t="s">
        <v>8308</v>
      </c>
      <c r="R865" s="12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s="12" t="s">
        <v>8327</v>
      </c>
      <c r="R866" s="12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s="12" t="s">
        <v>8327</v>
      </c>
      <c r="R867" s="12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s="12" t="s">
        <v>8321</v>
      </c>
      <c r="R868" s="12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s="12" t="s">
        <v>8327</v>
      </c>
      <c r="R869" s="12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s="12" t="s">
        <v>8327</v>
      </c>
      <c r="R870" s="12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s="12" t="s">
        <v>8321</v>
      </c>
      <c r="R871" s="12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s="12" t="s">
        <v>8321</v>
      </c>
      <c r="R872" s="12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s="12" t="s">
        <v>8321</v>
      </c>
      <c r="R873" s="12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s="12" t="s">
        <v>8323</v>
      </c>
      <c r="R874" s="12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s="12" t="s">
        <v>8321</v>
      </c>
      <c r="R875" s="12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s="12" t="s">
        <v>8321</v>
      </c>
      <c r="R876" s="12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s="12" t="s">
        <v>8327</v>
      </c>
      <c r="R877" s="12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s="12" t="s">
        <v>8327</v>
      </c>
      <c r="R878" s="12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s="12" t="s">
        <v>8323</v>
      </c>
      <c r="R879" s="12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s="12" t="s">
        <v>8323</v>
      </c>
      <c r="R880" s="12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s="12" t="s">
        <v>8308</v>
      </c>
      <c r="R881" s="12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s="12" t="s">
        <v>8311</v>
      </c>
      <c r="R882" s="12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s="12" t="s">
        <v>8323</v>
      </c>
      <c r="R883" s="12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s="12" t="s">
        <v>8323</v>
      </c>
      <c r="R884" s="12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s="12" t="s">
        <v>8321</v>
      </c>
      <c r="R885" s="12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s="12" t="s">
        <v>8321</v>
      </c>
      <c r="R886" s="12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s="12" t="s">
        <v>8327</v>
      </c>
      <c r="R887" s="12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s="12" t="s">
        <v>8327</v>
      </c>
      <c r="R888" s="12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s="12" t="s">
        <v>8316</v>
      </c>
      <c r="R889" s="12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s="12" t="s">
        <v>8323</v>
      </c>
      <c r="R890" s="12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s="12" t="s">
        <v>8327</v>
      </c>
      <c r="R891" s="12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s="12" t="s">
        <v>8308</v>
      </c>
      <c r="R892" s="12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s="12" t="s">
        <v>8313</v>
      </c>
      <c r="R893" s="12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s="12" t="s">
        <v>8321</v>
      </c>
      <c r="R894" s="12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s="12" t="s">
        <v>8327</v>
      </c>
      <c r="R895" s="12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s="12" t="s">
        <v>8308</v>
      </c>
      <c r="R896" s="12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s="12" t="s">
        <v>8311</v>
      </c>
      <c r="R897" s="12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s="12" t="s">
        <v>8323</v>
      </c>
      <c r="R898" s="12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IFERROR(ROUND(E899/L899,2),0)</f>
        <v>43.98</v>
      </c>
      <c r="Q899" s="12" t="s">
        <v>8316</v>
      </c>
      <c r="R899" s="12" t="s">
        <v>8334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s="12" t="s">
        <v>8327</v>
      </c>
      <c r="R900" s="12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s="12" t="s">
        <v>8308</v>
      </c>
      <c r="R901" s="12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s="12" t="s">
        <v>8308</v>
      </c>
      <c r="R902" s="12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s="12" t="s">
        <v>8327</v>
      </c>
      <c r="R903" s="12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s="12" t="s">
        <v>8323</v>
      </c>
      <c r="R904" s="12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s="12" t="s">
        <v>8323</v>
      </c>
      <c r="R905" s="12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s="12" t="s">
        <v>8311</v>
      </c>
      <c r="R906" s="12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s="12" t="s">
        <v>8327</v>
      </c>
      <c r="R907" s="12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s="12" t="s">
        <v>8313</v>
      </c>
      <c r="R908" s="12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s="12" t="s">
        <v>8323</v>
      </c>
      <c r="R909" s="12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s="12" t="s">
        <v>8323</v>
      </c>
      <c r="R910" s="12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s="12" t="s">
        <v>8321</v>
      </c>
      <c r="R911" s="12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 s="10">
        <f t="shared" si="71"/>
        <v>66.11</v>
      </c>
      <c r="Q912" s="12" t="s">
        <v>8323</v>
      </c>
      <c r="R912" s="12" t="s">
        <v>8326</v>
      </c>
      <c r="S912" s="9">
        <f t="shared" si="72"/>
        <v>41920.787534722222</v>
      </c>
      <c r="T912" s="9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 s="10">
        <f t="shared" si="71"/>
        <v>162.27000000000001</v>
      </c>
      <c r="Q913" s="12" t="s">
        <v>8327</v>
      </c>
      <c r="R913" s="12" t="s">
        <v>8331</v>
      </c>
      <c r="S913" s="9">
        <f t="shared" si="72"/>
        <v>40983.055949074071</v>
      </c>
      <c r="T913" s="9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s="12" t="s">
        <v>8323</v>
      </c>
      <c r="R914" s="12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s="12" t="s">
        <v>8327</v>
      </c>
      <c r="R915" s="12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s="12" t="s">
        <v>8321</v>
      </c>
      <c r="R916" s="12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s="12" t="s">
        <v>8323</v>
      </c>
      <c r="R917" s="12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s="12" t="s">
        <v>8327</v>
      </c>
      <c r="R918" s="12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s="12" t="s">
        <v>8323</v>
      </c>
      <c r="R919" s="12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s="12" t="s">
        <v>8308</v>
      </c>
      <c r="R920" s="12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s="12" t="s">
        <v>8311</v>
      </c>
      <c r="R921" s="12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s="12" t="s">
        <v>8327</v>
      </c>
      <c r="R922" s="12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s="12" t="s">
        <v>8321</v>
      </c>
      <c r="R923" s="12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s="12" t="s">
        <v>8308</v>
      </c>
      <c r="R924" s="12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s="12" t="s">
        <v>8321</v>
      </c>
      <c r="R925" s="12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s="12" t="s">
        <v>8327</v>
      </c>
      <c r="R926" s="12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s="12" t="s">
        <v>8327</v>
      </c>
      <c r="R927" s="12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s="12" t="s">
        <v>8327</v>
      </c>
      <c r="R928" s="12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s="12" t="s">
        <v>8323</v>
      </c>
      <c r="R929" s="12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s="12" t="s">
        <v>8313</v>
      </c>
      <c r="R930" s="12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s="12" t="s">
        <v>8327</v>
      </c>
      <c r="R931" s="12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s="12" t="s">
        <v>8321</v>
      </c>
      <c r="R932" s="12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s="12" t="s">
        <v>8327</v>
      </c>
      <c r="R933" s="12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s="12" t="s">
        <v>8321</v>
      </c>
      <c r="R934" s="12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s="12" t="s">
        <v>8323</v>
      </c>
      <c r="R935" s="12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s="12" t="s">
        <v>8327</v>
      </c>
      <c r="R936" s="12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s="12" t="s">
        <v>8308</v>
      </c>
      <c r="R937" s="12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s="12" t="s">
        <v>8323</v>
      </c>
      <c r="R938" s="12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s="12" t="s">
        <v>8321</v>
      </c>
      <c r="R939" s="12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s="12" t="s">
        <v>8313</v>
      </c>
      <c r="R940" s="12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s="12" t="s">
        <v>8323</v>
      </c>
      <c r="R941" s="12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s="12" t="s">
        <v>8321</v>
      </c>
      <c r="R942" s="12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s="12" t="s">
        <v>8323</v>
      </c>
      <c r="R943" s="12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s="12" t="s">
        <v>8308</v>
      </c>
      <c r="R944" s="12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s="12" t="s">
        <v>8327</v>
      </c>
      <c r="R945" s="12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s="12" t="s">
        <v>8308</v>
      </c>
      <c r="R946" s="12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s="12" t="s">
        <v>8327</v>
      </c>
      <c r="R947" s="12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s="12" t="s">
        <v>8321</v>
      </c>
      <c r="R948" s="12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s="12" t="s">
        <v>8323</v>
      </c>
      <c r="R949" s="12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s="12" t="s">
        <v>8313</v>
      </c>
      <c r="R950" s="12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s="12" t="s">
        <v>8308</v>
      </c>
      <c r="R951" s="12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s="12" t="s">
        <v>8327</v>
      </c>
      <c r="R952" s="12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s="12" t="s">
        <v>8323</v>
      </c>
      <c r="R953" s="12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s="12" t="s">
        <v>8327</v>
      </c>
      <c r="R954" s="12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s="12" t="s">
        <v>8327</v>
      </c>
      <c r="R955" s="12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s="12" t="s">
        <v>8321</v>
      </c>
      <c r="R956" s="12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s="12" t="s">
        <v>8327</v>
      </c>
      <c r="R957" s="12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s="12" t="s">
        <v>8327</v>
      </c>
      <c r="R958" s="12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s="12" t="s">
        <v>8321</v>
      </c>
      <c r="R959" s="12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s="12" t="s">
        <v>8308</v>
      </c>
      <c r="R960" s="12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s="12" t="s">
        <v>8316</v>
      </c>
      <c r="R961" s="12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s="12" t="s">
        <v>8311</v>
      </c>
      <c r="R962" s="12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IFERROR(ROUND(E963/L963,2),0)</f>
        <v>108.02</v>
      </c>
      <c r="Q963" s="12" t="s">
        <v>8327</v>
      </c>
      <c r="R963" s="12" t="s">
        <v>8331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s="12" t="s">
        <v>8313</v>
      </c>
      <c r="R964" s="12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s="12" t="s">
        <v>8323</v>
      </c>
      <c r="R965" s="12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s="12" t="s">
        <v>8321</v>
      </c>
      <c r="R966" s="12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s="12" t="s">
        <v>8323</v>
      </c>
      <c r="R967" s="12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s="12" t="s">
        <v>8327</v>
      </c>
      <c r="R968" s="12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s="12" t="s">
        <v>8311</v>
      </c>
      <c r="R969" s="12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s="12" t="s">
        <v>8323</v>
      </c>
      <c r="R970" s="12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s="12" t="s">
        <v>8323</v>
      </c>
      <c r="R971" s="12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s="12" t="s">
        <v>8327</v>
      </c>
      <c r="R972" s="12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s="12" t="s">
        <v>8321</v>
      </c>
      <c r="R973" s="12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s="12" t="s">
        <v>8327</v>
      </c>
      <c r="R974" s="12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s="12" t="s">
        <v>8327</v>
      </c>
      <c r="R975" s="12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s="12" t="s">
        <v>8311</v>
      </c>
      <c r="R976" s="12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s="12" t="s">
        <v>8323</v>
      </c>
      <c r="R977" s="12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s="12" t="s">
        <v>8313</v>
      </c>
      <c r="R978" s="12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s="12" t="s">
        <v>8323</v>
      </c>
      <c r="R979" s="12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s="12" t="s">
        <v>8327</v>
      </c>
      <c r="R980" s="12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s="12" t="s">
        <v>8327</v>
      </c>
      <c r="R981" s="12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s="12" t="s">
        <v>8323</v>
      </c>
      <c r="R982" s="12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s="12" t="s">
        <v>8313</v>
      </c>
      <c r="R983" s="12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s="12" t="s">
        <v>8323</v>
      </c>
      <c r="R984" s="12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s="12" t="s">
        <v>8308</v>
      </c>
      <c r="R985" s="12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s="12" t="s">
        <v>8311</v>
      </c>
      <c r="R986" s="12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s="12" t="s">
        <v>8308</v>
      </c>
      <c r="R987" s="12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s="12" t="s">
        <v>8327</v>
      </c>
      <c r="R988" s="12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s="12" t="s">
        <v>8327</v>
      </c>
      <c r="R989" s="12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s="12" t="s">
        <v>8327</v>
      </c>
      <c r="R990" s="12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s="12" t="s">
        <v>8323</v>
      </c>
      <c r="R991" s="12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s="12" t="s">
        <v>8321</v>
      </c>
      <c r="R992" s="12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s="12" t="s">
        <v>8327</v>
      </c>
      <c r="R993" s="12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s="12" t="s">
        <v>8323</v>
      </c>
      <c r="R994" s="12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s="12" t="s">
        <v>8327</v>
      </c>
      <c r="R995" s="12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s="12" t="s">
        <v>8327</v>
      </c>
      <c r="R996" s="12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s="12" t="s">
        <v>8319</v>
      </c>
      <c r="R997" s="12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s="12" t="s">
        <v>8327</v>
      </c>
      <c r="R998" s="12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s="12" t="s">
        <v>8321</v>
      </c>
      <c r="R999" s="12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s="12" t="s">
        <v>8327</v>
      </c>
      <c r="R1000" s="12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s="12" t="s">
        <v>8327</v>
      </c>
      <c r="R1001" s="12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s="12" t="s">
        <v>8327</v>
      </c>
      <c r="R1002" s="12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s="12" t="s">
        <v>8327</v>
      </c>
      <c r="R1003" s="12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s="12" t="s">
        <v>8316</v>
      </c>
      <c r="R1004" s="12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s="12" t="s">
        <v>8323</v>
      </c>
      <c r="R1005" s="12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s="12" t="s">
        <v>8313</v>
      </c>
      <c r="R1006" s="12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s="12" t="s">
        <v>8323</v>
      </c>
      <c r="R1007" s="12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 s="10">
        <f t="shared" si="76"/>
        <v>89.93</v>
      </c>
      <c r="Q1008" s="12" t="s">
        <v>8313</v>
      </c>
      <c r="R1008" s="12" t="s">
        <v>8314</v>
      </c>
      <c r="S1008" s="9">
        <f t="shared" si="77"/>
        <v>42586.925636574073</v>
      </c>
      <c r="T1008" s="9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 s="10">
        <f t="shared" si="76"/>
        <v>80.33</v>
      </c>
      <c r="Q1009" s="12" t="s">
        <v>8321</v>
      </c>
      <c r="R1009" s="12" t="s">
        <v>8332</v>
      </c>
      <c r="S1009" s="9">
        <f t="shared" si="77"/>
        <v>42572.778495370367</v>
      </c>
      <c r="T1009" s="9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s="12" t="s">
        <v>8327</v>
      </c>
      <c r="R1010" s="12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s="12" t="s">
        <v>8327</v>
      </c>
      <c r="R1011" s="12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s="12" t="s">
        <v>8308</v>
      </c>
      <c r="R1012" s="12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s="12" t="s">
        <v>8323</v>
      </c>
      <c r="R1013" s="12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s="12" t="s">
        <v>8321</v>
      </c>
      <c r="R1014" s="12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s="12" t="s">
        <v>8323</v>
      </c>
      <c r="R1015" s="12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 s="10">
        <f t="shared" si="76"/>
        <v>600</v>
      </c>
      <c r="Q1016" s="12" t="s">
        <v>8327</v>
      </c>
      <c r="R1016" s="12" t="s">
        <v>8328</v>
      </c>
      <c r="S1016" s="9">
        <f t="shared" si="77"/>
        <v>41327.996435185189</v>
      </c>
      <c r="T1016" s="9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 s="10">
        <f t="shared" si="76"/>
        <v>63.83</v>
      </c>
      <c r="Q1017" s="12" t="s">
        <v>8323</v>
      </c>
      <c r="R1017" s="12" t="s">
        <v>8326</v>
      </c>
      <c r="S1017" s="9">
        <f t="shared" si="77"/>
        <v>42060.683935185181</v>
      </c>
      <c r="T1017" s="9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 s="10">
        <f t="shared" si="76"/>
        <v>72.290000000000006</v>
      </c>
      <c r="Q1018" s="12" t="s">
        <v>8323</v>
      </c>
      <c r="R1018" s="12" t="s">
        <v>8326</v>
      </c>
      <c r="S1018" s="9">
        <f t="shared" si="77"/>
        <v>41809.860300925924</v>
      </c>
      <c r="T1018" s="9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 s="10">
        <f t="shared" si="76"/>
        <v>98.36</v>
      </c>
      <c r="Q1019" s="12" t="s">
        <v>8321</v>
      </c>
      <c r="R1019" s="12" t="s">
        <v>8332</v>
      </c>
      <c r="S1019" s="9">
        <f t="shared" si="77"/>
        <v>42457.623923611114</v>
      </c>
      <c r="T1019" s="9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 s="10">
        <f t="shared" si="76"/>
        <v>41.38</v>
      </c>
      <c r="Q1020" s="12" t="s">
        <v>8321</v>
      </c>
      <c r="R1020" s="12" t="s">
        <v>8322</v>
      </c>
      <c r="S1020" s="9">
        <f t="shared" si="77"/>
        <v>40555.24800925926</v>
      </c>
      <c r="T1020" s="9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s="12" t="s">
        <v>8311</v>
      </c>
      <c r="R1021" s="12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s="12" t="s">
        <v>8323</v>
      </c>
      <c r="R1022" s="12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s="12" t="s">
        <v>8308</v>
      </c>
      <c r="R1023" s="12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s="12" t="s">
        <v>8321</v>
      </c>
      <c r="R1024" s="12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s="12" t="s">
        <v>8316</v>
      </c>
      <c r="R1025" s="12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s="12" t="s">
        <v>8321</v>
      </c>
      <c r="R1026" s="12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IFERROR(ROUND(E1027/L1027,2),0)</f>
        <v>42.16</v>
      </c>
      <c r="Q1027" s="12" t="s">
        <v>8313</v>
      </c>
      <c r="R1027" s="12" t="s">
        <v>8314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s="12" t="s">
        <v>8308</v>
      </c>
      <c r="R1028" s="12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s="12" t="s">
        <v>8319</v>
      </c>
      <c r="R1029" s="12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s="12" t="s">
        <v>8327</v>
      </c>
      <c r="R1030" s="12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s="12" t="s">
        <v>8323</v>
      </c>
      <c r="R1031" s="12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s="12" t="s">
        <v>8323</v>
      </c>
      <c r="R1032" s="12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s="12" t="s">
        <v>8323</v>
      </c>
      <c r="R1033" s="12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s="12" t="s">
        <v>8327</v>
      </c>
      <c r="R1034" s="12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s="12" t="s">
        <v>8327</v>
      </c>
      <c r="R1035" s="12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s="12" t="s">
        <v>8323</v>
      </c>
      <c r="R1036" s="12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s="12" t="s">
        <v>8313</v>
      </c>
      <c r="R1037" s="12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s="12" t="s">
        <v>8323</v>
      </c>
      <c r="R1038" s="12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s="12" t="s">
        <v>8308</v>
      </c>
      <c r="R1039" s="12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s="12" t="s">
        <v>8323</v>
      </c>
      <c r="R1040" s="12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s="12" t="s">
        <v>8327</v>
      </c>
      <c r="R1041" s="12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s="12" t="s">
        <v>8323</v>
      </c>
      <c r="R1042" s="12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s="12" t="s">
        <v>8323</v>
      </c>
      <c r="R1043" s="12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s="12" t="s">
        <v>8327</v>
      </c>
      <c r="R1044" s="12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s="12" t="s">
        <v>8323</v>
      </c>
      <c r="R1045" s="12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s="12" t="s">
        <v>8323</v>
      </c>
      <c r="R1046" s="12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s="12" t="s">
        <v>8311</v>
      </c>
      <c r="R1047" s="12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s="12" t="s">
        <v>8323</v>
      </c>
      <c r="R1048" s="12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s="12" t="s">
        <v>8321</v>
      </c>
      <c r="R1049" s="12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s="12" t="s">
        <v>8313</v>
      </c>
      <c r="R1050" s="12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s="12" t="s">
        <v>8321</v>
      </c>
      <c r="R1051" s="12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s="12" t="s">
        <v>8327</v>
      </c>
      <c r="R1052" s="12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s="12" t="s">
        <v>8323</v>
      </c>
      <c r="R1053" s="12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s="12" t="s">
        <v>8321</v>
      </c>
      <c r="R1054" s="12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s="12" t="s">
        <v>8323</v>
      </c>
      <c r="R1055" s="12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s="12" t="s">
        <v>8308</v>
      </c>
      <c r="R1056" s="12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s="12" t="s">
        <v>8327</v>
      </c>
      <c r="R1057" s="12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s="12" t="s">
        <v>8323</v>
      </c>
      <c r="R1058" s="12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s="12" t="s">
        <v>8323</v>
      </c>
      <c r="R1059" s="12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s="12" t="s">
        <v>8321</v>
      </c>
      <c r="R1060" s="12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s="12" t="s">
        <v>8311</v>
      </c>
      <c r="R1061" s="12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s="12" t="s">
        <v>8327</v>
      </c>
      <c r="R1062" s="12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s="12" t="s">
        <v>8308</v>
      </c>
      <c r="R1063" s="12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s="12" t="s">
        <v>8321</v>
      </c>
      <c r="R1064" s="12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s="12" t="s">
        <v>8319</v>
      </c>
      <c r="R1065" s="12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s="12" t="s">
        <v>8321</v>
      </c>
      <c r="R1066" s="12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s="12" t="s">
        <v>8327</v>
      </c>
      <c r="R1067" s="12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s="12" t="s">
        <v>8327</v>
      </c>
      <c r="R1068" s="12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s="12" t="s">
        <v>8316</v>
      </c>
      <c r="R1069" s="12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s="12" t="s">
        <v>8323</v>
      </c>
      <c r="R1070" s="12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s="12" t="s">
        <v>8323</v>
      </c>
      <c r="R1071" s="12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s="12" t="s">
        <v>8323</v>
      </c>
      <c r="R1072" s="12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 s="10">
        <f t="shared" si="81"/>
        <v>68.86</v>
      </c>
      <c r="Q1073" s="12" t="s">
        <v>8319</v>
      </c>
      <c r="R1073" s="12" t="s">
        <v>8320</v>
      </c>
      <c r="S1073" s="9">
        <f t="shared" si="82"/>
        <v>42495.871736111112</v>
      </c>
      <c r="T1073" s="9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 s="10">
        <f t="shared" si="81"/>
        <v>37.479999999999997</v>
      </c>
      <c r="Q1074" s="12" t="s">
        <v>8316</v>
      </c>
      <c r="R1074" s="12" t="s">
        <v>8317</v>
      </c>
      <c r="S1074" s="9">
        <f t="shared" si="82"/>
        <v>42781.549097222218</v>
      </c>
      <c r="T1074" s="9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s="12" t="s">
        <v>8323</v>
      </c>
      <c r="R1075" s="12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s="12" t="s">
        <v>8323</v>
      </c>
      <c r="R1076" s="12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s="12" t="s">
        <v>8327</v>
      </c>
      <c r="R1077" s="12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s="12" t="s">
        <v>8316</v>
      </c>
      <c r="R1078" s="12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s="12" t="s">
        <v>8323</v>
      </c>
      <c r="R1079" s="12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s="12" t="s">
        <v>8323</v>
      </c>
      <c r="R1080" s="12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s="12" t="s">
        <v>8311</v>
      </c>
      <c r="R1081" s="12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s="12" t="s">
        <v>8327</v>
      </c>
      <c r="R1082" s="12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s="12" t="s">
        <v>8323</v>
      </c>
      <c r="R1083" s="12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s="12" t="s">
        <v>8321</v>
      </c>
      <c r="R1084" s="12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s="12" t="s">
        <v>8313</v>
      </c>
      <c r="R1085" s="12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s="12" t="s">
        <v>8311</v>
      </c>
      <c r="R1086" s="12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s="12" t="s">
        <v>8327</v>
      </c>
      <c r="R1087" s="12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s="12" t="s">
        <v>8327</v>
      </c>
      <c r="R1088" s="12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s="12" t="s">
        <v>8311</v>
      </c>
      <c r="R1089" s="12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s="12" t="s">
        <v>8323</v>
      </c>
      <c r="R1090" s="12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IFERROR(ROUND(E1091/L1091,2),0)</f>
        <v>71.34</v>
      </c>
      <c r="Q1091" s="12" t="s">
        <v>8313</v>
      </c>
      <c r="R1091" s="12" t="s">
        <v>8314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s="12" t="s">
        <v>8316</v>
      </c>
      <c r="R1092" s="12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 s="10">
        <f t="shared" si="86"/>
        <v>94.91</v>
      </c>
      <c r="Q1093" s="12" t="s">
        <v>8323</v>
      </c>
      <c r="R1093" s="12" t="s">
        <v>8335</v>
      </c>
      <c r="S1093" s="9">
        <f t="shared" si="87"/>
        <v>42656.005173611105</v>
      </c>
      <c r="T1093" s="9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 s="10">
        <f t="shared" si="86"/>
        <v>102.08</v>
      </c>
      <c r="Q1094" s="12" t="s">
        <v>8321</v>
      </c>
      <c r="R1094" s="12" t="s">
        <v>8343</v>
      </c>
      <c r="S1094" s="9">
        <f t="shared" si="87"/>
        <v>42125.333182870367</v>
      </c>
      <c r="T1094" s="9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s="12" t="s">
        <v>8327</v>
      </c>
      <c r="R1095" s="12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s="12" t="s">
        <v>8308</v>
      </c>
      <c r="R1096" s="12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s="12" t="s">
        <v>8313</v>
      </c>
      <c r="R1097" s="12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s="12" t="s">
        <v>8321</v>
      </c>
      <c r="R1098" s="12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s="12" t="s">
        <v>8321</v>
      </c>
      <c r="R1099" s="12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s="12" t="s">
        <v>8323</v>
      </c>
      <c r="R1100" s="12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s="12" t="s">
        <v>8323</v>
      </c>
      <c r="R1101" s="12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s="12" t="s">
        <v>8323</v>
      </c>
      <c r="R1102" s="12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s="12" t="s">
        <v>8321</v>
      </c>
      <c r="R1103" s="12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s="12" t="s">
        <v>8327</v>
      </c>
      <c r="R1104" s="12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s="12" t="s">
        <v>8323</v>
      </c>
      <c r="R1105" s="12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s="12" t="s">
        <v>8327</v>
      </c>
      <c r="R1106" s="12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s="12" t="s">
        <v>8323</v>
      </c>
      <c r="R1107" s="12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s="12" t="s">
        <v>8327</v>
      </c>
      <c r="R1108" s="12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s="12" t="s">
        <v>8313</v>
      </c>
      <c r="R1109" s="12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s="12" t="s">
        <v>8323</v>
      </c>
      <c r="R1110" s="12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s="12" t="s">
        <v>8321</v>
      </c>
      <c r="R1111" s="12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s="12" t="s">
        <v>8327</v>
      </c>
      <c r="R1112" s="12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s="12" t="s">
        <v>8323</v>
      </c>
      <c r="R1113" s="12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s="12" t="s">
        <v>8327</v>
      </c>
      <c r="R1114" s="12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s="12" t="s">
        <v>8313</v>
      </c>
      <c r="R1115" s="12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s="12" t="s">
        <v>8323</v>
      </c>
      <c r="R1116" s="12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s="12" t="s">
        <v>8323</v>
      </c>
      <c r="R1117" s="12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s="12" t="s">
        <v>8323</v>
      </c>
      <c r="R1118" s="12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s="12" t="s">
        <v>8323</v>
      </c>
      <c r="R1119" s="12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s="12" t="s">
        <v>8321</v>
      </c>
      <c r="R1120" s="12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s="12" t="s">
        <v>8323</v>
      </c>
      <c r="R1121" s="12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s="12" t="s">
        <v>8321</v>
      </c>
      <c r="R1122" s="12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s="12" t="s">
        <v>8321</v>
      </c>
      <c r="R1123" s="12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s="12" t="s">
        <v>8323</v>
      </c>
      <c r="R1124" s="12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s="12" t="s">
        <v>8323</v>
      </c>
      <c r="R1125" s="12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s="12" t="s">
        <v>8323</v>
      </c>
      <c r="R1126" s="12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s="12" t="s">
        <v>8327</v>
      </c>
      <c r="R1127" s="12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s="12" t="s">
        <v>8327</v>
      </c>
      <c r="R1128" s="12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s="12" t="s">
        <v>8323</v>
      </c>
      <c r="R1129" s="12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s="12" t="s">
        <v>8308</v>
      </c>
      <c r="R1130" s="12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s="12" t="s">
        <v>8323</v>
      </c>
      <c r="R1131" s="12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 s="10">
        <f t="shared" si="86"/>
        <v>80.400000000000006</v>
      </c>
      <c r="Q1132" s="12" t="s">
        <v>8323</v>
      </c>
      <c r="R1132" s="12" t="s">
        <v>8326</v>
      </c>
      <c r="S1132" s="9">
        <f t="shared" si="87"/>
        <v>42248.697754629626</v>
      </c>
      <c r="T1132" s="9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 s="10">
        <f t="shared" si="86"/>
        <v>43.55</v>
      </c>
      <c r="Q1133" s="12" t="s">
        <v>8311</v>
      </c>
      <c r="R1133" s="12" t="s">
        <v>8333</v>
      </c>
      <c r="S1133" s="9">
        <f t="shared" si="87"/>
        <v>41111.185891203706</v>
      </c>
      <c r="T1133" s="9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s="12" t="s">
        <v>8327</v>
      </c>
      <c r="R1134" s="12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s="12" t="s">
        <v>8323</v>
      </c>
      <c r="R1135" s="12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s="12" t="s">
        <v>8323</v>
      </c>
      <c r="R1136" s="12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s="12" t="s">
        <v>8327</v>
      </c>
      <c r="R1137" s="12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s="12" t="s">
        <v>8311</v>
      </c>
      <c r="R1138" s="12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s="12" t="s">
        <v>8321</v>
      </c>
      <c r="R1139" s="12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s="12" t="s">
        <v>8308</v>
      </c>
      <c r="R1140" s="12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s="12" t="s">
        <v>8323</v>
      </c>
      <c r="R1141" s="12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s="12" t="s">
        <v>8321</v>
      </c>
      <c r="R1142" s="12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s="12" t="s">
        <v>8323</v>
      </c>
      <c r="R1143" s="12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s="12" t="s">
        <v>8323</v>
      </c>
      <c r="R1144" s="12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s="12" t="s">
        <v>8323</v>
      </c>
      <c r="R1145" s="12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s="12" t="s">
        <v>8323</v>
      </c>
      <c r="R1146" s="12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s="12" t="s">
        <v>8308</v>
      </c>
      <c r="R1147" s="12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s="12" t="s">
        <v>8327</v>
      </c>
      <c r="R1148" s="12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s="12" t="s">
        <v>8323</v>
      </c>
      <c r="R1149" s="12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s="12" t="s">
        <v>8311</v>
      </c>
      <c r="R1150" s="12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s="12" t="s">
        <v>8323</v>
      </c>
      <c r="R1151" s="12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s="12" t="s">
        <v>8323</v>
      </c>
      <c r="R1152" s="12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s="12" t="s">
        <v>8323</v>
      </c>
      <c r="R1153" s="12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s="12" t="s">
        <v>8323</v>
      </c>
      <c r="R1154" s="12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IFERROR(ROUND(E1155/L1155,2),0)</f>
        <v>51.47</v>
      </c>
      <c r="Q1155" s="12" t="s">
        <v>8311</v>
      </c>
      <c r="R1155" s="12" t="s">
        <v>8333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s="12" t="s">
        <v>8316</v>
      </c>
      <c r="R1156" s="12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s="12" t="s">
        <v>8323</v>
      </c>
      <c r="R1157" s="12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s="12" t="s">
        <v>8327</v>
      </c>
      <c r="R1158" s="12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s="12" t="s">
        <v>8308</v>
      </c>
      <c r="R1159" s="12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s="12" t="s">
        <v>8323</v>
      </c>
      <c r="R1160" s="12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s="12" t="s">
        <v>8323</v>
      </c>
      <c r="R1161" s="12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s="12" t="s">
        <v>8327</v>
      </c>
      <c r="R1162" s="12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s="12" t="s">
        <v>8327</v>
      </c>
      <c r="R1163" s="12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s="12" t="s">
        <v>8323</v>
      </c>
      <c r="R1164" s="12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s="12" t="s">
        <v>8327</v>
      </c>
      <c r="R1165" s="12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s="12" t="s">
        <v>8316</v>
      </c>
      <c r="R1166" s="12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s="12" t="s">
        <v>8308</v>
      </c>
      <c r="R1167" s="12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s="12" t="s">
        <v>8323</v>
      </c>
      <c r="R1168" s="12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s="12" t="s">
        <v>8323</v>
      </c>
      <c r="R1169" s="12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s="12" t="s">
        <v>8327</v>
      </c>
      <c r="R1170" s="12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s="12" t="s">
        <v>8327</v>
      </c>
      <c r="R1171" s="12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s="12" t="s">
        <v>8327</v>
      </c>
      <c r="R1172" s="12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s="12" t="s">
        <v>8323</v>
      </c>
      <c r="R1173" s="12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s="12" t="s">
        <v>8323</v>
      </c>
      <c r="R1174" s="12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s="12" t="s">
        <v>8321</v>
      </c>
      <c r="R1175" s="12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s="12" t="s">
        <v>8323</v>
      </c>
      <c r="R1176" s="12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s="12" t="s">
        <v>8323</v>
      </c>
      <c r="R1177" s="12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s="12" t="s">
        <v>8323</v>
      </c>
      <c r="R1178" s="12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s="12" t="s">
        <v>8308</v>
      </c>
      <c r="R1179" s="12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s="12" t="s">
        <v>8323</v>
      </c>
      <c r="R1180" s="12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s="12" t="s">
        <v>8327</v>
      </c>
      <c r="R1181" s="12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s="12" t="s">
        <v>8327</v>
      </c>
      <c r="R1182" s="12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s="12" t="s">
        <v>8321</v>
      </c>
      <c r="R1183" s="12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s="12" t="s">
        <v>8321</v>
      </c>
      <c r="R1184" s="12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s="12" t="s">
        <v>8327</v>
      </c>
      <c r="R1185" s="12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s="12" t="s">
        <v>8323</v>
      </c>
      <c r="R1186" s="12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s="12" t="s">
        <v>8323</v>
      </c>
      <c r="R1187" s="12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s="12" t="s">
        <v>8327</v>
      </c>
      <c r="R1188" s="12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s="12" t="s">
        <v>8308</v>
      </c>
      <c r="R1189" s="12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s="12" t="s">
        <v>8308</v>
      </c>
      <c r="R1190" s="12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s="12" t="s">
        <v>8323</v>
      </c>
      <c r="R1191" s="12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s="12" t="s">
        <v>8308</v>
      </c>
      <c r="R1192" s="12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s="12" t="s">
        <v>8321</v>
      </c>
      <c r="R1193" s="12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s="12" t="s">
        <v>8323</v>
      </c>
      <c r="R1194" s="12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s="12" t="s">
        <v>8327</v>
      </c>
      <c r="R1195" s="12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s="12" t="s">
        <v>8321</v>
      </c>
      <c r="R1196" s="12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s="12" t="s">
        <v>8316</v>
      </c>
      <c r="R1197" s="12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s="12" t="s">
        <v>8313</v>
      </c>
      <c r="R1198" s="12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s="12" t="s">
        <v>8327</v>
      </c>
      <c r="R1199" s="12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s="12" t="s">
        <v>8327</v>
      </c>
      <c r="R1200" s="12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s="12" t="s">
        <v>8316</v>
      </c>
      <c r="R1201" s="12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s="12" t="s">
        <v>8321</v>
      </c>
      <c r="R1202" s="12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s="12" t="s">
        <v>8327</v>
      </c>
      <c r="R1203" s="12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s="12" t="s">
        <v>8323</v>
      </c>
      <c r="R1204" s="12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s="12" t="s">
        <v>8323</v>
      </c>
      <c r="R1205" s="12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s="12" t="s">
        <v>8327</v>
      </c>
      <c r="R1206" s="12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s="12" t="s">
        <v>8321</v>
      </c>
      <c r="R1207" s="12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s="12" t="s">
        <v>8323</v>
      </c>
      <c r="R1208" s="12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s="12" t="s">
        <v>8327</v>
      </c>
      <c r="R1209" s="12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s="12" t="s">
        <v>8327</v>
      </c>
      <c r="R1210" s="12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s="12" t="s">
        <v>8308</v>
      </c>
      <c r="R1211" s="12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s="12" t="s">
        <v>8316</v>
      </c>
      <c r="R1212" s="12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s="12" t="s">
        <v>8327</v>
      </c>
      <c r="R1213" s="12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s="12" t="s">
        <v>8323</v>
      </c>
      <c r="R1214" s="12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s="12" t="s">
        <v>8321</v>
      </c>
      <c r="R1215" s="12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s="12" t="s">
        <v>8321</v>
      </c>
      <c r="R1216" s="12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s="12" t="s">
        <v>8319</v>
      </c>
      <c r="R1217" s="12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 s="10">
        <f t="shared" si="91"/>
        <v>125.27</v>
      </c>
      <c r="Q1218" s="12" t="s">
        <v>8323</v>
      </c>
      <c r="R1218" s="12" t="s">
        <v>8324</v>
      </c>
      <c r="S1218" s="9">
        <f t="shared" si="92"/>
        <v>42081.731273148151</v>
      </c>
      <c r="T1218" s="9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 s="10">
        <f t="shared" ref="P1219:P1282" si="96">IFERROR(ROUND(E1219/L1219,2),0)</f>
        <v>231.75</v>
      </c>
      <c r="Q1219" s="12" t="s">
        <v>8327</v>
      </c>
      <c r="R1219" s="12" t="s">
        <v>8350</v>
      </c>
      <c r="S1219" s="9">
        <f t="shared" ref="S1219:S1282" si="97">(((J1219/60)/60)/24)+DATE(1970,1,1)</f>
        <v>40847.171018518515</v>
      </c>
      <c r="T1219" s="9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s="12" t="s">
        <v>8308</v>
      </c>
      <c r="R1220" s="12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s="12" t="s">
        <v>8323</v>
      </c>
      <c r="R1221" s="12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s="12" t="s">
        <v>8323</v>
      </c>
      <c r="R1222" s="12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s="12" t="s">
        <v>8323</v>
      </c>
      <c r="R1223" s="12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s="12" t="s">
        <v>8323</v>
      </c>
      <c r="R1224" s="12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s="12" t="s">
        <v>8316</v>
      </c>
      <c r="R1225" s="12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s="12" t="s">
        <v>8323</v>
      </c>
      <c r="R1226" s="12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s="12" t="s">
        <v>8323</v>
      </c>
      <c r="R1227" s="12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s="12" t="s">
        <v>8311</v>
      </c>
      <c r="R1228" s="12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s="12" t="s">
        <v>8323</v>
      </c>
      <c r="R1229" s="12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s="12" t="s">
        <v>8323</v>
      </c>
      <c r="R1230" s="12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s="12" t="s">
        <v>8323</v>
      </c>
      <c r="R1231" s="12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s="12" t="s">
        <v>8327</v>
      </c>
      <c r="R1232" s="12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s="12" t="s">
        <v>8313</v>
      </c>
      <c r="R1233" s="12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s="12" t="s">
        <v>8321</v>
      </c>
      <c r="R1234" s="12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 s="10">
        <f t="shared" si="96"/>
        <v>74.069999999999993</v>
      </c>
      <c r="Q1235" s="12" t="s">
        <v>8327</v>
      </c>
      <c r="R1235" s="12" t="s">
        <v>8341</v>
      </c>
      <c r="S1235" s="9">
        <f t="shared" si="97"/>
        <v>42208.680023148147</v>
      </c>
      <c r="T1235" s="9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 s="10">
        <f t="shared" si="96"/>
        <v>136.91</v>
      </c>
      <c r="Q1236" s="12" t="s">
        <v>8327</v>
      </c>
      <c r="R1236" s="12" t="s">
        <v>8341</v>
      </c>
      <c r="S1236" s="9">
        <f t="shared" si="97"/>
        <v>41953.091134259259</v>
      </c>
      <c r="T1236" s="9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s="12" t="s">
        <v>8327</v>
      </c>
      <c r="R1237" s="12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s="12" t="s">
        <v>8323</v>
      </c>
      <c r="R1238" s="12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s="12" t="s">
        <v>8327</v>
      </c>
      <c r="R1239" s="12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s="12" t="s">
        <v>8327</v>
      </c>
      <c r="R1240" s="12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s="12" t="s">
        <v>8323</v>
      </c>
      <c r="R1241" s="12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s="12" t="s">
        <v>8321</v>
      </c>
      <c r="R1242" s="12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s="12" t="s">
        <v>8327</v>
      </c>
      <c r="R1243" s="12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s="12" t="s">
        <v>8323</v>
      </c>
      <c r="R1244" s="12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s="12" t="s">
        <v>8323</v>
      </c>
      <c r="R1245" s="12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s="12" t="s">
        <v>8323</v>
      </c>
      <c r="R1246" s="12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s="12" t="s">
        <v>8323</v>
      </c>
      <c r="R1247" s="12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s="12" t="s">
        <v>8323</v>
      </c>
      <c r="R1248" s="12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s="12" t="s">
        <v>8323</v>
      </c>
      <c r="R1249" s="12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s="12" t="s">
        <v>8323</v>
      </c>
      <c r="R1250" s="12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s="12" t="s">
        <v>8321</v>
      </c>
      <c r="R1251" s="12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s="12" t="s">
        <v>8321</v>
      </c>
      <c r="R1252" s="12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s="12" t="s">
        <v>8308</v>
      </c>
      <c r="R1253" s="12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s="12" t="s">
        <v>8308</v>
      </c>
      <c r="R1254" s="12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s="12" t="s">
        <v>8323</v>
      </c>
      <c r="R1255" s="12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s="12" t="s">
        <v>8308</v>
      </c>
      <c r="R1256" s="12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s="12" t="s">
        <v>8327</v>
      </c>
      <c r="R1257" s="12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s="12" t="s">
        <v>8311</v>
      </c>
      <c r="R1258" s="12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s="12" t="s">
        <v>8323</v>
      </c>
      <c r="R1259" s="12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s="12" t="s">
        <v>8327</v>
      </c>
      <c r="R1260" s="12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s="12" t="s">
        <v>8321</v>
      </c>
      <c r="R1261" s="12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s="12" t="s">
        <v>8327</v>
      </c>
      <c r="R1262" s="12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s="12" t="s">
        <v>8308</v>
      </c>
      <c r="R1263" s="12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s="12" t="s">
        <v>8308</v>
      </c>
      <c r="R1264" s="12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s="12" t="s">
        <v>8323</v>
      </c>
      <c r="R1265" s="12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s="12" t="s">
        <v>8308</v>
      </c>
      <c r="R1266" s="12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s="12" t="s">
        <v>8323</v>
      </c>
      <c r="R1267" s="12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s="12" t="s">
        <v>8327</v>
      </c>
      <c r="R1268" s="12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s="12" t="s">
        <v>8327</v>
      </c>
      <c r="R1269" s="12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s="12" t="s">
        <v>8323</v>
      </c>
      <c r="R1270" s="12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s="12" t="s">
        <v>8327</v>
      </c>
      <c r="R1271" s="12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s="12" t="s">
        <v>8327</v>
      </c>
      <c r="R1272" s="12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s="12" t="s">
        <v>8323</v>
      </c>
      <c r="R1273" s="12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s="12" t="s">
        <v>8323</v>
      </c>
      <c r="R1274" s="12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s="12" t="s">
        <v>8327</v>
      </c>
      <c r="R1275" s="12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s="12" t="s">
        <v>8323</v>
      </c>
      <c r="R1276" s="12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s="12" t="s">
        <v>8308</v>
      </c>
      <c r="R1277" s="12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s="12" t="s">
        <v>8327</v>
      </c>
      <c r="R1278" s="12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s="12" t="s">
        <v>8323</v>
      </c>
      <c r="R1279" s="12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s="12" t="s">
        <v>8327</v>
      </c>
      <c r="R1280" s="12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s="12" t="s">
        <v>8313</v>
      </c>
      <c r="R1281" s="12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s="12" t="s">
        <v>8327</v>
      </c>
      <c r="R1282" s="12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IFERROR(ROUND(E1283/L1283,2),0)</f>
        <v>44.96</v>
      </c>
      <c r="Q1283" s="12" t="s">
        <v>8327</v>
      </c>
      <c r="R1283" s="12" t="s">
        <v>8338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s="12" t="s">
        <v>8327</v>
      </c>
      <c r="R1284" s="12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 s="10">
        <f t="shared" si="101"/>
        <v>174</v>
      </c>
      <c r="Q1285" s="12" t="s">
        <v>8323</v>
      </c>
      <c r="R1285" s="12" t="s">
        <v>8335</v>
      </c>
      <c r="S1285" s="9">
        <f t="shared" si="102"/>
        <v>41968.938993055555</v>
      </c>
      <c r="T1285" s="9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 s="10">
        <f t="shared" si="101"/>
        <v>62.33</v>
      </c>
      <c r="Q1286" s="12" t="s">
        <v>8323</v>
      </c>
      <c r="R1286" s="12" t="s">
        <v>8326</v>
      </c>
      <c r="S1286" s="9">
        <f t="shared" si="102"/>
        <v>41772.685393518521</v>
      </c>
      <c r="T1286" s="9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s="12" t="s">
        <v>8327</v>
      </c>
      <c r="R1287" s="12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s="12" t="s">
        <v>8327</v>
      </c>
      <c r="R1288" s="12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s="12" t="s">
        <v>8327</v>
      </c>
      <c r="R1289" s="12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s="12" t="s">
        <v>8323</v>
      </c>
      <c r="R1290" s="12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s="12" t="s">
        <v>8323</v>
      </c>
      <c r="R1291" s="12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s="12" t="s">
        <v>8327</v>
      </c>
      <c r="R1292" s="12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s="12" t="s">
        <v>8323</v>
      </c>
      <c r="R1293" s="12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s="12" t="s">
        <v>8313</v>
      </c>
      <c r="R1294" s="12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s="12" t="s">
        <v>8319</v>
      </c>
      <c r="R1295" s="12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s="12" t="s">
        <v>8321</v>
      </c>
      <c r="R1296" s="12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s="12" t="s">
        <v>8327</v>
      </c>
      <c r="R1297" s="12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s="12" t="s">
        <v>8327</v>
      </c>
      <c r="R1298" s="12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s="12" t="s">
        <v>8313</v>
      </c>
      <c r="R1299" s="12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s="12" t="s">
        <v>8323</v>
      </c>
      <c r="R1300" s="12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s="12" t="s">
        <v>8327</v>
      </c>
      <c r="R1301" s="12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s="12" t="s">
        <v>8323</v>
      </c>
      <c r="R1302" s="12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s="12" t="s">
        <v>8323</v>
      </c>
      <c r="R1303" s="12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s="12" t="s">
        <v>8319</v>
      </c>
      <c r="R1304" s="12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s="12" t="s">
        <v>8323</v>
      </c>
      <c r="R1305" s="12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s="12" t="s">
        <v>8327</v>
      </c>
      <c r="R1306" s="12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s="12" t="s">
        <v>8323</v>
      </c>
      <c r="R1307" s="12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s="12" t="s">
        <v>8327</v>
      </c>
      <c r="R1308" s="12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s="12" t="s">
        <v>8323</v>
      </c>
      <c r="R1309" s="12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s="12" t="s">
        <v>8323</v>
      </c>
      <c r="R1310" s="12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s="12" t="s">
        <v>8321</v>
      </c>
      <c r="R1311" s="12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 s="10">
        <f t="shared" si="101"/>
        <v>176.09</v>
      </c>
      <c r="Q1312" s="12" t="s">
        <v>8323</v>
      </c>
      <c r="R1312" s="12" t="s">
        <v>8326</v>
      </c>
      <c r="S1312" s="9">
        <f t="shared" si="102"/>
        <v>41964.716319444444</v>
      </c>
      <c r="T1312" s="9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 s="10">
        <f t="shared" si="101"/>
        <v>168.75</v>
      </c>
      <c r="Q1313" s="12" t="s">
        <v>8323</v>
      </c>
      <c r="R1313" s="12" t="s">
        <v>8326</v>
      </c>
      <c r="S1313" s="9">
        <f t="shared" si="102"/>
        <v>42483.675208333334</v>
      </c>
      <c r="T1313" s="9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s="12" t="s">
        <v>8313</v>
      </c>
      <c r="R1314" s="12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 s="10">
        <f t="shared" si="101"/>
        <v>98.54</v>
      </c>
      <c r="Q1315" s="12" t="s">
        <v>8323</v>
      </c>
      <c r="R1315" s="12" t="s">
        <v>8326</v>
      </c>
      <c r="S1315" s="9">
        <f t="shared" si="102"/>
        <v>41829.788252314815</v>
      </c>
      <c r="T1315" s="9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 s="10">
        <f t="shared" si="101"/>
        <v>85.96</v>
      </c>
      <c r="Q1316" s="12" t="s">
        <v>8321</v>
      </c>
      <c r="R1316" s="12" t="s">
        <v>8343</v>
      </c>
      <c r="S1316" s="9">
        <f t="shared" si="102"/>
        <v>41357.209166666667</v>
      </c>
      <c r="T1316" s="9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s="12" t="s">
        <v>8327</v>
      </c>
      <c r="R1317" s="12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s="12" t="s">
        <v>8323</v>
      </c>
      <c r="R1318" s="12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s="12" t="s">
        <v>8323</v>
      </c>
      <c r="R1319" s="12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s="12" t="s">
        <v>8327</v>
      </c>
      <c r="R1320" s="12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s="12" t="s">
        <v>8327</v>
      </c>
      <c r="R1321" s="12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s="12" t="s">
        <v>8327</v>
      </c>
      <c r="R1322" s="12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s="12" t="s">
        <v>8323</v>
      </c>
      <c r="R1323" s="12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s="12" t="s">
        <v>8323</v>
      </c>
      <c r="R1324" s="12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s="12" t="s">
        <v>8327</v>
      </c>
      <c r="R1325" s="12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s="12" t="s">
        <v>8323</v>
      </c>
      <c r="R1326" s="12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s="12" t="s">
        <v>8323</v>
      </c>
      <c r="R1327" s="12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s="12" t="s">
        <v>8323</v>
      </c>
      <c r="R1328" s="12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s="12" t="s">
        <v>8321</v>
      </c>
      <c r="R1329" s="12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s="12" t="s">
        <v>8323</v>
      </c>
      <c r="R1330" s="12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s="12" t="s">
        <v>8323</v>
      </c>
      <c r="R1331" s="12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 s="10">
        <f t="shared" si="101"/>
        <v>307.69</v>
      </c>
      <c r="Q1332" s="12" t="s">
        <v>8323</v>
      </c>
      <c r="R1332" s="12" t="s">
        <v>8326</v>
      </c>
      <c r="S1332" s="9">
        <f t="shared" si="102"/>
        <v>41794.817523148151</v>
      </c>
      <c r="T1332" s="9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 s="10">
        <f t="shared" si="101"/>
        <v>74.069999999999993</v>
      </c>
      <c r="Q1333" s="12" t="s">
        <v>8323</v>
      </c>
      <c r="R1333" s="12" t="s">
        <v>8324</v>
      </c>
      <c r="S1333" s="9">
        <f t="shared" si="102"/>
        <v>42139.014525462961</v>
      </c>
      <c r="T1333" s="9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s="12" t="s">
        <v>8313</v>
      </c>
      <c r="R1334" s="12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s="12" t="s">
        <v>8321</v>
      </c>
      <c r="R1335" s="12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s="12" t="s">
        <v>8321</v>
      </c>
      <c r="R1336" s="12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s="12" t="s">
        <v>8311</v>
      </c>
      <c r="R1337" s="12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s="12" t="s">
        <v>8327</v>
      </c>
      <c r="R1338" s="12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s="12" t="s">
        <v>8327</v>
      </c>
      <c r="R1339" s="12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s="12" t="s">
        <v>8323</v>
      </c>
      <c r="R1340" s="12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s="12" t="s">
        <v>8327</v>
      </c>
      <c r="R1341" s="12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s="12" t="s">
        <v>8327</v>
      </c>
      <c r="R1342" s="12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s="12" t="s">
        <v>8327</v>
      </c>
      <c r="R1343" s="12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s="12" t="s">
        <v>8323</v>
      </c>
      <c r="R1344" s="12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s="12" t="s">
        <v>8327</v>
      </c>
      <c r="R1345" s="12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s="12" t="s">
        <v>8323</v>
      </c>
      <c r="R1346" s="12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IFERROR(ROUND(E1347/L1347,2),0)</f>
        <v>100.06</v>
      </c>
      <c r="Q1347" s="12" t="s">
        <v>8323</v>
      </c>
      <c r="R1347" s="12" t="s">
        <v>8326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s="12" t="s">
        <v>8323</v>
      </c>
      <c r="R1348" s="12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s="12" t="s">
        <v>8323</v>
      </c>
      <c r="R1349" s="12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s="12" t="s">
        <v>8323</v>
      </c>
      <c r="R1350" s="12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s="12" t="s">
        <v>8313</v>
      </c>
      <c r="R1351" s="12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s="12" t="s">
        <v>8321</v>
      </c>
      <c r="R1352" s="12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s="12" t="s">
        <v>8327</v>
      </c>
      <c r="R1353" s="12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s="12" t="s">
        <v>8323</v>
      </c>
      <c r="R1354" s="12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s="12" t="s">
        <v>8323</v>
      </c>
      <c r="R1355" s="12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s="12" t="s">
        <v>8323</v>
      </c>
      <c r="R1356" s="12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s="12" t="s">
        <v>8327</v>
      </c>
      <c r="R1357" s="12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s="12" t="s">
        <v>8308</v>
      </c>
      <c r="R1358" s="12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s="12" t="s">
        <v>8308</v>
      </c>
      <c r="R1359" s="12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s="12" t="s">
        <v>8327</v>
      </c>
      <c r="R1360" s="12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s="12" t="s">
        <v>8323</v>
      </c>
      <c r="R1361" s="12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s="12" t="s">
        <v>8323</v>
      </c>
      <c r="R1362" s="12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s="12" t="s">
        <v>8327</v>
      </c>
      <c r="R1363" s="12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s="12" t="s">
        <v>8323</v>
      </c>
      <c r="R1364" s="12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s="12" t="s">
        <v>8327</v>
      </c>
      <c r="R1365" s="12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s="12" t="s">
        <v>8327</v>
      </c>
      <c r="R1366" s="12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s="12" t="s">
        <v>8321</v>
      </c>
      <c r="R1367" s="12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s="12" t="s">
        <v>8323</v>
      </c>
      <c r="R1368" s="12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s="12" t="s">
        <v>8323</v>
      </c>
      <c r="R1369" s="12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s="12" t="s">
        <v>8323</v>
      </c>
      <c r="R1370" s="12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s="12" t="s">
        <v>8321</v>
      </c>
      <c r="R1371" s="12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s="12" t="s">
        <v>8321</v>
      </c>
      <c r="R1372" s="12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s="12" t="s">
        <v>8323</v>
      </c>
      <c r="R1373" s="12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s="12" t="s">
        <v>8327</v>
      </c>
      <c r="R1374" s="12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s="12" t="s">
        <v>8327</v>
      </c>
      <c r="R1375" s="12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s="12" t="s">
        <v>8323</v>
      </c>
      <c r="R1376" s="12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s="12" t="s">
        <v>8323</v>
      </c>
      <c r="R1377" s="12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s="12" t="s">
        <v>8323</v>
      </c>
      <c r="R1378" s="12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s="12" t="s">
        <v>8323</v>
      </c>
      <c r="R1379" s="12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s="12" t="s">
        <v>8327</v>
      </c>
      <c r="R1380" s="12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s="12" t="s">
        <v>8321</v>
      </c>
      <c r="R1381" s="12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s="12" t="s">
        <v>8323</v>
      </c>
      <c r="R1382" s="12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s="12" t="s">
        <v>8321</v>
      </c>
      <c r="R1383" s="12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s="12" t="s">
        <v>8321</v>
      </c>
      <c r="R1384" s="12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s="12" t="s">
        <v>8311</v>
      </c>
      <c r="R1385" s="12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s="12" t="s">
        <v>8323</v>
      </c>
      <c r="R1386" s="12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s="12" t="s">
        <v>8327</v>
      </c>
      <c r="R1387" s="12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s="12" t="s">
        <v>8323</v>
      </c>
      <c r="R1388" s="12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s="12" t="s">
        <v>8308</v>
      </c>
      <c r="R1389" s="12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s="12" t="s">
        <v>8311</v>
      </c>
      <c r="R1390" s="12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s="12" t="s">
        <v>8308</v>
      </c>
      <c r="R1391" s="12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s="12" t="s">
        <v>8323</v>
      </c>
      <c r="R1392" s="12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s="12" t="s">
        <v>8327</v>
      </c>
      <c r="R1393" s="12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s="12" t="s">
        <v>8323</v>
      </c>
      <c r="R1394" s="12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s="12" t="s">
        <v>8323</v>
      </c>
      <c r="R1395" s="12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 s="10">
        <f t="shared" si="106"/>
        <v>106.97</v>
      </c>
      <c r="Q1396" s="12" t="s">
        <v>8323</v>
      </c>
      <c r="R1396" s="12" t="s">
        <v>8326</v>
      </c>
      <c r="S1396" s="9">
        <f t="shared" si="107"/>
        <v>42053.049375000002</v>
      </c>
      <c r="T1396" s="9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 s="10">
        <f t="shared" si="106"/>
        <v>88.25</v>
      </c>
      <c r="Q1397" s="12" t="s">
        <v>8323</v>
      </c>
      <c r="R1397" s="12" t="s">
        <v>8326</v>
      </c>
      <c r="S1397" s="9">
        <f t="shared" si="107"/>
        <v>41820.62809027778</v>
      </c>
      <c r="T1397" s="9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s="12" t="s">
        <v>8323</v>
      </c>
      <c r="R1398" s="12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s="12" t="s">
        <v>8323</v>
      </c>
      <c r="R1399" s="12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s="12" t="s">
        <v>8321</v>
      </c>
      <c r="R1400" s="12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s="12" t="s">
        <v>8323</v>
      </c>
      <c r="R1401" s="12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s="12" t="s">
        <v>8323</v>
      </c>
      <c r="R1402" s="12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s="12" t="s">
        <v>8321</v>
      </c>
      <c r="R1403" s="12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s="12" t="s">
        <v>8321</v>
      </c>
      <c r="R1404" s="12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 s="10">
        <f t="shared" si="106"/>
        <v>62.5</v>
      </c>
      <c r="Q1405" s="12" t="s">
        <v>8327</v>
      </c>
      <c r="R1405" s="12" t="s">
        <v>8338</v>
      </c>
      <c r="S1405" s="9">
        <f t="shared" si="107"/>
        <v>40723.068807870368</v>
      </c>
      <c r="T1405" s="9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 s="10">
        <f t="shared" si="106"/>
        <v>175</v>
      </c>
      <c r="Q1406" s="12" t="s">
        <v>8327</v>
      </c>
      <c r="R1406" s="12" t="s">
        <v>8331</v>
      </c>
      <c r="S1406" s="9">
        <f t="shared" si="107"/>
        <v>40996.646921296298</v>
      </c>
      <c r="T1406" s="9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s="12" t="s">
        <v>8308</v>
      </c>
      <c r="R1407" s="12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s="12" t="s">
        <v>8323</v>
      </c>
      <c r="R1408" s="12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s="12" t="s">
        <v>8323</v>
      </c>
      <c r="R1409" s="12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s="12" t="s">
        <v>8323</v>
      </c>
      <c r="R1410" s="12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 s="10">
        <f t="shared" ref="P1411:P1474" si="111">IFERROR(ROUND(E1411/L1411,2),0)</f>
        <v>115.53</v>
      </c>
      <c r="Q1411" s="12" t="s">
        <v>8319</v>
      </c>
      <c r="R1411" s="12" t="s">
        <v>8345</v>
      </c>
      <c r="S1411" s="9">
        <f t="shared" ref="S1411:S1474" si="112">(((J1411/60)/60)/24)+DATE(1970,1,1)</f>
        <v>42394.900462962964</v>
      </c>
      <c r="T1411" s="9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 s="10">
        <f t="shared" si="111"/>
        <v>29.62</v>
      </c>
      <c r="Q1412" s="12" t="s">
        <v>8327</v>
      </c>
      <c r="R1412" s="12" t="s">
        <v>8331</v>
      </c>
      <c r="S1412" s="9">
        <f t="shared" si="112"/>
        <v>42438.667071759264</v>
      </c>
      <c r="T1412" s="9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s="12" t="s">
        <v>8327</v>
      </c>
      <c r="R1413" s="12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s="12" t="s">
        <v>8323</v>
      </c>
      <c r="R1414" s="12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s="12" t="s">
        <v>8327</v>
      </c>
      <c r="R1415" s="12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s="12" t="s">
        <v>8327</v>
      </c>
      <c r="R1416" s="12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s="12" t="s">
        <v>8323</v>
      </c>
      <c r="R1417" s="12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s="12" t="s">
        <v>8323</v>
      </c>
      <c r="R1418" s="12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s="12" t="s">
        <v>8323</v>
      </c>
      <c r="R1419" s="12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s="12" t="s">
        <v>8327</v>
      </c>
      <c r="R1420" s="12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s="12" t="s">
        <v>8327</v>
      </c>
      <c r="R1421" s="12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s="12" t="s">
        <v>8308</v>
      </c>
      <c r="R1422" s="12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s="12" t="s">
        <v>8308</v>
      </c>
      <c r="R1423" s="12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s="12" t="s">
        <v>8311</v>
      </c>
      <c r="R1424" s="12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s="12" t="s">
        <v>8316</v>
      </c>
      <c r="R1425" s="12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s="12" t="s">
        <v>8323</v>
      </c>
      <c r="R1426" s="12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s="12" t="s">
        <v>8323</v>
      </c>
      <c r="R1427" s="12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s="12" t="s">
        <v>8321</v>
      </c>
      <c r="R1428" s="12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s="12" t="s">
        <v>8323</v>
      </c>
      <c r="R1429" s="12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s="12" t="s">
        <v>8321</v>
      </c>
      <c r="R1430" s="12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s="12" t="s">
        <v>8308</v>
      </c>
      <c r="R1431" s="12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s="12" t="s">
        <v>8323</v>
      </c>
      <c r="R1432" s="12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s="12" t="s">
        <v>8321</v>
      </c>
      <c r="R1433" s="12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s="12" t="s">
        <v>8319</v>
      </c>
      <c r="R1434" s="12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 s="10">
        <f t="shared" si="111"/>
        <v>49.06</v>
      </c>
      <c r="Q1435" s="12" t="s">
        <v>8323</v>
      </c>
      <c r="R1435" s="12" t="s">
        <v>8326</v>
      </c>
      <c r="S1435" s="9">
        <f t="shared" si="112"/>
        <v>42483.015694444446</v>
      </c>
      <c r="T1435" s="9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 s="10">
        <f t="shared" si="111"/>
        <v>94.03</v>
      </c>
      <c r="Q1436" s="12" t="s">
        <v>8327</v>
      </c>
      <c r="R1436" s="12" t="s">
        <v>8328</v>
      </c>
      <c r="S1436" s="9">
        <f t="shared" si="112"/>
        <v>40564.081030092595</v>
      </c>
      <c r="T1436" s="9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s="12" t="s">
        <v>8323</v>
      </c>
      <c r="R1437" s="12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s="12" t="s">
        <v>8327</v>
      </c>
      <c r="R1438" s="12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s="12" t="s">
        <v>8327</v>
      </c>
      <c r="R1439" s="12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s="12" t="s">
        <v>8311</v>
      </c>
      <c r="R1440" s="12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s="12" t="s">
        <v>8323</v>
      </c>
      <c r="R1441" s="12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s="12" t="s">
        <v>8323</v>
      </c>
      <c r="R1442" s="12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s="12" t="s">
        <v>8327</v>
      </c>
      <c r="R1443" s="12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s="12" t="s">
        <v>8321</v>
      </c>
      <c r="R1444" s="12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 s="10">
        <f t="shared" si="111"/>
        <v>119.64</v>
      </c>
      <c r="Q1445" s="12" t="s">
        <v>8323</v>
      </c>
      <c r="R1445" s="12" t="s">
        <v>8326</v>
      </c>
      <c r="S1445" s="9">
        <f t="shared" si="112"/>
        <v>42510.798854166671</v>
      </c>
      <c r="T1445" s="9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s="12" t="s">
        <v>8323</v>
      </c>
      <c r="R1446" s="12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 s="10">
        <f t="shared" si="111"/>
        <v>68.37</v>
      </c>
      <c r="Q1447" s="12" t="s">
        <v>8311</v>
      </c>
      <c r="R1447" s="12" t="s">
        <v>8333</v>
      </c>
      <c r="S1447" s="9">
        <f t="shared" si="112"/>
        <v>40689.570868055554</v>
      </c>
      <c r="T1447" s="9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s="12" t="s">
        <v>8327</v>
      </c>
      <c r="R1448" s="12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s="12" t="s">
        <v>8323</v>
      </c>
      <c r="R1449" s="12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s="12" t="s">
        <v>8327</v>
      </c>
      <c r="R1450" s="12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s="12" t="s">
        <v>8323</v>
      </c>
      <c r="R1451" s="12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s="12" t="s">
        <v>8308</v>
      </c>
      <c r="R1452" s="12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s="12" t="s">
        <v>8323</v>
      </c>
      <c r="R1453" s="12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s="12" t="s">
        <v>8311</v>
      </c>
      <c r="R1454" s="12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s="12" t="s">
        <v>8308</v>
      </c>
      <c r="R1455" s="12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s="12" t="s">
        <v>8323</v>
      </c>
      <c r="R1456" s="12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s="12" t="s">
        <v>8323</v>
      </c>
      <c r="R1457" s="12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s="12" t="s">
        <v>8308</v>
      </c>
      <c r="R1458" s="12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s="12" t="s">
        <v>8327</v>
      </c>
      <c r="R1459" s="12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s="12" t="s">
        <v>8316</v>
      </c>
      <c r="R1460" s="12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s="12" t="s">
        <v>8323</v>
      </c>
      <c r="R1461" s="12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s="12" t="s">
        <v>8321</v>
      </c>
      <c r="R1462" s="12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s="12" t="s">
        <v>8323</v>
      </c>
      <c r="R1463" s="12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s="12" t="s">
        <v>8323</v>
      </c>
      <c r="R1464" s="12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s="12" t="s">
        <v>8323</v>
      </c>
      <c r="R1465" s="12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s="12" t="s">
        <v>8323</v>
      </c>
      <c r="R1466" s="12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s="12" t="s">
        <v>8323</v>
      </c>
      <c r="R1467" s="12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s="12" t="s">
        <v>8323</v>
      </c>
      <c r="R1468" s="12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 s="10">
        <f t="shared" si="111"/>
        <v>85.74</v>
      </c>
      <c r="Q1469" s="12" t="s">
        <v>8323</v>
      </c>
      <c r="R1469" s="12" t="s">
        <v>8335</v>
      </c>
      <c r="S1469" s="9">
        <f t="shared" si="112"/>
        <v>42025.164780092593</v>
      </c>
      <c r="T1469" s="9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 s="10">
        <f t="shared" si="111"/>
        <v>53.41</v>
      </c>
      <c r="Q1470" s="12" t="s">
        <v>8319</v>
      </c>
      <c r="R1470" s="12" t="s">
        <v>8320</v>
      </c>
      <c r="S1470" s="9">
        <f t="shared" si="112"/>
        <v>42485.754525462966</v>
      </c>
      <c r="T1470" s="9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s="12" t="s">
        <v>8323</v>
      </c>
      <c r="R1471" s="12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s="12" t="s">
        <v>8323</v>
      </c>
      <c r="R1472" s="12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s="12" t="s">
        <v>8327</v>
      </c>
      <c r="R1473" s="12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s="12" t="s">
        <v>8327</v>
      </c>
      <c r="R1474" s="12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IFERROR(ROUND(E1475/L1475,2),0)</f>
        <v>41.96</v>
      </c>
      <c r="Q1475" s="12" t="s">
        <v>8327</v>
      </c>
      <c r="R1475" s="12" t="s">
        <v>8328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s="12" t="s">
        <v>8327</v>
      </c>
      <c r="R1476" s="12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s="12" t="s">
        <v>8313</v>
      </c>
      <c r="R1477" s="12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s="12" t="s">
        <v>8323</v>
      </c>
      <c r="R1478" s="12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s="12" t="s">
        <v>8316</v>
      </c>
      <c r="R1479" s="12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s="12" t="s">
        <v>8311</v>
      </c>
      <c r="R1480" s="12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s="12" t="s">
        <v>8327</v>
      </c>
      <c r="R1481" s="12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s="12" t="s">
        <v>8308</v>
      </c>
      <c r="R1482" s="12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s="12" t="s">
        <v>8313</v>
      </c>
      <c r="R1483" s="12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s="12" t="s">
        <v>8327</v>
      </c>
      <c r="R1484" s="12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s="12" t="s">
        <v>8323</v>
      </c>
      <c r="R1485" s="12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s="12" t="s">
        <v>8327</v>
      </c>
      <c r="R1486" s="12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 s="10">
        <f t="shared" si="116"/>
        <v>640</v>
      </c>
      <c r="Q1487" s="12" t="s">
        <v>8319</v>
      </c>
      <c r="R1487" s="12" t="s">
        <v>8345</v>
      </c>
      <c r="S1487" s="9">
        <f t="shared" si="117"/>
        <v>42275.720219907409</v>
      </c>
      <c r="T1487" s="9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 s="10">
        <f t="shared" si="116"/>
        <v>44.44</v>
      </c>
      <c r="Q1488" s="12" t="s">
        <v>8327</v>
      </c>
      <c r="R1488" s="12" t="s">
        <v>8328</v>
      </c>
      <c r="S1488" s="9">
        <f t="shared" si="117"/>
        <v>42218.872986111113</v>
      </c>
      <c r="T1488" s="9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s="12" t="s">
        <v>8327</v>
      </c>
      <c r="R1489" s="12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s="12" t="s">
        <v>8323</v>
      </c>
      <c r="R1490" s="12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s="12" t="s">
        <v>8327</v>
      </c>
      <c r="R1491" s="12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s="12" t="s">
        <v>8323</v>
      </c>
      <c r="R1492" s="12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s="12" t="s">
        <v>8323</v>
      </c>
      <c r="R1493" s="12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s="12" t="s">
        <v>8323</v>
      </c>
      <c r="R1494" s="12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s="12" t="s">
        <v>8313</v>
      </c>
      <c r="R1495" s="12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s="12" t="s">
        <v>8321</v>
      </c>
      <c r="R1496" s="12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s="12" t="s">
        <v>8308</v>
      </c>
      <c r="R1497" s="12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s="12" t="s">
        <v>8323</v>
      </c>
      <c r="R1498" s="12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s="12" t="s">
        <v>8308</v>
      </c>
      <c r="R1499" s="12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s="12" t="s">
        <v>8308</v>
      </c>
      <c r="R1500" s="12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s="12" t="s">
        <v>8327</v>
      </c>
      <c r="R1501" s="12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s="12" t="s">
        <v>8323</v>
      </c>
      <c r="R1502" s="12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s="12" t="s">
        <v>8323</v>
      </c>
      <c r="R1503" s="12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s="12" t="s">
        <v>8323</v>
      </c>
      <c r="R1504" s="12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s="12" t="s">
        <v>8323</v>
      </c>
      <c r="R1505" s="12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s="12" t="s">
        <v>8327</v>
      </c>
      <c r="R1506" s="12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s="12" t="s">
        <v>8327</v>
      </c>
      <c r="R1507" s="12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s="12" t="s">
        <v>8313</v>
      </c>
      <c r="R1508" s="12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s="12" t="s">
        <v>8323</v>
      </c>
      <c r="R1509" s="12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s="12" t="s">
        <v>8323</v>
      </c>
      <c r="R1510" s="12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 s="10">
        <f t="shared" si="116"/>
        <v>70.569999999999993</v>
      </c>
      <c r="Q1511" s="12" t="s">
        <v>8323</v>
      </c>
      <c r="R1511" s="12" t="s">
        <v>8326</v>
      </c>
      <c r="S1511" s="9">
        <f t="shared" si="117"/>
        <v>42675.832465277781</v>
      </c>
      <c r="T1511" s="9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 s="10">
        <f t="shared" si="116"/>
        <v>50.9</v>
      </c>
      <c r="Q1512" s="12" t="s">
        <v>8323</v>
      </c>
      <c r="R1512" s="12" t="s">
        <v>8326</v>
      </c>
      <c r="S1512" s="9">
        <f t="shared" si="117"/>
        <v>41772.105937500004</v>
      </c>
      <c r="T1512" s="9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 s="10">
        <f t="shared" si="116"/>
        <v>129.16999999999999</v>
      </c>
      <c r="Q1513" s="12" t="s">
        <v>8308</v>
      </c>
      <c r="R1513" s="12" t="s">
        <v>8310</v>
      </c>
      <c r="S1513" s="9">
        <f t="shared" si="117"/>
        <v>42556.667245370365</v>
      </c>
      <c r="T1513" s="9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 s="10">
        <f t="shared" si="116"/>
        <v>88.57</v>
      </c>
      <c r="Q1514" s="12" t="s">
        <v>8321</v>
      </c>
      <c r="R1514" s="12" t="s">
        <v>8343</v>
      </c>
      <c r="S1514" s="9">
        <f t="shared" si="117"/>
        <v>40861.27416666667</v>
      </c>
      <c r="T1514" s="9">
        <f t="shared" si="118"/>
        <v>40921.27416666667</v>
      </c>
      <c r="U1514">
        <f t="shared" si="119"/>
        <v>2011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s="12" t="s">
        <v>8323</v>
      </c>
      <c r="R1515" s="12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s="12" t="s">
        <v>8323</v>
      </c>
      <c r="R1516" s="12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s="12" t="s">
        <v>8323</v>
      </c>
      <c r="R1517" s="12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s="12" t="s">
        <v>8323</v>
      </c>
      <c r="R1518" s="12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s="12" t="s">
        <v>8323</v>
      </c>
      <c r="R1519" s="12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s="12" t="s">
        <v>8323</v>
      </c>
      <c r="R1520" s="12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s="12" t="s">
        <v>8323</v>
      </c>
      <c r="R1521" s="12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s="12" t="s">
        <v>8311</v>
      </c>
      <c r="R1522" s="12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s="12" t="s">
        <v>8316</v>
      </c>
      <c r="R1523" s="12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s="12" t="s">
        <v>8323</v>
      </c>
      <c r="R1524" s="12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s="12" t="s">
        <v>8327</v>
      </c>
      <c r="R1525" s="12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s="12" t="s">
        <v>8308</v>
      </c>
      <c r="R1526" s="12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s="12" t="s">
        <v>8323</v>
      </c>
      <c r="R1527" s="12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 s="10">
        <f t="shared" si="116"/>
        <v>33.94</v>
      </c>
      <c r="Q1528" s="12" t="s">
        <v>8323</v>
      </c>
      <c r="R1528" s="12" t="s">
        <v>8326</v>
      </c>
      <c r="S1528" s="9">
        <f t="shared" si="117"/>
        <v>42192.64707175926</v>
      </c>
      <c r="T1528" s="9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 s="10">
        <f t="shared" si="116"/>
        <v>160.79</v>
      </c>
      <c r="Q1529" s="12" t="s">
        <v>8327</v>
      </c>
      <c r="R1529" s="12" t="s">
        <v>8331</v>
      </c>
      <c r="S1529" s="9">
        <f t="shared" si="117"/>
        <v>42087.803310185183</v>
      </c>
      <c r="T1529" s="9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s="12" t="s">
        <v>8323</v>
      </c>
      <c r="R1530" s="12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s="12" t="s">
        <v>8323</v>
      </c>
      <c r="R1531" s="12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 s="10">
        <f t="shared" si="116"/>
        <v>179.12</v>
      </c>
      <c r="Q1532" s="12" t="s">
        <v>8323</v>
      </c>
      <c r="R1532" s="12" t="s">
        <v>8326</v>
      </c>
      <c r="S1532" s="9">
        <f t="shared" si="117"/>
        <v>42235.117476851854</v>
      </c>
      <c r="T1532" s="9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s="12" t="s">
        <v>8323</v>
      </c>
      <c r="R1533" s="12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 s="10">
        <f t="shared" si="116"/>
        <v>49.11</v>
      </c>
      <c r="Q1534" s="12" t="s">
        <v>8327</v>
      </c>
      <c r="R1534" s="12" t="s">
        <v>8331</v>
      </c>
      <c r="S1534" s="9">
        <f t="shared" si="117"/>
        <v>41730.998402777775</v>
      </c>
      <c r="T1534" s="9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s="12" t="s">
        <v>8321</v>
      </c>
      <c r="R1535" s="12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s="12" t="s">
        <v>8321</v>
      </c>
      <c r="R1536" s="12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s="12" t="s">
        <v>8323</v>
      </c>
      <c r="R1537" s="12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s="12" t="s">
        <v>8323</v>
      </c>
      <c r="R1538" s="12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IFERROR(ROUND(E1539/L1539,2),0)</f>
        <v>116.73</v>
      </c>
      <c r="Q1539" s="12" t="s">
        <v>8323</v>
      </c>
      <c r="R1539" s="12" t="s">
        <v>8324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s="12" t="s">
        <v>8323</v>
      </c>
      <c r="R1540" s="12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s="12" t="s">
        <v>8321</v>
      </c>
      <c r="R1541" s="12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s="12" t="s">
        <v>8323</v>
      </c>
      <c r="R1542" s="12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s="12" t="s">
        <v>8323</v>
      </c>
      <c r="R1543" s="12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s="12" t="s">
        <v>8327</v>
      </c>
      <c r="R1544" s="12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s="12" t="s">
        <v>8327</v>
      </c>
      <c r="R1545" s="12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s="12" t="s">
        <v>8308</v>
      </c>
      <c r="R1546" s="12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s="12" t="s">
        <v>8323</v>
      </c>
      <c r="R1547" s="12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s="12" t="s">
        <v>8321</v>
      </c>
      <c r="R1548" s="12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s="12" t="s">
        <v>8321</v>
      </c>
      <c r="R1549" s="12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s="12" t="s">
        <v>8323</v>
      </c>
      <c r="R1550" s="12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s="12" t="s">
        <v>8308</v>
      </c>
      <c r="R1551" s="12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s="12" t="s">
        <v>8311</v>
      </c>
      <c r="R1552" s="12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s="12" t="s">
        <v>8327</v>
      </c>
      <c r="R1553" s="12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s="12" t="s">
        <v>8323</v>
      </c>
      <c r="R1554" s="12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s="12" t="s">
        <v>8327</v>
      </c>
      <c r="R1555" s="12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s="12" t="s">
        <v>8327</v>
      </c>
      <c r="R1556" s="12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s="12" t="s">
        <v>8323</v>
      </c>
      <c r="R1557" s="12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s="12" t="s">
        <v>8321</v>
      </c>
      <c r="R1558" s="12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s="12" t="s">
        <v>8327</v>
      </c>
      <c r="R1559" s="12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s="12" t="s">
        <v>8327</v>
      </c>
      <c r="R1560" s="12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s="12" t="s">
        <v>8323</v>
      </c>
      <c r="R1561" s="12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s="12" t="s">
        <v>8323</v>
      </c>
      <c r="R1562" s="12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s="12" t="s">
        <v>8323</v>
      </c>
      <c r="R1563" s="12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s="12" t="s">
        <v>8323</v>
      </c>
      <c r="R1564" s="12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s="12" t="s">
        <v>8323</v>
      </c>
      <c r="R1565" s="12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s="12" t="s">
        <v>8323</v>
      </c>
      <c r="R1566" s="12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s="12" t="s">
        <v>8321</v>
      </c>
      <c r="R1567" s="12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s="12" t="s">
        <v>8323</v>
      </c>
      <c r="R1568" s="12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s="12" t="s">
        <v>8316</v>
      </c>
      <c r="R1569" s="12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s="12" t="s">
        <v>8316</v>
      </c>
      <c r="R1570" s="12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s="12" t="s">
        <v>8308</v>
      </c>
      <c r="R1571" s="12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s="12" t="s">
        <v>8308</v>
      </c>
      <c r="R1572" s="12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s="12" t="s">
        <v>8323</v>
      </c>
      <c r="R1573" s="12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s="12" t="s">
        <v>8323</v>
      </c>
      <c r="R1574" s="12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s="12" t="s">
        <v>8313</v>
      </c>
      <c r="R1575" s="12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s="12" t="s">
        <v>8323</v>
      </c>
      <c r="R1576" s="12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s="12" t="s">
        <v>8327</v>
      </c>
      <c r="R1577" s="12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s="12" t="s">
        <v>8327</v>
      </c>
      <c r="R1578" s="12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s="12" t="s">
        <v>8323</v>
      </c>
      <c r="R1579" s="12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s="12" t="s">
        <v>8321</v>
      </c>
      <c r="R1580" s="12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s="12" t="s">
        <v>8323</v>
      </c>
      <c r="R1581" s="12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s="12" t="s">
        <v>8323</v>
      </c>
      <c r="R1582" s="12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s="12" t="s">
        <v>8327</v>
      </c>
      <c r="R1583" s="12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s="12" t="s">
        <v>8308</v>
      </c>
      <c r="R1584" s="12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s="12" t="s">
        <v>8308</v>
      </c>
      <c r="R1585" s="12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s="12" t="s">
        <v>8327</v>
      </c>
      <c r="R1586" s="12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s="12" t="s">
        <v>8323</v>
      </c>
      <c r="R1587" s="12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s="12" t="s">
        <v>8323</v>
      </c>
      <c r="R1588" s="12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s="12" t="s">
        <v>8319</v>
      </c>
      <c r="R1589" s="12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s="12" t="s">
        <v>8323</v>
      </c>
      <c r="R1590" s="12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s="12" t="s">
        <v>8323</v>
      </c>
      <c r="R1591" s="12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s="12" t="s">
        <v>8323</v>
      </c>
      <c r="R1592" s="12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s="12" t="s">
        <v>8323</v>
      </c>
      <c r="R1593" s="12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s="12" t="s">
        <v>8323</v>
      </c>
      <c r="R1594" s="12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s="12" t="s">
        <v>8308</v>
      </c>
      <c r="R1595" s="12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s="12" t="s">
        <v>8327</v>
      </c>
      <c r="R1596" s="12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s="12" t="s">
        <v>8327</v>
      </c>
      <c r="R1597" s="12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s="12" t="s">
        <v>8308</v>
      </c>
      <c r="R1598" s="12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s="12" t="s">
        <v>8327</v>
      </c>
      <c r="R1599" s="12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s="12" t="s">
        <v>8321</v>
      </c>
      <c r="R1600" s="12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s="12" t="s">
        <v>8327</v>
      </c>
      <c r="R1601" s="12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s="12" t="s">
        <v>8327</v>
      </c>
      <c r="R1602" s="12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IFERROR(ROUND(E1603/L1603,2),0)</f>
        <v>166.06</v>
      </c>
      <c r="Q1603" s="12" t="s">
        <v>8323</v>
      </c>
      <c r="R1603" s="12" t="s">
        <v>8326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s="12" t="s">
        <v>8323</v>
      </c>
      <c r="R1604" s="12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s="12" t="s">
        <v>8323</v>
      </c>
      <c r="R1605" s="12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 s="10">
        <f t="shared" si="126"/>
        <v>96.55</v>
      </c>
      <c r="Q1606" s="12" t="s">
        <v>8323</v>
      </c>
      <c r="R1606" s="12" t="s">
        <v>8326</v>
      </c>
      <c r="S1606" s="9">
        <f t="shared" si="127"/>
        <v>42192.905694444446</v>
      </c>
      <c r="T1606" s="9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 s="10">
        <f t="shared" si="126"/>
        <v>56</v>
      </c>
      <c r="Q1607" s="12" t="s">
        <v>8308</v>
      </c>
      <c r="R1607" s="12" t="s">
        <v>8315</v>
      </c>
      <c r="S1607" s="9">
        <f t="shared" si="127"/>
        <v>42128.628113425926</v>
      </c>
      <c r="T1607" s="9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s="12" t="s">
        <v>8327</v>
      </c>
      <c r="R1608" s="12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s="12" t="s">
        <v>8316</v>
      </c>
      <c r="R1609" s="12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s="12" t="s">
        <v>8323</v>
      </c>
      <c r="R1610" s="12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s="12" t="s">
        <v>8321</v>
      </c>
      <c r="R1611" s="12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s="12" t="s">
        <v>8323</v>
      </c>
      <c r="R1612" s="12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s="12" t="s">
        <v>8321</v>
      </c>
      <c r="R1613" s="12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s="12" t="s">
        <v>8323</v>
      </c>
      <c r="R1614" s="12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s="12" t="s">
        <v>8311</v>
      </c>
      <c r="R1615" s="12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s="12" t="s">
        <v>8327</v>
      </c>
      <c r="R1616" s="12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s="12" t="s">
        <v>8327</v>
      </c>
      <c r="R1617" s="12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s="12" t="s">
        <v>8323</v>
      </c>
      <c r="R1618" s="12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s="12" t="s">
        <v>8308</v>
      </c>
      <c r="R1619" s="12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s="12" t="s">
        <v>8323</v>
      </c>
      <c r="R1620" s="12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s="12" t="s">
        <v>8316</v>
      </c>
      <c r="R1621" s="12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s="12" t="s">
        <v>8319</v>
      </c>
      <c r="R1622" s="12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s="12" t="s">
        <v>8327</v>
      </c>
      <c r="R1623" s="12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s="12" t="s">
        <v>8327</v>
      </c>
      <c r="R1624" s="12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s="12" t="s">
        <v>8323</v>
      </c>
      <c r="R1625" s="12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 s="10">
        <f t="shared" si="126"/>
        <v>450</v>
      </c>
      <c r="Q1626" s="12" t="s">
        <v>8323</v>
      </c>
      <c r="R1626" s="12" t="s">
        <v>8326</v>
      </c>
      <c r="S1626" s="9">
        <f t="shared" si="127"/>
        <v>42785.270370370374</v>
      </c>
      <c r="T1626" s="9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 s="10">
        <f t="shared" si="126"/>
        <v>34.18</v>
      </c>
      <c r="Q1627" s="12" t="s">
        <v>8327</v>
      </c>
      <c r="R1627" s="12" t="s">
        <v>8350</v>
      </c>
      <c r="S1627" s="9">
        <f t="shared" si="127"/>
        <v>41541.106921296298</v>
      </c>
      <c r="T1627" s="9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 s="10">
        <f t="shared" si="126"/>
        <v>72.97</v>
      </c>
      <c r="Q1628" s="12" t="s">
        <v>8323</v>
      </c>
      <c r="R1628" s="12" t="s">
        <v>8335</v>
      </c>
      <c r="S1628" s="9">
        <f t="shared" si="127"/>
        <v>41775.636157407411</v>
      </c>
      <c r="T1628" s="9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s="12" t="s">
        <v>8313</v>
      </c>
      <c r="R1629" s="12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s="12" t="s">
        <v>8327</v>
      </c>
      <c r="R1630" s="12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s="12" t="s">
        <v>8323</v>
      </c>
      <c r="R1631" s="12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 s="10">
        <f t="shared" si="126"/>
        <v>81.239999999999995</v>
      </c>
      <c r="Q1632" s="12" t="s">
        <v>8323</v>
      </c>
      <c r="R1632" s="12" t="s">
        <v>8335</v>
      </c>
      <c r="S1632" s="9">
        <f t="shared" si="127"/>
        <v>41982.773356481484</v>
      </c>
      <c r="T1632" s="9">
        <f t="shared" si="128"/>
        <v>42022.773356481484</v>
      </c>
      <c r="U1632">
        <f t="shared" si="129"/>
        <v>2014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 s="10">
        <f t="shared" si="126"/>
        <v>70.55</v>
      </c>
      <c r="Q1633" s="12" t="s">
        <v>8327</v>
      </c>
      <c r="R1633" s="12" t="s">
        <v>8331</v>
      </c>
      <c r="S1633" s="9">
        <f t="shared" si="127"/>
        <v>41768.841921296298</v>
      </c>
      <c r="T1633" s="9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s="12" t="s">
        <v>8308</v>
      </c>
      <c r="R1634" s="12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s="12" t="s">
        <v>8323</v>
      </c>
      <c r="R1635" s="12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s="12" t="s">
        <v>8323</v>
      </c>
      <c r="R1636" s="12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s="12" t="s">
        <v>8323</v>
      </c>
      <c r="R1637" s="12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s="12" t="s">
        <v>8316</v>
      </c>
      <c r="R1638" s="12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s="12" t="s">
        <v>8323</v>
      </c>
      <c r="R1639" s="12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s="12" t="s">
        <v>8323</v>
      </c>
      <c r="R1640" s="12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s="12" t="s">
        <v>8313</v>
      </c>
      <c r="R1641" s="12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s="12" t="s">
        <v>8323</v>
      </c>
      <c r="R1642" s="12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 s="10">
        <f t="shared" si="126"/>
        <v>97.41</v>
      </c>
      <c r="Q1643" s="12" t="s">
        <v>8308</v>
      </c>
      <c r="R1643" s="12" t="s">
        <v>8342</v>
      </c>
      <c r="S1643" s="9">
        <f t="shared" si="127"/>
        <v>42268.531631944439</v>
      </c>
      <c r="T1643" s="9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 s="10">
        <f t="shared" si="126"/>
        <v>77.349999999999994</v>
      </c>
      <c r="Q1644" s="12" t="s">
        <v>8327</v>
      </c>
      <c r="R1644" s="12" t="s">
        <v>8328</v>
      </c>
      <c r="S1644" s="9">
        <f t="shared" si="127"/>
        <v>41371.648078703707</v>
      </c>
      <c r="T1644" s="9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s="12" t="s">
        <v>8323</v>
      </c>
      <c r="R1645" s="12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s="12" t="s">
        <v>8323</v>
      </c>
      <c r="R1646" s="12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s="12" t="s">
        <v>8327</v>
      </c>
      <c r="R1647" s="12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s="12" t="s">
        <v>8323</v>
      </c>
      <c r="R1648" s="12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s="12" t="s">
        <v>8321</v>
      </c>
      <c r="R1649" s="12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s="12" t="s">
        <v>8327</v>
      </c>
      <c r="R1650" s="12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 s="10">
        <f t="shared" si="126"/>
        <v>49.21</v>
      </c>
      <c r="Q1651" s="12" t="s">
        <v>8323</v>
      </c>
      <c r="R1651" s="12" t="s">
        <v>8335</v>
      </c>
      <c r="S1651" s="9">
        <f t="shared" si="127"/>
        <v>41858.761782407404</v>
      </c>
      <c r="T1651" s="9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 s="10">
        <f t="shared" si="126"/>
        <v>66.87</v>
      </c>
      <c r="Q1652" s="12" t="s">
        <v>8327</v>
      </c>
      <c r="R1652" s="12" t="s">
        <v>8336</v>
      </c>
      <c r="S1652" s="9">
        <f t="shared" si="127"/>
        <v>41526.592395833337</v>
      </c>
      <c r="T1652" s="9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s="12" t="s">
        <v>8308</v>
      </c>
      <c r="R1653" s="12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s="12" t="s">
        <v>8327</v>
      </c>
      <c r="R1654" s="12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s="12" t="s">
        <v>8323</v>
      </c>
      <c r="R1655" s="12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s="12" t="s">
        <v>8327</v>
      </c>
      <c r="R1656" s="12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s="12" t="s">
        <v>8323</v>
      </c>
      <c r="R1657" s="12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s="12" t="s">
        <v>8323</v>
      </c>
      <c r="R1658" s="12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s="12" t="s">
        <v>8311</v>
      </c>
      <c r="R1659" s="12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s="12" t="s">
        <v>8321</v>
      </c>
      <c r="R1660" s="12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s="12" t="s">
        <v>8323</v>
      </c>
      <c r="R1661" s="12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s="12" t="s">
        <v>8327</v>
      </c>
      <c r="R1662" s="12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s="12" t="s">
        <v>8323</v>
      </c>
      <c r="R1663" s="12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s="12" t="s">
        <v>8313</v>
      </c>
      <c r="R1664" s="12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s="12" t="s">
        <v>8323</v>
      </c>
      <c r="R1665" s="12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s="12" t="s">
        <v>8323</v>
      </c>
      <c r="R1666" s="12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IFERROR(ROUND(E1667/L1667,2),0)</f>
        <v>47.57</v>
      </c>
      <c r="Q1667" s="12" t="s">
        <v>8323</v>
      </c>
      <c r="R1667" s="12" t="s">
        <v>8335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s="12" t="s">
        <v>8323</v>
      </c>
      <c r="R1668" s="12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s="12" t="s">
        <v>8327</v>
      </c>
      <c r="R1669" s="12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s="12" t="s">
        <v>8323</v>
      </c>
      <c r="R1670" s="12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s="12" t="s">
        <v>8323</v>
      </c>
      <c r="R1671" s="12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s="12" t="s">
        <v>8323</v>
      </c>
      <c r="R1672" s="12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 s="10">
        <f t="shared" si="131"/>
        <v>47.41</v>
      </c>
      <c r="Q1673" s="12" t="s">
        <v>8323</v>
      </c>
      <c r="R1673" s="12" t="s">
        <v>8326</v>
      </c>
      <c r="S1673" s="9">
        <f t="shared" si="132"/>
        <v>42203.680300925931</v>
      </c>
      <c r="T1673" s="9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10">
        <f t="shared" si="131"/>
        <v>60.95</v>
      </c>
      <c r="Q1674" s="12" t="s">
        <v>8323</v>
      </c>
      <c r="R1674" s="12" t="s">
        <v>8326</v>
      </c>
      <c r="S1674" s="9">
        <f t="shared" si="132"/>
        <v>42590.90425925926</v>
      </c>
      <c r="T1674" s="9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s="12" t="s">
        <v>8323</v>
      </c>
      <c r="R1675" s="12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s="12" t="s">
        <v>8311</v>
      </c>
      <c r="R1676" s="12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s="12" t="s">
        <v>8323</v>
      </c>
      <c r="R1677" s="12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 s="10">
        <f t="shared" si="131"/>
        <v>110.87</v>
      </c>
      <c r="Q1678" s="12" t="s">
        <v>8308</v>
      </c>
      <c r="R1678" s="12" t="s">
        <v>8310</v>
      </c>
      <c r="S1678" s="9">
        <f t="shared" si="132"/>
        <v>42324.767361111109</v>
      </c>
      <c r="T1678" s="9">
        <f t="shared" si="133"/>
        <v>42379</v>
      </c>
      <c r="U1678">
        <f t="shared" si="134"/>
        <v>2015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 s="10">
        <f t="shared" si="131"/>
        <v>70.83</v>
      </c>
      <c r="Q1679" s="12" t="s">
        <v>8323</v>
      </c>
      <c r="R1679" s="12" t="s">
        <v>8335</v>
      </c>
      <c r="S1679" s="9">
        <f t="shared" si="132"/>
        <v>42057.277858796297</v>
      </c>
      <c r="T1679" s="9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 s="10">
        <f t="shared" si="131"/>
        <v>134.21</v>
      </c>
      <c r="Q1680" s="12" t="s">
        <v>8311</v>
      </c>
      <c r="R1680" s="12" t="s">
        <v>8333</v>
      </c>
      <c r="S1680" s="9">
        <f t="shared" si="132"/>
        <v>40429.836435185185</v>
      </c>
      <c r="T1680" s="9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s="12" t="s">
        <v>8323</v>
      </c>
      <c r="R1681" s="12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s="12" t="s">
        <v>8311</v>
      </c>
      <c r="R1682" s="12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s="12" t="s">
        <v>8323</v>
      </c>
      <c r="R1683" s="12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s="12" t="s">
        <v>8327</v>
      </c>
      <c r="R1684" s="12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s="12" t="s">
        <v>8327</v>
      </c>
      <c r="R1685" s="12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s="12" t="s">
        <v>8311</v>
      </c>
      <c r="R1686" s="12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s="12" t="s">
        <v>8327</v>
      </c>
      <c r="R1687" s="12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s="12" t="s">
        <v>8323</v>
      </c>
      <c r="R1688" s="12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s="12" t="s">
        <v>8327</v>
      </c>
      <c r="R1689" s="12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s="12" t="s">
        <v>8323</v>
      </c>
      <c r="R1690" s="12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s="12" t="s">
        <v>8323</v>
      </c>
      <c r="R1691" s="12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s="12" t="s">
        <v>8311</v>
      </c>
      <c r="R1692" s="12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s="12" t="s">
        <v>8323</v>
      </c>
      <c r="R1693" s="12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s="12" t="s">
        <v>8323</v>
      </c>
      <c r="R1694" s="12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s="12" t="s">
        <v>8323</v>
      </c>
      <c r="R1695" s="12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s="12" t="s">
        <v>8323</v>
      </c>
      <c r="R1696" s="12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s="12" t="s">
        <v>8327</v>
      </c>
      <c r="R1697" s="12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s="12" t="s">
        <v>8311</v>
      </c>
      <c r="R1698" s="12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s="12" t="s">
        <v>8327</v>
      </c>
      <c r="R1699" s="12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s="12" t="s">
        <v>8327</v>
      </c>
      <c r="R1700" s="12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s="12" t="s">
        <v>8327</v>
      </c>
      <c r="R1701" s="12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s="12" t="s">
        <v>8316</v>
      </c>
      <c r="R1702" s="12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s="12" t="s">
        <v>8319</v>
      </c>
      <c r="R1703" s="12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s="12" t="s">
        <v>8323</v>
      </c>
      <c r="R1704" s="12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s="12" t="s">
        <v>8327</v>
      </c>
      <c r="R1705" s="12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 s="10">
        <f t="shared" si="131"/>
        <v>1250</v>
      </c>
      <c r="Q1706" s="12" t="s">
        <v>8323</v>
      </c>
      <c r="R1706" s="12" t="s">
        <v>8326</v>
      </c>
      <c r="S1706" s="9">
        <f t="shared" si="132"/>
        <v>42144.231527777782</v>
      </c>
      <c r="T1706" s="9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 s="10">
        <f t="shared" si="131"/>
        <v>50</v>
      </c>
      <c r="Q1707" s="12" t="s">
        <v>8323</v>
      </c>
      <c r="R1707" s="12" t="s">
        <v>8326</v>
      </c>
      <c r="S1707" s="9">
        <f t="shared" si="132"/>
        <v>42675.057997685188</v>
      </c>
      <c r="T1707" s="9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113.64</v>
      </c>
      <c r="Q1708" s="12" t="s">
        <v>8327</v>
      </c>
      <c r="R1708" s="12" t="s">
        <v>8328</v>
      </c>
      <c r="S1708" s="9">
        <f t="shared" si="132"/>
        <v>40758.733483796292</v>
      </c>
      <c r="T1708" s="9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 s="10">
        <f t="shared" si="131"/>
        <v>48.08</v>
      </c>
      <c r="Q1709" s="12" t="s">
        <v>8327</v>
      </c>
      <c r="R1709" s="12" t="s">
        <v>8328</v>
      </c>
      <c r="S1709" s="9">
        <f t="shared" si="132"/>
        <v>41373.102465277778</v>
      </c>
      <c r="T1709" s="9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73.53</v>
      </c>
      <c r="Q1710" s="12" t="s">
        <v>8323</v>
      </c>
      <c r="R1710" s="12" t="s">
        <v>8326</v>
      </c>
      <c r="S1710" s="9">
        <f t="shared" si="132"/>
        <v>42311.750324074077</v>
      </c>
      <c r="T1710" s="9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227.27</v>
      </c>
      <c r="Q1711" s="12" t="s">
        <v>8323</v>
      </c>
      <c r="R1711" s="12" t="s">
        <v>8326</v>
      </c>
      <c r="S1711" s="9">
        <f t="shared" si="132"/>
        <v>41856.010069444441</v>
      </c>
      <c r="T1711" s="9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 s="10">
        <f t="shared" si="131"/>
        <v>104.17</v>
      </c>
      <c r="Q1712" s="12" t="s">
        <v>8323</v>
      </c>
      <c r="R1712" s="12" t="s">
        <v>8326</v>
      </c>
      <c r="S1712" s="9">
        <f t="shared" si="132"/>
        <v>42040.831678240742</v>
      </c>
      <c r="T1712" s="9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 s="10">
        <f t="shared" si="131"/>
        <v>100</v>
      </c>
      <c r="Q1713" s="12" t="s">
        <v>8323</v>
      </c>
      <c r="R1713" s="12" t="s">
        <v>8335</v>
      </c>
      <c r="S1713" s="9">
        <f t="shared" si="132"/>
        <v>42087.792303240742</v>
      </c>
      <c r="T1713" s="9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s="12" t="s">
        <v>8308</v>
      </c>
      <c r="R1714" s="12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s="12" t="s">
        <v>8323</v>
      </c>
      <c r="R1715" s="12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s="12" t="s">
        <v>8308</v>
      </c>
      <c r="R1716" s="12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s="12" t="s">
        <v>8311</v>
      </c>
      <c r="R1717" s="12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s="12" t="s">
        <v>8323</v>
      </c>
      <c r="R1718" s="12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s="12" t="s">
        <v>8308</v>
      </c>
      <c r="R1719" s="12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s="12" t="s">
        <v>8327</v>
      </c>
      <c r="R1720" s="12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s="12" t="s">
        <v>8313</v>
      </c>
      <c r="R1721" s="12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s="12" t="s">
        <v>8327</v>
      </c>
      <c r="R1722" s="12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s="12" t="s">
        <v>8323</v>
      </c>
      <c r="R1723" s="12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s="12" t="s">
        <v>8327</v>
      </c>
      <c r="R1724" s="12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s="12" t="s">
        <v>8323</v>
      </c>
      <c r="R1725" s="12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s="12" t="s">
        <v>8327</v>
      </c>
      <c r="R1726" s="12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s="12" t="s">
        <v>8323</v>
      </c>
      <c r="R1727" s="12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s="12" t="s">
        <v>8323</v>
      </c>
      <c r="R1728" s="12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s="12" t="s">
        <v>8327</v>
      </c>
      <c r="R1729" s="12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s="12" t="s">
        <v>8323</v>
      </c>
      <c r="R1730" s="12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IFERROR(ROUND(E1731/L1731,2),0)</f>
        <v>25</v>
      </c>
      <c r="Q1731" s="12" t="s">
        <v>8327</v>
      </c>
      <c r="R1731" s="12" t="s">
        <v>8331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s="12" t="s">
        <v>8327</v>
      </c>
      <c r="R1732" s="12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s="12" t="s">
        <v>8323</v>
      </c>
      <c r="R1733" s="12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s="12" t="s">
        <v>8321</v>
      </c>
      <c r="R1734" s="12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s="12" t="s">
        <v>8321</v>
      </c>
      <c r="R1735" s="12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s="12" t="s">
        <v>8321</v>
      </c>
      <c r="R1736" s="12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s="12" t="s">
        <v>8323</v>
      </c>
      <c r="R1737" s="12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s="12" t="s">
        <v>8323</v>
      </c>
      <c r="R1738" s="12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s="12" t="s">
        <v>8321</v>
      </c>
      <c r="R1739" s="12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s="12" t="s">
        <v>8323</v>
      </c>
      <c r="R1740" s="12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s="12" t="s">
        <v>8327</v>
      </c>
      <c r="R1741" s="12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s="12" t="s">
        <v>8323</v>
      </c>
      <c r="R1742" s="12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s="12" t="s">
        <v>8313</v>
      </c>
      <c r="R1743" s="12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s="12" t="s">
        <v>8327</v>
      </c>
      <c r="R1744" s="12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s="12" t="s">
        <v>8323</v>
      </c>
      <c r="R1745" s="12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s="12" t="s">
        <v>8327</v>
      </c>
      <c r="R1746" s="12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s="12" t="s">
        <v>8327</v>
      </c>
      <c r="R1747" s="12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s="12" t="s">
        <v>8327</v>
      </c>
      <c r="R1748" s="12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s="12" t="s">
        <v>8313</v>
      </c>
      <c r="R1749" s="12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s="12" t="s">
        <v>8323</v>
      </c>
      <c r="R1750" s="12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s="12" t="s">
        <v>8327</v>
      </c>
      <c r="R1751" s="12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s="12" t="s">
        <v>8323</v>
      </c>
      <c r="R1752" s="12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s="12" t="s">
        <v>8321</v>
      </c>
      <c r="R1753" s="12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s="12" t="s">
        <v>8327</v>
      </c>
      <c r="R1754" s="12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s="12" t="s">
        <v>8323</v>
      </c>
      <c r="R1755" s="12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s="12" t="s">
        <v>8308</v>
      </c>
      <c r="R1756" s="12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s="12" t="s">
        <v>8327</v>
      </c>
      <c r="R1757" s="12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s="12" t="s">
        <v>8323</v>
      </c>
      <c r="R1758" s="12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 s="10">
        <f t="shared" si="136"/>
        <v>383.33</v>
      </c>
      <c r="Q1759" s="12" t="s">
        <v>8323</v>
      </c>
      <c r="R1759" s="12" t="s">
        <v>8326</v>
      </c>
      <c r="S1759" s="9">
        <f t="shared" si="137"/>
        <v>42697.010520833333</v>
      </c>
      <c r="T1759" s="9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 s="10">
        <f t="shared" si="136"/>
        <v>79.31</v>
      </c>
      <c r="Q1760" s="12" t="s">
        <v>8323</v>
      </c>
      <c r="R1760" s="12" t="s">
        <v>8326</v>
      </c>
      <c r="S1760" s="9">
        <f t="shared" si="137"/>
        <v>40923.729953703703</v>
      </c>
      <c r="T1760" s="9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s="12" t="s">
        <v>8316</v>
      </c>
      <c r="R1761" s="12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s="12" t="s">
        <v>8327</v>
      </c>
      <c r="R1762" s="12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s="12" t="s">
        <v>8308</v>
      </c>
      <c r="R1763" s="12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s="12" t="s">
        <v>8311</v>
      </c>
      <c r="R1764" s="12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s="12" t="s">
        <v>8323</v>
      </c>
      <c r="R1765" s="12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s="12" t="s">
        <v>8323</v>
      </c>
      <c r="R1766" s="12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s="12" t="s">
        <v>8313</v>
      </c>
      <c r="R1767" s="12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s="12" t="s">
        <v>8327</v>
      </c>
      <c r="R1768" s="12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s="12" t="s">
        <v>8308</v>
      </c>
      <c r="R1769" s="12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s="12" t="s">
        <v>8321</v>
      </c>
      <c r="R1770" s="12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s="12" t="s">
        <v>8327</v>
      </c>
      <c r="R1771" s="12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s="12" t="s">
        <v>8323</v>
      </c>
      <c r="R1772" s="12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s="12" t="s">
        <v>8308</v>
      </c>
      <c r="R1773" s="12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s="12" t="s">
        <v>8323</v>
      </c>
      <c r="R1774" s="12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s="12" t="s">
        <v>8321</v>
      </c>
      <c r="R1775" s="12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s="12" t="s">
        <v>8327</v>
      </c>
      <c r="R1776" s="12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s="12" t="s">
        <v>8321</v>
      </c>
      <c r="R1777" s="12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 s="10">
        <f t="shared" si="136"/>
        <v>51.67</v>
      </c>
      <c r="Q1778" s="12" t="s">
        <v>8327</v>
      </c>
      <c r="R1778" s="12" t="s">
        <v>8328</v>
      </c>
      <c r="S1778" s="9">
        <f t="shared" si="137"/>
        <v>42248.90042824074</v>
      </c>
      <c r="T1778" s="9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 s="10">
        <f t="shared" si="136"/>
        <v>63.49</v>
      </c>
      <c r="Q1779" s="12" t="s">
        <v>8327</v>
      </c>
      <c r="R1779" s="12" t="s">
        <v>8331</v>
      </c>
      <c r="S1779" s="9">
        <f t="shared" si="137"/>
        <v>40987.773715277777</v>
      </c>
      <c r="T1779" s="9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s="12" t="s">
        <v>8323</v>
      </c>
      <c r="R1780" s="12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 s="10">
        <f t="shared" si="136"/>
        <v>110.5</v>
      </c>
      <c r="Q1781" s="12" t="s">
        <v>8323</v>
      </c>
      <c r="R1781" s="12" t="s">
        <v>8326</v>
      </c>
      <c r="S1781" s="9">
        <f t="shared" si="137"/>
        <v>41808.649583333332</v>
      </c>
      <c r="T1781" s="9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 s="10">
        <f t="shared" si="136"/>
        <v>147.33000000000001</v>
      </c>
      <c r="Q1782" s="12" t="s">
        <v>8323</v>
      </c>
      <c r="R1782" s="12" t="s">
        <v>8326</v>
      </c>
      <c r="S1782" s="9">
        <f t="shared" si="137"/>
        <v>42489.619525462964</v>
      </c>
      <c r="T1782" s="9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s="12" t="s">
        <v>8327</v>
      </c>
      <c r="R1783" s="12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s="12" t="s">
        <v>8323</v>
      </c>
      <c r="R1784" s="12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s="12" t="s">
        <v>8321</v>
      </c>
      <c r="R1785" s="12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s="12" t="s">
        <v>8311</v>
      </c>
      <c r="R1786" s="12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s="12" t="s">
        <v>8327</v>
      </c>
      <c r="R1787" s="12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s="12" t="s">
        <v>8321</v>
      </c>
      <c r="R1788" s="12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s="12" t="s">
        <v>8323</v>
      </c>
      <c r="R1789" s="12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s="12" t="s">
        <v>8327</v>
      </c>
      <c r="R1790" s="12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s="12" t="s">
        <v>8323</v>
      </c>
      <c r="R1791" s="12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s="12" t="s">
        <v>8313</v>
      </c>
      <c r="R1792" s="12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s="12" t="s">
        <v>8323</v>
      </c>
      <c r="R1793" s="12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s="12" t="s">
        <v>8327</v>
      </c>
      <c r="R1794" s="12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IFERROR(ROUND(E1795/L1795,2),0)</f>
        <v>63.97</v>
      </c>
      <c r="Q1795" s="12" t="s">
        <v>8313</v>
      </c>
      <c r="R1795" s="12" t="s">
        <v>8314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s="12" t="s">
        <v>8323</v>
      </c>
      <c r="R1796" s="12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s="12" t="s">
        <v>8323</v>
      </c>
      <c r="R1797" s="12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s="12" t="s">
        <v>8323</v>
      </c>
      <c r="R1798" s="12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s="12" t="s">
        <v>8321</v>
      </c>
      <c r="R1799" s="12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s="12" t="s">
        <v>8313</v>
      </c>
      <c r="R1800" s="12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s="12" t="s">
        <v>8323</v>
      </c>
      <c r="R1801" s="12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s="12" t="s">
        <v>8327</v>
      </c>
      <c r="R1802" s="12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s="12" t="s">
        <v>8316</v>
      </c>
      <c r="R1803" s="12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s="12" t="s">
        <v>8323</v>
      </c>
      <c r="R1804" s="12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s="12" t="s">
        <v>8327</v>
      </c>
      <c r="R1805" s="12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s="12" t="s">
        <v>8327</v>
      </c>
      <c r="R1806" s="12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s="12" t="s">
        <v>8327</v>
      </c>
      <c r="R1807" s="12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s="12" t="s">
        <v>8323</v>
      </c>
      <c r="R1808" s="12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s="12" t="s">
        <v>8327</v>
      </c>
      <c r="R1809" s="12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s="12" t="s">
        <v>8327</v>
      </c>
      <c r="R1810" s="12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s="12" t="s">
        <v>8323</v>
      </c>
      <c r="R1811" s="12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s="12" t="s">
        <v>8308</v>
      </c>
      <c r="R1812" s="12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 s="10">
        <f t="shared" si="141"/>
        <v>164.62</v>
      </c>
      <c r="Q1813" s="12" t="s">
        <v>8323</v>
      </c>
      <c r="R1813" s="12" t="s">
        <v>8326</v>
      </c>
      <c r="S1813" s="9">
        <f t="shared" si="142"/>
        <v>42411.942291666666</v>
      </c>
      <c r="T1813" s="9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 s="10">
        <f t="shared" si="141"/>
        <v>164.62</v>
      </c>
      <c r="Q1814" s="12" t="s">
        <v>8323</v>
      </c>
      <c r="R1814" s="12" t="s">
        <v>8326</v>
      </c>
      <c r="S1814" s="9">
        <f t="shared" si="142"/>
        <v>42171.317442129628</v>
      </c>
      <c r="T1814" s="9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s="12" t="s">
        <v>8321</v>
      </c>
      <c r="R1815" s="12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s="12" t="s">
        <v>8327</v>
      </c>
      <c r="R1816" s="12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s="12" t="s">
        <v>8321</v>
      </c>
      <c r="R1817" s="12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s="12" t="s">
        <v>8327</v>
      </c>
      <c r="R1818" s="12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s="12" t="s">
        <v>8323</v>
      </c>
      <c r="R1819" s="12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s="12" t="s">
        <v>8323</v>
      </c>
      <c r="R1820" s="12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s="12" t="s">
        <v>8323</v>
      </c>
      <c r="R1821" s="12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s="12" t="s">
        <v>8313</v>
      </c>
      <c r="R1822" s="12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s="12" t="s">
        <v>8323</v>
      </c>
      <c r="R1823" s="12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s="12" t="s">
        <v>8316</v>
      </c>
      <c r="R1824" s="12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s="12" t="s">
        <v>8327</v>
      </c>
      <c r="R1825" s="12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s="12" t="s">
        <v>8323</v>
      </c>
      <c r="R1826" s="12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s="12" t="s">
        <v>8323</v>
      </c>
      <c r="R1827" s="12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s="12" t="s">
        <v>8323</v>
      </c>
      <c r="R1828" s="12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s="12" t="s">
        <v>8323</v>
      </c>
      <c r="R1829" s="12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s="12" t="s">
        <v>8323</v>
      </c>
      <c r="R1830" s="12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s="12" t="s">
        <v>8327</v>
      </c>
      <c r="R1831" s="12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 s="10">
        <f t="shared" si="141"/>
        <v>91.3</v>
      </c>
      <c r="Q1832" s="12" t="s">
        <v>8308</v>
      </c>
      <c r="R1832" s="12" t="s">
        <v>8315</v>
      </c>
      <c r="S1832" s="9">
        <f t="shared" si="142"/>
        <v>41921.842627314814</v>
      </c>
      <c r="T1832" s="9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 s="10">
        <f t="shared" si="141"/>
        <v>150</v>
      </c>
      <c r="Q1833" s="12" t="s">
        <v>8327</v>
      </c>
      <c r="R1833" s="12" t="s">
        <v>8341</v>
      </c>
      <c r="S1833" s="9">
        <f t="shared" si="142"/>
        <v>40127.700370370374</v>
      </c>
      <c r="T1833" s="9">
        <f t="shared" si="143"/>
        <v>40179.25</v>
      </c>
      <c r="U1833">
        <f t="shared" si="144"/>
        <v>2009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s="12" t="s">
        <v>8323</v>
      </c>
      <c r="R1834" s="12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s="12" t="s">
        <v>8323</v>
      </c>
      <c r="R1835" s="12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s="12" t="s">
        <v>8327</v>
      </c>
      <c r="R1836" s="12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s="12" t="s">
        <v>8323</v>
      </c>
      <c r="R1837" s="12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s="12" t="s">
        <v>8323</v>
      </c>
      <c r="R1838" s="12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s="12" t="s">
        <v>8323</v>
      </c>
      <c r="R1839" s="12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s="12" t="s">
        <v>8323</v>
      </c>
      <c r="R1840" s="12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s="12" t="s">
        <v>8311</v>
      </c>
      <c r="R1841" s="12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s="12" t="s">
        <v>8321</v>
      </c>
      <c r="R1842" s="12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s="12" t="s">
        <v>8327</v>
      </c>
      <c r="R1843" s="12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s="12" t="s">
        <v>8323</v>
      </c>
      <c r="R1844" s="12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s="12" t="s">
        <v>8311</v>
      </c>
      <c r="R1845" s="12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s="12" t="s">
        <v>8323</v>
      </c>
      <c r="R1846" s="12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s="12" t="s">
        <v>8319</v>
      </c>
      <c r="R1847" s="12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s="12" t="s">
        <v>8321</v>
      </c>
      <c r="R1848" s="12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s="12" t="s">
        <v>8323</v>
      </c>
      <c r="R1849" s="12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 s="10">
        <f t="shared" si="141"/>
        <v>50.37</v>
      </c>
      <c r="Q1850" s="12" t="s">
        <v>8327</v>
      </c>
      <c r="R1850" s="12" t="s">
        <v>8328</v>
      </c>
      <c r="S1850" s="9">
        <f t="shared" si="142"/>
        <v>40793.998599537037</v>
      </c>
      <c r="T1850" s="9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 s="10">
        <f t="shared" si="141"/>
        <v>43.02</v>
      </c>
      <c r="Q1851" s="12" t="s">
        <v>8321</v>
      </c>
      <c r="R1851" s="12" t="s">
        <v>8322</v>
      </c>
      <c r="S1851" s="9">
        <f t="shared" si="142"/>
        <v>41755.117581018516</v>
      </c>
      <c r="T1851" s="9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s="12" t="s">
        <v>8323</v>
      </c>
      <c r="R1852" s="12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s="12" t="s">
        <v>8323</v>
      </c>
      <c r="R1853" s="12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s="12" t="s">
        <v>8323</v>
      </c>
      <c r="R1854" s="12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s="12" t="s">
        <v>8323</v>
      </c>
      <c r="R1855" s="12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s="12" t="s">
        <v>8327</v>
      </c>
      <c r="R1856" s="12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s="12" t="s">
        <v>8323</v>
      </c>
      <c r="R1857" s="12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s="12" t="s">
        <v>8323</v>
      </c>
      <c r="R1858" s="12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 s="10">
        <f t="shared" ref="P1859:P1922" si="146">IFERROR(ROUND(E1859/L1859,2),0)</f>
        <v>39.479999999999997</v>
      </c>
      <c r="Q1859" s="12" t="s">
        <v>8308</v>
      </c>
      <c r="R1859" s="12" t="s">
        <v>8315</v>
      </c>
      <c r="S1859" s="9">
        <f t="shared" ref="S1859:S1922" si="147">(((J1859/60)/60)/24)+DATE(1970,1,1)</f>
        <v>42774.792071759264</v>
      </c>
      <c r="T1859" s="9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 s="10">
        <f t="shared" si="146"/>
        <v>45.62</v>
      </c>
      <c r="Q1860" s="12" t="s">
        <v>8327</v>
      </c>
      <c r="R1860" s="12" t="s">
        <v>8331</v>
      </c>
      <c r="S1860" s="9">
        <f t="shared" si="147"/>
        <v>42614.722013888888</v>
      </c>
      <c r="T1860" s="9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s="12" t="s">
        <v>8327</v>
      </c>
      <c r="R1861" s="12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s="12" t="s">
        <v>8323</v>
      </c>
      <c r="R1862" s="12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s="12" t="s">
        <v>8323</v>
      </c>
      <c r="R1863" s="12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s="12" t="s">
        <v>8323</v>
      </c>
      <c r="R1864" s="12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s="12" t="s">
        <v>8323</v>
      </c>
      <c r="R1865" s="12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s="12" t="s">
        <v>8323</v>
      </c>
      <c r="R1866" s="12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s="12" t="s">
        <v>8323</v>
      </c>
      <c r="R1867" s="12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s="12" t="s">
        <v>8323</v>
      </c>
      <c r="R1868" s="12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s="12" t="s">
        <v>8327</v>
      </c>
      <c r="R1869" s="12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s="12" t="s">
        <v>8327</v>
      </c>
      <c r="R1870" s="12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s="12" t="s">
        <v>8323</v>
      </c>
      <c r="R1871" s="12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s="12" t="s">
        <v>8323</v>
      </c>
      <c r="R1872" s="12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s="12" t="s">
        <v>8321</v>
      </c>
      <c r="R1873" s="12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s="12" t="s">
        <v>8323</v>
      </c>
      <c r="R1874" s="12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s="12" t="s">
        <v>8323</v>
      </c>
      <c r="R1875" s="12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s="12" t="s">
        <v>8308</v>
      </c>
      <c r="R1876" s="12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s="12" t="s">
        <v>8321</v>
      </c>
      <c r="R1877" s="12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s="12" t="s">
        <v>8323</v>
      </c>
      <c r="R1878" s="12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s="12" t="s">
        <v>8327</v>
      </c>
      <c r="R1879" s="12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s="12" t="s">
        <v>8327</v>
      </c>
      <c r="R1880" s="12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s="12" t="s">
        <v>8323</v>
      </c>
      <c r="R1881" s="12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s="12" t="s">
        <v>8323</v>
      </c>
      <c r="R1882" s="12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 s="10">
        <f t="shared" si="146"/>
        <v>673.33</v>
      </c>
      <c r="Q1883" s="12" t="s">
        <v>8311</v>
      </c>
      <c r="R1883" s="12" t="s">
        <v>8348</v>
      </c>
      <c r="S1883" s="9">
        <f t="shared" si="147"/>
        <v>42198.765844907408</v>
      </c>
      <c r="T1883" s="9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 s="10">
        <f t="shared" si="146"/>
        <v>65.16</v>
      </c>
      <c r="Q1884" s="12" t="s">
        <v>8323</v>
      </c>
      <c r="R1884" s="12" t="s">
        <v>8326</v>
      </c>
      <c r="S1884" s="9">
        <f t="shared" si="147"/>
        <v>42712.23474537037</v>
      </c>
      <c r="T1884" s="9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s="12" t="s">
        <v>8327</v>
      </c>
      <c r="R1885" s="12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s="12" t="s">
        <v>8323</v>
      </c>
      <c r="R1886" s="12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s="12" t="s">
        <v>8323</v>
      </c>
      <c r="R1887" s="12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s="12" t="s">
        <v>8323</v>
      </c>
      <c r="R1888" s="12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s="12" t="s">
        <v>8327</v>
      </c>
      <c r="R1889" s="12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s="12" t="s">
        <v>8327</v>
      </c>
      <c r="R1890" s="12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s="12" t="s">
        <v>8323</v>
      </c>
      <c r="R1891" s="12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 s="10">
        <f t="shared" si="146"/>
        <v>61.06</v>
      </c>
      <c r="Q1892" s="12" t="s">
        <v>8323</v>
      </c>
      <c r="R1892" s="12" t="s">
        <v>8326</v>
      </c>
      <c r="S1892" s="9">
        <f t="shared" si="147"/>
        <v>42632.348310185189</v>
      </c>
      <c r="T1892" s="9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 s="10">
        <f t="shared" si="146"/>
        <v>55.97</v>
      </c>
      <c r="Q1893" s="12" t="s">
        <v>8323</v>
      </c>
      <c r="R1893" s="12" t="s">
        <v>8326</v>
      </c>
      <c r="S1893" s="9">
        <f t="shared" si="147"/>
        <v>42592.066921296297</v>
      </c>
      <c r="T1893" s="9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s="12" t="s">
        <v>8327</v>
      </c>
      <c r="R1894" s="12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s="12" t="s">
        <v>8327</v>
      </c>
      <c r="R1895" s="12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s="12" t="s">
        <v>8323</v>
      </c>
      <c r="R1896" s="12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s="12" t="s">
        <v>8327</v>
      </c>
      <c r="R1897" s="12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 s="10">
        <f t="shared" si="146"/>
        <v>501.25</v>
      </c>
      <c r="Q1898" s="12" t="s">
        <v>8319</v>
      </c>
      <c r="R1898" s="12" t="s">
        <v>8345</v>
      </c>
      <c r="S1898" s="9">
        <f t="shared" si="147"/>
        <v>42734.879236111112</v>
      </c>
      <c r="T1898" s="9">
        <f t="shared" si="148"/>
        <v>42771.697222222225</v>
      </c>
      <c r="U1898">
        <f t="shared" si="149"/>
        <v>2016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 s="10">
        <f t="shared" si="146"/>
        <v>45.57</v>
      </c>
      <c r="Q1899" s="12" t="s">
        <v>8311</v>
      </c>
      <c r="R1899" s="12" t="s">
        <v>8333</v>
      </c>
      <c r="S1899" s="9">
        <f t="shared" si="147"/>
        <v>41831.846828703703</v>
      </c>
      <c r="T1899" s="9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s="12" t="s">
        <v>8323</v>
      </c>
      <c r="R1900" s="12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s="12" t="s">
        <v>8323</v>
      </c>
      <c r="R1901" s="12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s="12" t="s">
        <v>8321</v>
      </c>
      <c r="R1902" s="12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s="12" t="s">
        <v>8323</v>
      </c>
      <c r="R1903" s="12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s="12" t="s">
        <v>8323</v>
      </c>
      <c r="R1904" s="12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s="12" t="s">
        <v>8327</v>
      </c>
      <c r="R1905" s="12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s="12" t="s">
        <v>8323</v>
      </c>
      <c r="R1906" s="12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s="12" t="s">
        <v>8327</v>
      </c>
      <c r="R1907" s="12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s="12" t="s">
        <v>8321</v>
      </c>
      <c r="R1908" s="12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s="12" t="s">
        <v>8321</v>
      </c>
      <c r="R1909" s="12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 s="10">
        <f t="shared" si="146"/>
        <v>285.70999999999998</v>
      </c>
      <c r="Q1910" s="12" t="s">
        <v>8327</v>
      </c>
      <c r="R1910" s="12" t="s">
        <v>8329</v>
      </c>
      <c r="S1910" s="9">
        <f t="shared" si="147"/>
        <v>41564.194131944445</v>
      </c>
      <c r="T1910" s="9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 s="10">
        <f t="shared" si="146"/>
        <v>42.55</v>
      </c>
      <c r="Q1911" s="12" t="s">
        <v>8327</v>
      </c>
      <c r="R1911" s="12" t="s">
        <v>8328</v>
      </c>
      <c r="S1911" s="9">
        <f t="shared" si="147"/>
        <v>41193.748483796298</v>
      </c>
      <c r="T1911" s="9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250</v>
      </c>
      <c r="Q1912" s="12" t="s">
        <v>8327</v>
      </c>
      <c r="R1912" s="12" t="s">
        <v>8328</v>
      </c>
      <c r="S1912" s="9">
        <f t="shared" si="147"/>
        <v>42227.936157407406</v>
      </c>
      <c r="T1912" s="9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 s="10">
        <f t="shared" si="146"/>
        <v>133.33000000000001</v>
      </c>
      <c r="Q1913" s="12" t="s">
        <v>8323</v>
      </c>
      <c r="R1913" s="12" t="s">
        <v>8326</v>
      </c>
      <c r="S1913" s="9">
        <f t="shared" si="147"/>
        <v>41953.8675</v>
      </c>
      <c r="T1913" s="9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 s="10">
        <f t="shared" si="146"/>
        <v>117.65</v>
      </c>
      <c r="Q1914" s="12" t="s">
        <v>8323</v>
      </c>
      <c r="R1914" s="12" t="s">
        <v>8326</v>
      </c>
      <c r="S1914" s="9">
        <f t="shared" si="147"/>
        <v>42150.462083333332</v>
      </c>
      <c r="T1914" s="9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95.24</v>
      </c>
      <c r="Q1915" s="12" t="s">
        <v>8323</v>
      </c>
      <c r="R1915" s="12" t="s">
        <v>8326</v>
      </c>
      <c r="S1915" s="9">
        <f t="shared" si="147"/>
        <v>41839.730937500004</v>
      </c>
      <c r="T1915" s="9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64.52</v>
      </c>
      <c r="Q1916" s="12" t="s">
        <v>8323</v>
      </c>
      <c r="R1916" s="12" t="s">
        <v>8326</v>
      </c>
      <c r="S1916" s="9">
        <f t="shared" si="147"/>
        <v>42272.530509259261</v>
      </c>
      <c r="T1916" s="9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68.97</v>
      </c>
      <c r="Q1917" s="12" t="s">
        <v>8323</v>
      </c>
      <c r="R1917" s="12" t="s">
        <v>8326</v>
      </c>
      <c r="S1917" s="9">
        <f t="shared" si="147"/>
        <v>42460.741747685184</v>
      </c>
      <c r="T1917" s="9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 s="10">
        <f t="shared" si="146"/>
        <v>100</v>
      </c>
      <c r="Q1918" s="12" t="s">
        <v>8323</v>
      </c>
      <c r="R1918" s="12" t="s">
        <v>8335</v>
      </c>
      <c r="S1918" s="9">
        <f t="shared" si="147"/>
        <v>42138.930671296301</v>
      </c>
      <c r="T1918" s="9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 s="10">
        <f t="shared" si="146"/>
        <v>86.96</v>
      </c>
      <c r="Q1919" s="12" t="s">
        <v>8327</v>
      </c>
      <c r="R1919" s="12" t="s">
        <v>8331</v>
      </c>
      <c r="S1919" s="9">
        <f t="shared" si="147"/>
        <v>41876.18618055556</v>
      </c>
      <c r="T1919" s="9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 s="10">
        <f t="shared" si="146"/>
        <v>36.36</v>
      </c>
      <c r="Q1920" s="12" t="s">
        <v>8323</v>
      </c>
      <c r="R1920" s="12" t="s">
        <v>8335</v>
      </c>
      <c r="S1920" s="9">
        <f t="shared" si="147"/>
        <v>41803.457326388889</v>
      </c>
      <c r="T1920" s="9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s="12" t="s">
        <v>8327</v>
      </c>
      <c r="R1921" s="12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s="12" t="s">
        <v>8313</v>
      </c>
      <c r="R1922" s="12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IFERROR(ROUND(E1923/L1923,2),0)</f>
        <v>82.58</v>
      </c>
      <c r="Q1923" s="12" t="s">
        <v>8327</v>
      </c>
      <c r="R1923" s="12" t="s">
        <v>8350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s="12" t="s">
        <v>8308</v>
      </c>
      <c r="R1924" s="12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s="12" t="s">
        <v>8327</v>
      </c>
      <c r="R1925" s="12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s="12" t="s">
        <v>8323</v>
      </c>
      <c r="R1926" s="12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s="12" t="s">
        <v>8323</v>
      </c>
      <c r="R1927" s="12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s="12" t="s">
        <v>8327</v>
      </c>
      <c r="R1928" s="12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s="12" t="s">
        <v>8321</v>
      </c>
      <c r="R1929" s="12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s="12" t="s">
        <v>8327</v>
      </c>
      <c r="R1930" s="12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s="12" t="s">
        <v>8327</v>
      </c>
      <c r="R1931" s="12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s="12" t="s">
        <v>8323</v>
      </c>
      <c r="R1932" s="12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s="12" t="s">
        <v>8323</v>
      </c>
      <c r="R1933" s="12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s="12" t="s">
        <v>8327</v>
      </c>
      <c r="R1934" s="12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s="12" t="s">
        <v>8321</v>
      </c>
      <c r="R1935" s="12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s="12" t="s">
        <v>8323</v>
      </c>
      <c r="R1936" s="12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s="12" t="s">
        <v>8308</v>
      </c>
      <c r="R1937" s="12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s="12" t="s">
        <v>8308</v>
      </c>
      <c r="R1938" s="12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s="12" t="s">
        <v>8308</v>
      </c>
      <c r="R1939" s="12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s="12" t="s">
        <v>8327</v>
      </c>
      <c r="R1940" s="12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 s="10">
        <f t="shared" si="151"/>
        <v>98.79</v>
      </c>
      <c r="Q1941" s="12" t="s">
        <v>8313</v>
      </c>
      <c r="R1941" s="12" t="s">
        <v>8314</v>
      </c>
      <c r="S1941" s="9">
        <f t="shared" si="152"/>
        <v>41978.760393518518</v>
      </c>
      <c r="T1941" s="9">
        <f t="shared" si="153"/>
        <v>42023.760393518518</v>
      </c>
      <c r="U1941">
        <f t="shared" si="154"/>
        <v>2014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 s="10">
        <f t="shared" si="151"/>
        <v>23.17</v>
      </c>
      <c r="Q1942" s="12" t="s">
        <v>8311</v>
      </c>
      <c r="R1942" s="12" t="s">
        <v>8312</v>
      </c>
      <c r="S1942" s="9">
        <f t="shared" si="152"/>
        <v>41250.827118055553</v>
      </c>
      <c r="T1942" s="9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s="12" t="s">
        <v>8321</v>
      </c>
      <c r="R1943" s="12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s="12" t="s">
        <v>8323</v>
      </c>
      <c r="R1944" s="12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s="12" t="s">
        <v>8308</v>
      </c>
      <c r="R1945" s="12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s="12" t="s">
        <v>8323</v>
      </c>
      <c r="R1946" s="12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s="12" t="s">
        <v>8323</v>
      </c>
      <c r="R1947" s="12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s="12" t="s">
        <v>8321</v>
      </c>
      <c r="R1948" s="12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s="12" t="s">
        <v>8323</v>
      </c>
      <c r="R1949" s="12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s="12" t="s">
        <v>8308</v>
      </c>
      <c r="R1950" s="12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s="12" t="s">
        <v>8323</v>
      </c>
      <c r="R1951" s="12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s="12" t="s">
        <v>8327</v>
      </c>
      <c r="R1952" s="12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s="12" t="s">
        <v>8323</v>
      </c>
      <c r="R1953" s="12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s="12" t="s">
        <v>8323</v>
      </c>
      <c r="R1954" s="12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s="12" t="s">
        <v>8327</v>
      </c>
      <c r="R1955" s="12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s="12" t="s">
        <v>8308</v>
      </c>
      <c r="R1956" s="12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s="12" t="s">
        <v>8323</v>
      </c>
      <c r="R1957" s="12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s="12" t="s">
        <v>8323</v>
      </c>
      <c r="R1958" s="12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s="12" t="s">
        <v>8321</v>
      </c>
      <c r="R1959" s="12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s="12" t="s">
        <v>8323</v>
      </c>
      <c r="R1960" s="12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s="12" t="s">
        <v>8323</v>
      </c>
      <c r="R1961" s="12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s="12" t="s">
        <v>8323</v>
      </c>
      <c r="R1962" s="12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s="12" t="s">
        <v>8319</v>
      </c>
      <c r="R1963" s="12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s="12" t="s">
        <v>8316</v>
      </c>
      <c r="R1964" s="12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s="12" t="s">
        <v>8323</v>
      </c>
      <c r="R1965" s="12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s="12" t="s">
        <v>8311</v>
      </c>
      <c r="R1966" s="12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s="12" t="s">
        <v>8323</v>
      </c>
      <c r="R1967" s="12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s="12" t="s">
        <v>8316</v>
      </c>
      <c r="R1968" s="12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 s="10">
        <f t="shared" si="151"/>
        <v>300</v>
      </c>
      <c r="Q1969" s="12" t="s">
        <v>8323</v>
      </c>
      <c r="R1969" s="12" t="s">
        <v>8335</v>
      </c>
      <c r="S1969" s="9">
        <f t="shared" si="152"/>
        <v>42157.598090277781</v>
      </c>
      <c r="T1969" s="9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 s="10">
        <f t="shared" si="151"/>
        <v>94.74</v>
      </c>
      <c r="Q1970" s="12" t="s">
        <v>8327</v>
      </c>
      <c r="R1970" s="12" t="s">
        <v>8331</v>
      </c>
      <c r="S1970" s="9">
        <f t="shared" si="152"/>
        <v>40941.652372685188</v>
      </c>
      <c r="T1970" s="9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s="12" t="s">
        <v>8323</v>
      </c>
      <c r="R1971" s="12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s="12" t="s">
        <v>8323</v>
      </c>
      <c r="R1972" s="12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s="12" t="s">
        <v>8323</v>
      </c>
      <c r="R1973" s="12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s="12" t="s">
        <v>8321</v>
      </c>
      <c r="R1974" s="12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s="12" t="s">
        <v>8327</v>
      </c>
      <c r="R1975" s="12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s="12" t="s">
        <v>8323</v>
      </c>
      <c r="R1976" s="12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s="12" t="s">
        <v>8308</v>
      </c>
      <c r="R1977" s="12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 s="10">
        <f t="shared" si="151"/>
        <v>35.520000000000003</v>
      </c>
      <c r="Q1978" s="12" t="s">
        <v>8308</v>
      </c>
      <c r="R1978" s="12" t="s">
        <v>8315</v>
      </c>
      <c r="S1978" s="9">
        <f t="shared" si="152"/>
        <v>41617.912662037037</v>
      </c>
      <c r="T1978" s="9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 s="10">
        <f t="shared" si="151"/>
        <v>36.24</v>
      </c>
      <c r="Q1979" s="12" t="s">
        <v>8327</v>
      </c>
      <c r="R1979" s="12" t="s">
        <v>8338</v>
      </c>
      <c r="S1979" s="9">
        <f t="shared" si="152"/>
        <v>41662.854988425926</v>
      </c>
      <c r="T1979" s="9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s="12" t="s">
        <v>8327</v>
      </c>
      <c r="R1980" s="12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s="12" t="s">
        <v>8327</v>
      </c>
      <c r="R1981" s="12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s="12" t="s">
        <v>8327</v>
      </c>
      <c r="R1982" s="12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s="12" t="s">
        <v>8319</v>
      </c>
      <c r="R1983" s="12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s="12" t="s">
        <v>8323</v>
      </c>
      <c r="R1984" s="12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s="12" t="s">
        <v>8323</v>
      </c>
      <c r="R1985" s="12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s="12" t="s">
        <v>8323</v>
      </c>
      <c r="R1986" s="12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IFERROR(ROUND(E1987/L1987,2),0)</f>
        <v>73.13</v>
      </c>
      <c r="Q1987" s="12" t="s">
        <v>8327</v>
      </c>
      <c r="R1987" s="12" t="s">
        <v>8329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s="12" t="s">
        <v>8311</v>
      </c>
      <c r="R1988" s="12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s="12" t="s">
        <v>8327</v>
      </c>
      <c r="R1989" s="12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s="12" t="s">
        <v>8308</v>
      </c>
      <c r="R1990" s="12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s="12" t="s">
        <v>8323</v>
      </c>
      <c r="R1991" s="12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s="12" t="s">
        <v>8323</v>
      </c>
      <c r="R1992" s="12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s="12" t="s">
        <v>8327</v>
      </c>
      <c r="R1993" s="12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s="12" t="s">
        <v>8321</v>
      </c>
      <c r="R1994" s="12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s="12" t="s">
        <v>8323</v>
      </c>
      <c r="R1995" s="12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s="12" t="s">
        <v>8323</v>
      </c>
      <c r="R1996" s="12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s="12" t="s">
        <v>8313</v>
      </c>
      <c r="R1997" s="12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s="12" t="s">
        <v>8308</v>
      </c>
      <c r="R1998" s="12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s="12" t="s">
        <v>8308</v>
      </c>
      <c r="R1999" s="12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s="12" t="s">
        <v>8323</v>
      </c>
      <c r="R2000" s="12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s="12" t="s">
        <v>8321</v>
      </c>
      <c r="R2001" s="12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s="12" t="s">
        <v>8319</v>
      </c>
      <c r="R2002" s="12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 s="10">
        <f t="shared" si="156"/>
        <v>188.56</v>
      </c>
      <c r="Q2003" s="12" t="s">
        <v>8323</v>
      </c>
      <c r="R2003" s="12" t="s">
        <v>8326</v>
      </c>
      <c r="S2003" s="9">
        <f t="shared" si="157"/>
        <v>42159.224432870367</v>
      </c>
      <c r="T2003" s="9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 s="10">
        <f t="shared" si="156"/>
        <v>94.28</v>
      </c>
      <c r="Q2004" s="12" t="s">
        <v>8313</v>
      </c>
      <c r="R2004" s="12" t="s">
        <v>8314</v>
      </c>
      <c r="S2004" s="9">
        <f t="shared" si="157"/>
        <v>42159.47256944445</v>
      </c>
      <c r="T2004" s="9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s="12" t="s">
        <v>8327</v>
      </c>
      <c r="R2005" s="12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s="12" t="s">
        <v>8323</v>
      </c>
      <c r="R2006" s="12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 s="10">
        <f t="shared" si="156"/>
        <v>34.409999999999997</v>
      </c>
      <c r="Q2007" s="12" t="s">
        <v>8323</v>
      </c>
      <c r="R2007" s="12" t="s">
        <v>8326</v>
      </c>
      <c r="S2007" s="9">
        <f t="shared" si="157"/>
        <v>42511.741944444439</v>
      </c>
      <c r="T2007" s="9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 s="10">
        <f t="shared" si="156"/>
        <v>35.130000000000003</v>
      </c>
      <c r="Q2008" s="12" t="s">
        <v>8308</v>
      </c>
      <c r="R2008" s="12" t="s">
        <v>8310</v>
      </c>
      <c r="S2008" s="9">
        <f t="shared" si="157"/>
        <v>41932.036851851852</v>
      </c>
      <c r="T2008" s="9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 s="10">
        <f t="shared" si="156"/>
        <v>29.07</v>
      </c>
      <c r="Q2009" s="12" t="s">
        <v>8323</v>
      </c>
      <c r="R2009" s="12" t="s">
        <v>8326</v>
      </c>
      <c r="S2009" s="9">
        <f t="shared" si="157"/>
        <v>42105.267488425925</v>
      </c>
      <c r="T2009" s="9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s="12" t="s">
        <v>8308</v>
      </c>
      <c r="R2010" s="12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s="12" t="s">
        <v>8313</v>
      </c>
      <c r="R2011" s="12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s="12" t="s">
        <v>8323</v>
      </c>
      <c r="R2012" s="12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s="12" t="s">
        <v>8323</v>
      </c>
      <c r="R2013" s="12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s="12" t="s">
        <v>8321</v>
      </c>
      <c r="R2014" s="12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s="12" t="s">
        <v>8327</v>
      </c>
      <c r="R2015" s="12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s="12" t="s">
        <v>8323</v>
      </c>
      <c r="R2016" s="12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 s="10">
        <f t="shared" si="156"/>
        <v>55.33</v>
      </c>
      <c r="Q2017" s="12" t="s">
        <v>8323</v>
      </c>
      <c r="R2017" s="12" t="s">
        <v>8326</v>
      </c>
      <c r="S2017" s="9">
        <f t="shared" si="157"/>
        <v>42372.693055555559</v>
      </c>
      <c r="T2017" s="9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 s="10">
        <f t="shared" si="156"/>
        <v>92.22</v>
      </c>
      <c r="Q2018" s="12" t="s">
        <v>8308</v>
      </c>
      <c r="R2018" s="12" t="s">
        <v>8340</v>
      </c>
      <c r="S2018" s="9">
        <f t="shared" si="157"/>
        <v>42380.926111111112</v>
      </c>
      <c r="T2018" s="9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s="12" t="s">
        <v>8311</v>
      </c>
      <c r="R2019" s="12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 s="10">
        <f t="shared" si="156"/>
        <v>45.97</v>
      </c>
      <c r="Q2020" s="12" t="s">
        <v>8311</v>
      </c>
      <c r="R2020" s="12" t="s">
        <v>8356</v>
      </c>
      <c r="S2020" s="9">
        <f t="shared" si="157"/>
        <v>42136.297175925924</v>
      </c>
      <c r="T2020" s="9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 s="10">
        <f t="shared" si="156"/>
        <v>31.83</v>
      </c>
      <c r="Q2021" s="12" t="s">
        <v>8327</v>
      </c>
      <c r="R2021" s="12" t="s">
        <v>8328</v>
      </c>
      <c r="S2021" s="9">
        <f t="shared" si="157"/>
        <v>41535.90148148148</v>
      </c>
      <c r="T2021" s="9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s="12" t="s">
        <v>8321</v>
      </c>
      <c r="R2022" s="12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s="12" t="s">
        <v>8323</v>
      </c>
      <c r="R2023" s="12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s="12" t="s">
        <v>8323</v>
      </c>
      <c r="R2024" s="12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s="12" t="s">
        <v>8323</v>
      </c>
      <c r="R2025" s="12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s="12" t="s">
        <v>8313</v>
      </c>
      <c r="R2026" s="12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s="12" t="s">
        <v>8323</v>
      </c>
      <c r="R2027" s="12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s="12" t="s">
        <v>8316</v>
      </c>
      <c r="R2028" s="12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s="12" t="s">
        <v>8323</v>
      </c>
      <c r="R2029" s="12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s="12" t="s">
        <v>8323</v>
      </c>
      <c r="R2030" s="12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s="12" t="s">
        <v>8323</v>
      </c>
      <c r="R2031" s="12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s="12" t="s">
        <v>8323</v>
      </c>
      <c r="R2032" s="12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s="12" t="s">
        <v>8323</v>
      </c>
      <c r="R2033" s="12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 s="10">
        <f t="shared" si="156"/>
        <v>43.62</v>
      </c>
      <c r="Q2034" s="12" t="s">
        <v>8327</v>
      </c>
      <c r="R2034" s="12" t="s">
        <v>8341</v>
      </c>
      <c r="S2034" s="9">
        <f t="shared" si="157"/>
        <v>41390.757754629631</v>
      </c>
      <c r="T2034" s="9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 s="10">
        <f t="shared" si="156"/>
        <v>76.86</v>
      </c>
      <c r="Q2035" s="12" t="s">
        <v>8327</v>
      </c>
      <c r="R2035" s="12" t="s">
        <v>8331</v>
      </c>
      <c r="S2035" s="9">
        <f t="shared" si="157"/>
        <v>42075.171203703707</v>
      </c>
      <c r="T2035" s="9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s="12" t="s">
        <v>8327</v>
      </c>
      <c r="R2036" s="12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s="12" t="s">
        <v>8323</v>
      </c>
      <c r="R2037" s="12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s="12" t="s">
        <v>8323</v>
      </c>
      <c r="R2038" s="12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s="12" t="s">
        <v>8323</v>
      </c>
      <c r="R2039" s="12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s="12" t="s">
        <v>8311</v>
      </c>
      <c r="R2040" s="12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s="12" t="s">
        <v>8323</v>
      </c>
      <c r="R2041" s="12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s="12" t="s">
        <v>8321</v>
      </c>
      <c r="R2042" s="12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s="12" t="s">
        <v>8323</v>
      </c>
      <c r="R2043" s="12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s="12" t="s">
        <v>8313</v>
      </c>
      <c r="R2044" s="12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s="12" t="s">
        <v>8323</v>
      </c>
      <c r="R2045" s="12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s="12" t="s">
        <v>8327</v>
      </c>
      <c r="R2046" s="12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 s="10">
        <f t="shared" si="156"/>
        <v>225</v>
      </c>
      <c r="Q2047" s="12" t="s">
        <v>8311</v>
      </c>
      <c r="R2047" s="12" t="s">
        <v>8348</v>
      </c>
      <c r="S2047" s="9">
        <f t="shared" si="157"/>
        <v>41832.672685185185</v>
      </c>
      <c r="T2047" s="9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s="12" t="s">
        <v>8327</v>
      </c>
      <c r="R2048" s="12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 s="10">
        <f t="shared" si="156"/>
        <v>58.33</v>
      </c>
      <c r="Q2049" s="12" t="s">
        <v>8327</v>
      </c>
      <c r="R2049" s="12" t="s">
        <v>8331</v>
      </c>
      <c r="S2049" s="9">
        <f t="shared" si="157"/>
        <v>41123.056273148148</v>
      </c>
      <c r="T2049" s="9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s="12" t="s">
        <v>8323</v>
      </c>
      <c r="R2050" s="12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IFERROR(ROUND(E2051/L2051,2),0)</f>
        <v>87.31</v>
      </c>
      <c r="Q2051" s="12" t="s">
        <v>8321</v>
      </c>
      <c r="R2051" s="12" t="s">
        <v>8325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s="12" t="s">
        <v>8308</v>
      </c>
      <c r="R2052" s="12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 s="10">
        <f t="shared" si="161"/>
        <v>34.130000000000003</v>
      </c>
      <c r="Q2053" s="12" t="s">
        <v>8323</v>
      </c>
      <c r="R2053" s="12" t="s">
        <v>8324</v>
      </c>
      <c r="S2053" s="9">
        <f t="shared" si="162"/>
        <v>42801.774699074071</v>
      </c>
      <c r="T2053" s="9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 s="10">
        <f t="shared" si="161"/>
        <v>54.14</v>
      </c>
      <c r="Q2054" s="12" t="s">
        <v>8323</v>
      </c>
      <c r="R2054" s="12" t="s">
        <v>8326</v>
      </c>
      <c r="S2054" s="9">
        <f t="shared" si="162"/>
        <v>42150.755312499998</v>
      </c>
      <c r="T2054" s="9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 s="10">
        <f t="shared" si="161"/>
        <v>60.38</v>
      </c>
      <c r="Q2055" s="12" t="s">
        <v>8321</v>
      </c>
      <c r="R2055" s="12" t="s">
        <v>8343</v>
      </c>
      <c r="S2055" s="9">
        <f t="shared" si="162"/>
        <v>40997.144872685189</v>
      </c>
      <c r="T2055" s="9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 s="10">
        <f t="shared" si="161"/>
        <v>55.89</v>
      </c>
      <c r="Q2056" s="12" t="s">
        <v>8323</v>
      </c>
      <c r="R2056" s="12" t="s">
        <v>8326</v>
      </c>
      <c r="S2056" s="9">
        <f t="shared" si="162"/>
        <v>41764.44663194444</v>
      </c>
      <c r="T2056" s="9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 s="10">
        <f t="shared" si="161"/>
        <v>86.94</v>
      </c>
      <c r="Q2057" s="12" t="s">
        <v>8323</v>
      </c>
      <c r="R2057" s="12" t="s">
        <v>8326</v>
      </c>
      <c r="S2057" s="9">
        <f t="shared" si="162"/>
        <v>42725.031180555554</v>
      </c>
      <c r="T2057" s="9">
        <f t="shared" si="163"/>
        <v>42746.208333333328</v>
      </c>
      <c r="U2057">
        <f t="shared" si="164"/>
        <v>2016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s="12" t="s">
        <v>8311</v>
      </c>
      <c r="R2058" s="12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s="12" t="s">
        <v>8327</v>
      </c>
      <c r="R2059" s="12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s="12" t="s">
        <v>8308</v>
      </c>
      <c r="R2060" s="12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s="12" t="s">
        <v>8323</v>
      </c>
      <c r="R2061" s="12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 s="10">
        <f t="shared" si="161"/>
        <v>25.49</v>
      </c>
      <c r="Q2062" s="12" t="s">
        <v>8319</v>
      </c>
      <c r="R2062" s="12" t="s">
        <v>8320</v>
      </c>
      <c r="S2062" s="9">
        <f t="shared" si="162"/>
        <v>42790.885243055556</v>
      </c>
      <c r="T2062" s="9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 s="10">
        <f t="shared" si="161"/>
        <v>77.75</v>
      </c>
      <c r="Q2063" s="12" t="s">
        <v>8327</v>
      </c>
      <c r="R2063" s="12" t="s">
        <v>8331</v>
      </c>
      <c r="S2063" s="9">
        <f t="shared" si="162"/>
        <v>41548.00335648148</v>
      </c>
      <c r="T2063" s="9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s="12" t="s">
        <v>8327</v>
      </c>
      <c r="R2064" s="12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 s="10">
        <f t="shared" si="161"/>
        <v>775</v>
      </c>
      <c r="Q2065" s="12" t="s">
        <v>8323</v>
      </c>
      <c r="R2065" s="12" t="s">
        <v>8324</v>
      </c>
      <c r="S2065" s="9">
        <f t="shared" si="162"/>
        <v>42534.649571759262</v>
      </c>
      <c r="T2065" s="9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 s="10">
        <f t="shared" si="161"/>
        <v>67.39</v>
      </c>
      <c r="Q2066" s="12" t="s">
        <v>8311</v>
      </c>
      <c r="R2066" s="12" t="s">
        <v>8333</v>
      </c>
      <c r="S2066" s="9">
        <f t="shared" si="162"/>
        <v>41689.917962962965</v>
      </c>
      <c r="T2066" s="9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s="12" t="s">
        <v>8323</v>
      </c>
      <c r="R2067" s="12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s="12" t="s">
        <v>8308</v>
      </c>
      <c r="R2068" s="12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s="12" t="s">
        <v>8316</v>
      </c>
      <c r="R2069" s="12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s="12" t="s">
        <v>8327</v>
      </c>
      <c r="R2070" s="12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s="12" t="s">
        <v>8323</v>
      </c>
      <c r="R2071" s="12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 s="10">
        <f t="shared" si="161"/>
        <v>59.04</v>
      </c>
      <c r="Q2072" s="12" t="s">
        <v>8323</v>
      </c>
      <c r="R2072" s="12" t="s">
        <v>8335</v>
      </c>
      <c r="S2072" s="9">
        <f t="shared" si="162"/>
        <v>41747.471504629626</v>
      </c>
      <c r="T2072" s="9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 s="10">
        <f t="shared" si="161"/>
        <v>69.77</v>
      </c>
      <c r="Q2073" s="12" t="s">
        <v>8321</v>
      </c>
      <c r="R2073" s="12" t="s">
        <v>8322</v>
      </c>
      <c r="S2073" s="9">
        <f t="shared" si="162"/>
        <v>41144.709490740745</v>
      </c>
      <c r="T2073" s="9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s="12" t="s">
        <v>8323</v>
      </c>
      <c r="R2074" s="12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s="12" t="s">
        <v>8313</v>
      </c>
      <c r="R2075" s="12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s="12" t="s">
        <v>8323</v>
      </c>
      <c r="R2076" s="12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s="12" t="s">
        <v>8308</v>
      </c>
      <c r="R2077" s="12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s="12" t="s">
        <v>8323</v>
      </c>
      <c r="R2078" s="12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s="12" t="s">
        <v>8311</v>
      </c>
      <c r="R2079" s="12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s="12" t="s">
        <v>8323</v>
      </c>
      <c r="R2080" s="12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s="12" t="s">
        <v>8327</v>
      </c>
      <c r="R2081" s="12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s="12" t="s">
        <v>8323</v>
      </c>
      <c r="R2082" s="12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s="12" t="s">
        <v>8327</v>
      </c>
      <c r="R2083" s="12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s="12" t="s">
        <v>8323</v>
      </c>
      <c r="R2084" s="12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s="12" t="s">
        <v>8327</v>
      </c>
      <c r="R2085" s="12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s="12" t="s">
        <v>8321</v>
      </c>
      <c r="R2086" s="12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s="12" t="s">
        <v>8321</v>
      </c>
      <c r="R2087" s="12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 s="10">
        <f t="shared" si="161"/>
        <v>35.950000000000003</v>
      </c>
      <c r="Q2088" s="12" t="s">
        <v>8323</v>
      </c>
      <c r="R2088" s="12" t="s">
        <v>8326</v>
      </c>
      <c r="S2088" s="9">
        <f t="shared" si="162"/>
        <v>42233.763831018514</v>
      </c>
      <c r="T2088" s="9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75.5</v>
      </c>
      <c r="Q2089" s="12" t="s">
        <v>8323</v>
      </c>
      <c r="R2089" s="12" t="s">
        <v>8326</v>
      </c>
      <c r="S2089" s="9">
        <f t="shared" si="162"/>
        <v>41775.858564814815</v>
      </c>
      <c r="T2089" s="9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 s="10">
        <f t="shared" si="161"/>
        <v>48.71</v>
      </c>
      <c r="Q2090" s="12" t="s">
        <v>8327</v>
      </c>
      <c r="R2090" s="12" t="s">
        <v>8331</v>
      </c>
      <c r="S2090" s="9">
        <f t="shared" si="162"/>
        <v>42747.219560185185</v>
      </c>
      <c r="T2090" s="9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 s="10">
        <f t="shared" si="161"/>
        <v>30.12</v>
      </c>
      <c r="Q2091" s="12" t="s">
        <v>8323</v>
      </c>
      <c r="R2091" s="12" t="s">
        <v>8324</v>
      </c>
      <c r="S2091" s="9">
        <f t="shared" si="162"/>
        <v>42226.651886574073</v>
      </c>
      <c r="T2091" s="9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 s="10">
        <f t="shared" si="161"/>
        <v>71.709999999999994</v>
      </c>
      <c r="Q2092" s="12" t="s">
        <v>8321</v>
      </c>
      <c r="R2092" s="12" t="s">
        <v>8343</v>
      </c>
      <c r="S2092" s="9">
        <f t="shared" si="162"/>
        <v>40779.125428240739</v>
      </c>
      <c r="T2092" s="9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s="12" t="s">
        <v>8323</v>
      </c>
      <c r="R2093" s="12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s="12" t="s">
        <v>8327</v>
      </c>
      <c r="R2094" s="12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s="12" t="s">
        <v>8327</v>
      </c>
      <c r="R2095" s="12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s="12" t="s">
        <v>8327</v>
      </c>
      <c r="R2096" s="12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s="12" t="s">
        <v>8327</v>
      </c>
      <c r="R2097" s="12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s="12" t="s">
        <v>8323</v>
      </c>
      <c r="R2098" s="12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 s="10">
        <f t="shared" si="161"/>
        <v>150</v>
      </c>
      <c r="Q2099" s="12" t="s">
        <v>8323</v>
      </c>
      <c r="R2099" s="12" t="s">
        <v>8335</v>
      </c>
      <c r="S2099" s="9">
        <f t="shared" si="162"/>
        <v>41793.17219907407</v>
      </c>
      <c r="T2099" s="9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s="12" t="s">
        <v>8323</v>
      </c>
      <c r="R2100" s="12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 s="10">
        <f t="shared" si="161"/>
        <v>51.72</v>
      </c>
      <c r="Q2101" s="12" t="s">
        <v>8323</v>
      </c>
      <c r="R2101" s="12" t="s">
        <v>8326</v>
      </c>
      <c r="S2101" s="9">
        <f t="shared" si="162"/>
        <v>41792.645277777774</v>
      </c>
      <c r="T2101" s="9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s="12" t="s">
        <v>8323</v>
      </c>
      <c r="R2102" s="12" t="s">
        <v>8326</v>
      </c>
      <c r="S2102" s="9">
        <f t="shared" si="162"/>
        <v>41848.866157407407</v>
      </c>
      <c r="T2102" s="9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33.33</v>
      </c>
      <c r="Q2103" s="12" t="s">
        <v>8323</v>
      </c>
      <c r="R2103" s="12" t="s">
        <v>8326</v>
      </c>
      <c r="S2103" s="9">
        <f t="shared" si="162"/>
        <v>41836.471180555556</v>
      </c>
      <c r="T2103" s="9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 s="10">
        <f t="shared" si="161"/>
        <v>55.56</v>
      </c>
      <c r="Q2104" s="12" t="s">
        <v>8323</v>
      </c>
      <c r="R2104" s="12" t="s">
        <v>8335</v>
      </c>
      <c r="S2104" s="9">
        <f t="shared" si="162"/>
        <v>42499.842962962968</v>
      </c>
      <c r="T2104" s="9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 s="10">
        <f t="shared" si="161"/>
        <v>31.91</v>
      </c>
      <c r="Q2105" s="12" t="s">
        <v>8327</v>
      </c>
      <c r="R2105" s="12" t="s">
        <v>8336</v>
      </c>
      <c r="S2105" s="9">
        <f t="shared" si="162"/>
        <v>42545.125196759262</v>
      </c>
      <c r="T2105" s="9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 s="10">
        <f t="shared" si="161"/>
        <v>50</v>
      </c>
      <c r="Q2106" s="12" t="s">
        <v>8323</v>
      </c>
      <c r="R2106" s="12" t="s">
        <v>8326</v>
      </c>
      <c r="S2106" s="9">
        <f t="shared" si="162"/>
        <v>42722.882361111115</v>
      </c>
      <c r="T2106" s="9">
        <f t="shared" si="163"/>
        <v>42752.882361111115</v>
      </c>
      <c r="U2106">
        <f t="shared" si="164"/>
        <v>2016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s="12" t="s">
        <v>8316</v>
      </c>
      <c r="R2107" s="12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s="12" t="s">
        <v>8308</v>
      </c>
      <c r="R2108" s="12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s="12" t="s">
        <v>8321</v>
      </c>
      <c r="R2109" s="12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s="12" t="s">
        <v>8308</v>
      </c>
      <c r="R2110" s="12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s="12" t="s">
        <v>8308</v>
      </c>
      <c r="R2111" s="12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 s="10">
        <f t="shared" si="161"/>
        <v>61.04</v>
      </c>
      <c r="Q2112" s="12" t="s">
        <v>8327</v>
      </c>
      <c r="R2112" s="12" t="s">
        <v>8354</v>
      </c>
      <c r="S2112" s="9">
        <f t="shared" si="162"/>
        <v>40754.729259259257</v>
      </c>
      <c r="T2112" s="9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 s="10">
        <f t="shared" si="161"/>
        <v>77.11</v>
      </c>
      <c r="Q2113" s="12" t="s">
        <v>8321</v>
      </c>
      <c r="R2113" s="12" t="s">
        <v>8325</v>
      </c>
      <c r="S2113" s="9">
        <f t="shared" si="162"/>
        <v>42259.542800925927</v>
      </c>
      <c r="T2113" s="9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s="12" t="s">
        <v>8323</v>
      </c>
      <c r="R2114" s="12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IFERROR(ROUND(E2115/L2115,2),0)</f>
        <v>292.2</v>
      </c>
      <c r="Q2115" s="12" t="s">
        <v>8308</v>
      </c>
      <c r="R2115" s="12" t="s">
        <v>8342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s="12" t="s">
        <v>8323</v>
      </c>
      <c r="R2116" s="12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 s="10">
        <f t="shared" si="166"/>
        <v>90.94</v>
      </c>
      <c r="Q2117" s="12" t="s">
        <v>8316</v>
      </c>
      <c r="R2117" s="12" t="s">
        <v>8344</v>
      </c>
      <c r="S2117" s="9">
        <f t="shared" si="167"/>
        <v>42755.492754629624</v>
      </c>
      <c r="T2117" s="9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 s="10">
        <f t="shared" si="166"/>
        <v>40.42</v>
      </c>
      <c r="Q2118" s="12" t="s">
        <v>8321</v>
      </c>
      <c r="R2118" s="12" t="s">
        <v>8322</v>
      </c>
      <c r="S2118" s="9">
        <f t="shared" si="167"/>
        <v>40205.174849537041</v>
      </c>
      <c r="T2118" s="9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s="12" t="s">
        <v>8327</v>
      </c>
      <c r="R2119" s="12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s="12" t="s">
        <v>8316</v>
      </c>
      <c r="R2120" s="12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s="12" t="s">
        <v>8323</v>
      </c>
      <c r="R2121" s="12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s="12" t="s">
        <v>8327</v>
      </c>
      <c r="R2122" s="12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s="12" t="s">
        <v>8308</v>
      </c>
      <c r="R2123" s="12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s="12" t="s">
        <v>8316</v>
      </c>
      <c r="R2124" s="12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s="12" t="s">
        <v>8321</v>
      </c>
      <c r="R2125" s="12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s="12" t="s">
        <v>8313</v>
      </c>
      <c r="R2126" s="12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s="12" t="s">
        <v>8313</v>
      </c>
      <c r="R2127" s="12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s="12" t="s">
        <v>8308</v>
      </c>
      <c r="R2128" s="12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s="12" t="s">
        <v>8327</v>
      </c>
      <c r="R2129" s="12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s="12" t="s">
        <v>8327</v>
      </c>
      <c r="R2130" s="12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s="12" t="s">
        <v>8311</v>
      </c>
      <c r="R2131" s="12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s="12" t="s">
        <v>8308</v>
      </c>
      <c r="R2132" s="12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s="12" t="s">
        <v>8323</v>
      </c>
      <c r="R2133" s="12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s="12" t="s">
        <v>8308</v>
      </c>
      <c r="R2134" s="12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s="12" t="s">
        <v>8327</v>
      </c>
      <c r="R2135" s="12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s="12" t="s">
        <v>8323</v>
      </c>
      <c r="R2136" s="12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s="12" t="s">
        <v>8327</v>
      </c>
      <c r="R2137" s="12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s="12" t="s">
        <v>8327</v>
      </c>
      <c r="R2138" s="12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s="12" t="s">
        <v>8308</v>
      </c>
      <c r="R2139" s="12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s="12" t="s">
        <v>8321</v>
      </c>
      <c r="R2140" s="12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s="12" t="s">
        <v>8323</v>
      </c>
      <c r="R2141" s="12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s="12" t="s">
        <v>8323</v>
      </c>
      <c r="R2142" s="12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s="12" t="s">
        <v>8327</v>
      </c>
      <c r="R2143" s="12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s="12" t="s">
        <v>8327</v>
      </c>
      <c r="R2144" s="12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s="12" t="s">
        <v>8323</v>
      </c>
      <c r="R2145" s="12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s="12" t="s">
        <v>8327</v>
      </c>
      <c r="R2146" s="12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s="12" t="s">
        <v>8321</v>
      </c>
      <c r="R2147" s="12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s="12" t="s">
        <v>8308</v>
      </c>
      <c r="R2148" s="12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s="12" t="s">
        <v>8327</v>
      </c>
      <c r="R2149" s="12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s="12" t="s">
        <v>8323</v>
      </c>
      <c r="R2150" s="12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s="12" t="s">
        <v>8327</v>
      </c>
      <c r="R2151" s="12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s="12" t="s">
        <v>8323</v>
      </c>
      <c r="R2152" s="12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s="12" t="s">
        <v>8327</v>
      </c>
      <c r="R2153" s="12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s="12" t="s">
        <v>8327</v>
      </c>
      <c r="R2154" s="12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s="12" t="s">
        <v>8323</v>
      </c>
      <c r="R2155" s="12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 s="10">
        <f t="shared" si="166"/>
        <v>46.59</v>
      </c>
      <c r="Q2156" s="12" t="s">
        <v>8327</v>
      </c>
      <c r="R2156" s="12" t="s">
        <v>8350</v>
      </c>
      <c r="S2156" s="9">
        <f t="shared" si="167"/>
        <v>41597.788888888892</v>
      </c>
      <c r="T2156" s="9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 s="10">
        <f t="shared" si="166"/>
        <v>51.96</v>
      </c>
      <c r="Q2157" s="12" t="s">
        <v>8327</v>
      </c>
      <c r="R2157" s="12" t="s">
        <v>8328</v>
      </c>
      <c r="S2157" s="9">
        <f t="shared" si="167"/>
        <v>41205.198321759257</v>
      </c>
      <c r="T2157" s="9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 s="10">
        <f t="shared" si="166"/>
        <v>38.6</v>
      </c>
      <c r="Q2158" s="12" t="s">
        <v>8321</v>
      </c>
      <c r="R2158" s="12" t="s">
        <v>8343</v>
      </c>
      <c r="S2158" s="9">
        <f t="shared" si="167"/>
        <v>42604.730567129634</v>
      </c>
      <c r="T2158" s="9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s="12" t="s">
        <v>8327</v>
      </c>
      <c r="R2159" s="12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s="12" t="s">
        <v>8319</v>
      </c>
      <c r="R2160" s="12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s="12" t="s">
        <v>8327</v>
      </c>
      <c r="R2161" s="12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s="12" t="s">
        <v>8311</v>
      </c>
      <c r="R2162" s="12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s="12" t="s">
        <v>8323</v>
      </c>
      <c r="R2163" s="12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s="12" t="s">
        <v>8308</v>
      </c>
      <c r="R2164" s="12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s="12" t="s">
        <v>8308</v>
      </c>
      <c r="R2165" s="12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 s="10">
        <f t="shared" si="166"/>
        <v>25.58</v>
      </c>
      <c r="Q2166" s="12" t="s">
        <v>8313</v>
      </c>
      <c r="R2166" s="12" t="s">
        <v>8314</v>
      </c>
      <c r="S2166" s="9">
        <f t="shared" si="167"/>
        <v>42120.628136574072</v>
      </c>
      <c r="T2166" s="9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 s="10">
        <f t="shared" si="166"/>
        <v>44.33</v>
      </c>
      <c r="Q2167" s="12" t="s">
        <v>8323</v>
      </c>
      <c r="R2167" s="12" t="s">
        <v>8326</v>
      </c>
      <c r="S2167" s="9">
        <f t="shared" si="167"/>
        <v>42155.920219907406</v>
      </c>
      <c r="T2167" s="9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s="12" t="s">
        <v>8323</v>
      </c>
      <c r="R2168" s="12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s="12" t="s">
        <v>8323</v>
      </c>
      <c r="R2169" s="12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s="12" t="s">
        <v>8323</v>
      </c>
      <c r="R2170" s="12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s="12" t="s">
        <v>8323</v>
      </c>
      <c r="R2171" s="12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s="12" t="s">
        <v>8327</v>
      </c>
      <c r="R2172" s="12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s="12" t="s">
        <v>8323</v>
      </c>
      <c r="R2173" s="12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s="12" t="s">
        <v>8323</v>
      </c>
      <c r="R2174" s="12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s="12" t="s">
        <v>8323</v>
      </c>
      <c r="R2175" s="12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s="12" t="s">
        <v>8308</v>
      </c>
      <c r="R2176" s="12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s="12" t="s">
        <v>8323</v>
      </c>
      <c r="R2177" s="12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s="12" t="s">
        <v>8327</v>
      </c>
      <c r="R2178" s="12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50.04</v>
      </c>
      <c r="Q2179" s="12" t="s">
        <v>8327</v>
      </c>
      <c r="R2179" s="12" t="s">
        <v>8331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s="12" t="s">
        <v>8321</v>
      </c>
      <c r="R2180" s="12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s="12" t="s">
        <v>8323</v>
      </c>
      <c r="R2181" s="12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s="12" t="s">
        <v>8321</v>
      </c>
      <c r="R2182" s="12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s="12" t="s">
        <v>8323</v>
      </c>
      <c r="R2183" s="12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s="12" t="s">
        <v>8323</v>
      </c>
      <c r="R2184" s="12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s="12" t="s">
        <v>8321</v>
      </c>
      <c r="R2185" s="12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s="12" t="s">
        <v>8323</v>
      </c>
      <c r="R2186" s="12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s="12" t="s">
        <v>8327</v>
      </c>
      <c r="R2187" s="12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s="12" t="s">
        <v>8327</v>
      </c>
      <c r="R2188" s="12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s="12" t="s">
        <v>8321</v>
      </c>
      <c r="R2189" s="12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s="12" t="s">
        <v>8323</v>
      </c>
      <c r="R2190" s="12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s="12" t="s">
        <v>8323</v>
      </c>
      <c r="R2191" s="12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s="12" t="s">
        <v>8323</v>
      </c>
      <c r="R2192" s="12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s="12" t="s">
        <v>8323</v>
      </c>
      <c r="R2193" s="12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s="12" t="s">
        <v>8327</v>
      </c>
      <c r="R2194" s="12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s="12" t="s">
        <v>8319</v>
      </c>
      <c r="R2195" s="12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s="12" t="s">
        <v>8323</v>
      </c>
      <c r="R2196" s="12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s="12" t="s">
        <v>8327</v>
      </c>
      <c r="R2197" s="12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s="12" t="s">
        <v>8327</v>
      </c>
      <c r="R2198" s="12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s="12" t="s">
        <v>8323</v>
      </c>
      <c r="R2199" s="12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s="12" t="s">
        <v>8323</v>
      </c>
      <c r="R2200" s="12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s="12" t="s">
        <v>8323</v>
      </c>
      <c r="R2201" s="12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s="12" t="s">
        <v>8323</v>
      </c>
      <c r="R2202" s="12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s="12" t="s">
        <v>8327</v>
      </c>
      <c r="R2203" s="12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s="12" t="s">
        <v>8321</v>
      </c>
      <c r="R2204" s="12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 s="10">
        <f t="shared" si="171"/>
        <v>62.5</v>
      </c>
      <c r="Q2205" s="12" t="s">
        <v>8323</v>
      </c>
      <c r="R2205" s="12" t="s">
        <v>8326</v>
      </c>
      <c r="S2205" s="9">
        <f t="shared" si="172"/>
        <v>41788.58997685185</v>
      </c>
      <c r="T2205" s="9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 s="10">
        <f t="shared" si="171"/>
        <v>59.52</v>
      </c>
      <c r="Q2206" s="12" t="s">
        <v>8323</v>
      </c>
      <c r="R2206" s="12" t="s">
        <v>8326</v>
      </c>
      <c r="S2206" s="9">
        <f t="shared" si="172"/>
        <v>42277.583472222221</v>
      </c>
      <c r="T2206" s="9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s="12" t="s">
        <v>8323</v>
      </c>
      <c r="R2207" s="12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s="12" t="s">
        <v>8308</v>
      </c>
      <c r="R2208" s="12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s="12" t="s">
        <v>8323</v>
      </c>
      <c r="R2209" s="12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s="12" t="s">
        <v>8323</v>
      </c>
      <c r="R2210" s="12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s="12" t="s">
        <v>8321</v>
      </c>
      <c r="R2211" s="12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 s="10">
        <f t="shared" si="171"/>
        <v>175</v>
      </c>
      <c r="Q2212" s="12" t="s">
        <v>8323</v>
      </c>
      <c r="R2212" s="12" t="s">
        <v>8326</v>
      </c>
      <c r="S2212" s="9">
        <f t="shared" si="172"/>
        <v>42508.179965277777</v>
      </c>
      <c r="T2212" s="9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 s="10">
        <f t="shared" si="171"/>
        <v>42.24</v>
      </c>
      <c r="Q2213" s="12" t="s">
        <v>8327</v>
      </c>
      <c r="R2213" s="12" t="s">
        <v>8328</v>
      </c>
      <c r="S2213" s="9">
        <f t="shared" si="172"/>
        <v>41925.906689814816</v>
      </c>
      <c r="T2213" s="9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 s="10">
        <f t="shared" si="171"/>
        <v>68.06</v>
      </c>
      <c r="Q2214" s="12" t="s">
        <v>8323</v>
      </c>
      <c r="R2214" s="12" t="s">
        <v>8326</v>
      </c>
      <c r="S2214" s="9">
        <f t="shared" si="172"/>
        <v>42003.948425925926</v>
      </c>
      <c r="T2214" s="9">
        <f t="shared" si="173"/>
        <v>42028.207638888889</v>
      </c>
      <c r="U2214">
        <f t="shared" si="174"/>
        <v>2014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s="12" t="s">
        <v>8319</v>
      </c>
      <c r="R2215" s="12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s="12" t="s">
        <v>8323</v>
      </c>
      <c r="R2216" s="12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s="12" t="s">
        <v>8323</v>
      </c>
      <c r="R2217" s="12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s="12" t="s">
        <v>8323</v>
      </c>
      <c r="R2218" s="12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 s="10">
        <f t="shared" si="171"/>
        <v>202.83</v>
      </c>
      <c r="Q2219" s="12" t="s">
        <v>8319</v>
      </c>
      <c r="R2219" s="12" t="s">
        <v>8345</v>
      </c>
      <c r="S2219" s="9">
        <f t="shared" si="172"/>
        <v>42338.675381944442</v>
      </c>
      <c r="T2219" s="9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 s="10">
        <f t="shared" si="171"/>
        <v>71.59</v>
      </c>
      <c r="Q2220" s="12" t="s">
        <v>8316</v>
      </c>
      <c r="R2220" s="12" t="s">
        <v>8344</v>
      </c>
      <c r="S2220" s="9">
        <f t="shared" si="172"/>
        <v>42328.779224537036</v>
      </c>
      <c r="T2220" s="9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s="12" t="s">
        <v>8323</v>
      </c>
      <c r="R2221" s="12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s="12" t="s">
        <v>8327</v>
      </c>
      <c r="R2222" s="12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s="12" t="s">
        <v>8321</v>
      </c>
      <c r="R2223" s="12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s="12" t="s">
        <v>8327</v>
      </c>
      <c r="R2224" s="12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s="12" t="s">
        <v>8327</v>
      </c>
      <c r="R2225" s="12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 s="10">
        <f t="shared" si="171"/>
        <v>42.86</v>
      </c>
      <c r="Q2226" s="12" t="s">
        <v>8327</v>
      </c>
      <c r="R2226" s="12" t="s">
        <v>8338</v>
      </c>
      <c r="S2226" s="9">
        <f t="shared" si="172"/>
        <v>40688.024618055555</v>
      </c>
      <c r="T2226" s="9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 s="10">
        <f t="shared" si="171"/>
        <v>31.58</v>
      </c>
      <c r="Q2227" s="12" t="s">
        <v>8323</v>
      </c>
      <c r="R2227" s="12" t="s">
        <v>8326</v>
      </c>
      <c r="S2227" s="9">
        <f t="shared" si="172"/>
        <v>41822.90488425926</v>
      </c>
      <c r="T2227" s="9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 s="10">
        <f t="shared" si="171"/>
        <v>66.67</v>
      </c>
      <c r="Q2228" s="12" t="s">
        <v>8323</v>
      </c>
      <c r="R2228" s="12" t="s">
        <v>8326</v>
      </c>
      <c r="S2228" s="9">
        <f t="shared" si="172"/>
        <v>42026.924976851849</v>
      </c>
      <c r="T2228" s="9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 s="10">
        <f t="shared" si="171"/>
        <v>28.57</v>
      </c>
      <c r="Q2229" s="12" t="s">
        <v>8327</v>
      </c>
      <c r="R2229" s="12" t="s">
        <v>8328</v>
      </c>
      <c r="S2229" s="9">
        <f t="shared" si="172"/>
        <v>42058.941736111112</v>
      </c>
      <c r="T2229" s="9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 s="10">
        <f t="shared" si="171"/>
        <v>52.17</v>
      </c>
      <c r="Q2230" s="12" t="s">
        <v>8323</v>
      </c>
      <c r="R2230" s="12" t="s">
        <v>8326</v>
      </c>
      <c r="S2230" s="9">
        <f t="shared" si="172"/>
        <v>42423.050613425927</v>
      </c>
      <c r="T2230" s="9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 s="10">
        <f t="shared" si="171"/>
        <v>52.17</v>
      </c>
      <c r="Q2231" s="12" t="s">
        <v>8323</v>
      </c>
      <c r="R2231" s="12" t="s">
        <v>8326</v>
      </c>
      <c r="S2231" s="9">
        <f t="shared" si="172"/>
        <v>42452.916481481487</v>
      </c>
      <c r="T2231" s="9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s="12" t="s">
        <v>8323</v>
      </c>
      <c r="R2232" s="12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s="12" t="s">
        <v>8323</v>
      </c>
      <c r="R2233" s="12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 s="10">
        <f t="shared" si="171"/>
        <v>237</v>
      </c>
      <c r="Q2234" s="12" t="s">
        <v>8323</v>
      </c>
      <c r="R2234" s="12" t="s">
        <v>8324</v>
      </c>
      <c r="S2234" s="9">
        <f t="shared" si="172"/>
        <v>42006.908692129626</v>
      </c>
      <c r="T2234" s="9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 s="10">
        <f t="shared" si="171"/>
        <v>79</v>
      </c>
      <c r="Q2235" s="12" t="s">
        <v>8323</v>
      </c>
      <c r="R2235" s="12" t="s">
        <v>8326</v>
      </c>
      <c r="S2235" s="9">
        <f t="shared" si="172"/>
        <v>41856.715069444443</v>
      </c>
      <c r="T2235" s="9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 s="10">
        <f t="shared" si="171"/>
        <v>27.56</v>
      </c>
      <c r="Q2236" s="12" t="s">
        <v>8327</v>
      </c>
      <c r="R2236" s="12" t="s">
        <v>8328</v>
      </c>
      <c r="S2236" s="9">
        <f t="shared" si="172"/>
        <v>41025.874201388891</v>
      </c>
      <c r="T2236" s="9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s="12" t="s">
        <v>8323</v>
      </c>
      <c r="R2237" s="12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s="12" t="s">
        <v>8327</v>
      </c>
      <c r="R2238" s="12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s="12" t="s">
        <v>8327</v>
      </c>
      <c r="R2239" s="12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s="12" t="s">
        <v>8323</v>
      </c>
      <c r="R2240" s="12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s="12" t="s">
        <v>8316</v>
      </c>
      <c r="R2241" s="12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s="12" t="s">
        <v>8319</v>
      </c>
      <c r="R2242" s="12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IFERROR(ROUND(E2243/L2243,2),0)</f>
        <v>44.92</v>
      </c>
      <c r="Q2243" s="12" t="s">
        <v>8323</v>
      </c>
      <c r="R2243" s="12" t="s">
        <v>8326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s="12" t="s">
        <v>8316</v>
      </c>
      <c r="R2244" s="12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s="12" t="s">
        <v>8308</v>
      </c>
      <c r="R2245" s="12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s="12" t="s">
        <v>8323</v>
      </c>
      <c r="R2246" s="12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s="12" t="s">
        <v>8319</v>
      </c>
      <c r="R2247" s="12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s="12" t="s">
        <v>8323</v>
      </c>
      <c r="R2248" s="12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s="12" t="s">
        <v>8323</v>
      </c>
      <c r="R2249" s="12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s="12" t="s">
        <v>8313</v>
      </c>
      <c r="R2250" s="12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s="12" t="s">
        <v>8313</v>
      </c>
      <c r="R2251" s="12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 s="10">
        <f t="shared" si="176"/>
        <v>163.57</v>
      </c>
      <c r="Q2252" s="12" t="s">
        <v>8323</v>
      </c>
      <c r="R2252" s="12" t="s">
        <v>8324</v>
      </c>
      <c r="S2252" s="9">
        <f t="shared" si="177"/>
        <v>42787.862430555557</v>
      </c>
      <c r="T2252" s="9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 s="10">
        <f t="shared" si="176"/>
        <v>286.25</v>
      </c>
      <c r="Q2253" s="12" t="s">
        <v>8323</v>
      </c>
      <c r="R2253" s="12" t="s">
        <v>8335</v>
      </c>
      <c r="S2253" s="9">
        <f t="shared" si="177"/>
        <v>42009.493263888886</v>
      </c>
      <c r="T2253" s="9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 s="10">
        <f t="shared" si="176"/>
        <v>57.25</v>
      </c>
      <c r="Q2254" s="12" t="s">
        <v>8327</v>
      </c>
      <c r="R2254" s="12" t="s">
        <v>8328</v>
      </c>
      <c r="S2254" s="9">
        <f t="shared" si="177"/>
        <v>40920.904895833337</v>
      </c>
      <c r="T2254" s="9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 s="10">
        <f t="shared" si="176"/>
        <v>18.77</v>
      </c>
      <c r="Q2255" s="12" t="s">
        <v>8323</v>
      </c>
      <c r="R2255" s="12" t="s">
        <v>8326</v>
      </c>
      <c r="S2255" s="9">
        <f t="shared" si="177"/>
        <v>42103.535254629634</v>
      </c>
      <c r="T2255" s="9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s="12" t="s">
        <v>8323</v>
      </c>
      <c r="R2256" s="12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s="12" t="s">
        <v>8323</v>
      </c>
      <c r="R2257" s="12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s="12" t="s">
        <v>8327</v>
      </c>
      <c r="R2258" s="12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s="12" t="s">
        <v>8308</v>
      </c>
      <c r="R2259" s="12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s="12" t="s">
        <v>8308</v>
      </c>
      <c r="R2260" s="12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 s="10">
        <f t="shared" si="176"/>
        <v>33.24</v>
      </c>
      <c r="Q2261" s="12" t="s">
        <v>8327</v>
      </c>
      <c r="R2261" s="12" t="s">
        <v>8329</v>
      </c>
      <c r="S2261" s="9">
        <f t="shared" si="177"/>
        <v>40997.257222222222</v>
      </c>
      <c r="T2261" s="9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 s="10">
        <f t="shared" si="176"/>
        <v>66.47</v>
      </c>
      <c r="Q2262" s="12" t="s">
        <v>8327</v>
      </c>
      <c r="R2262" s="12" t="s">
        <v>8331</v>
      </c>
      <c r="S2262" s="9">
        <f t="shared" si="177"/>
        <v>41321.339583333334</v>
      </c>
      <c r="T2262" s="9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s="12" t="s">
        <v>8323</v>
      </c>
      <c r="R2263" s="12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s="12" t="s">
        <v>8319</v>
      </c>
      <c r="R2264" s="12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s="12" t="s">
        <v>8323</v>
      </c>
      <c r="R2265" s="12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s="12" t="s">
        <v>8323</v>
      </c>
      <c r="R2266" s="12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s="12" t="s">
        <v>8327</v>
      </c>
      <c r="R2267" s="12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s="12" t="s">
        <v>8323</v>
      </c>
      <c r="R2268" s="12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s="12" t="s">
        <v>8323</v>
      </c>
      <c r="R2269" s="12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s="12" t="s">
        <v>8323</v>
      </c>
      <c r="R2270" s="12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s="12" t="s">
        <v>8323</v>
      </c>
      <c r="R2271" s="12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s="12" t="s">
        <v>8327</v>
      </c>
      <c r="R2272" s="12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s="12" t="s">
        <v>8323</v>
      </c>
      <c r="R2273" s="12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s="12" t="s">
        <v>8308</v>
      </c>
      <c r="R2274" s="12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s="12" t="s">
        <v>8321</v>
      </c>
      <c r="R2275" s="12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s="12" t="s">
        <v>8323</v>
      </c>
      <c r="R2276" s="12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s="12" t="s">
        <v>8323</v>
      </c>
      <c r="R2277" s="12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s="12" t="s">
        <v>8308</v>
      </c>
      <c r="R2278" s="12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s="12" t="s">
        <v>8323</v>
      </c>
      <c r="R2279" s="12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 s="10">
        <f t="shared" si="176"/>
        <v>550</v>
      </c>
      <c r="Q2280" s="12" t="s">
        <v>8308</v>
      </c>
      <c r="R2280" s="12" t="s">
        <v>8340</v>
      </c>
      <c r="S2280" s="9">
        <f t="shared" si="177"/>
        <v>42241.798206018517</v>
      </c>
      <c r="T2280" s="9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 s="10">
        <f t="shared" si="176"/>
        <v>73.33</v>
      </c>
      <c r="Q2281" s="12" t="s">
        <v>8323</v>
      </c>
      <c r="R2281" s="12" t="s">
        <v>8335</v>
      </c>
      <c r="S2281" s="9">
        <f t="shared" si="177"/>
        <v>42445.598136574074</v>
      </c>
      <c r="T2281" s="9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 s="10">
        <f t="shared" si="176"/>
        <v>100</v>
      </c>
      <c r="Q2282" s="12" t="s">
        <v>8327</v>
      </c>
      <c r="R2282" s="12" t="s">
        <v>8341</v>
      </c>
      <c r="S2282" s="9">
        <f t="shared" si="177"/>
        <v>40696.648784722223</v>
      </c>
      <c r="T2282" s="9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s="12" t="s">
        <v>8323</v>
      </c>
      <c r="R2283" s="12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s="12" t="s">
        <v>8323</v>
      </c>
      <c r="R2284" s="12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s="12" t="s">
        <v>8311</v>
      </c>
      <c r="R2285" s="12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s="12" t="s">
        <v>8323</v>
      </c>
      <c r="R2286" s="12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s="12" t="s">
        <v>8323</v>
      </c>
      <c r="R2287" s="12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s="12" t="s">
        <v>8323</v>
      </c>
      <c r="R2288" s="12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 s="10">
        <f t="shared" si="176"/>
        <v>43.28</v>
      </c>
      <c r="Q2289" s="12" t="s">
        <v>8323</v>
      </c>
      <c r="R2289" s="12" t="s">
        <v>8326</v>
      </c>
      <c r="S2289" s="9">
        <f t="shared" si="177"/>
        <v>42016.832465277781</v>
      </c>
      <c r="T2289" s="9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 s="10">
        <f t="shared" si="176"/>
        <v>31.82</v>
      </c>
      <c r="Q2290" s="12" t="s">
        <v>8327</v>
      </c>
      <c r="R2290" s="12" t="s">
        <v>8331</v>
      </c>
      <c r="S2290" s="9">
        <f t="shared" si="177"/>
        <v>41547.662997685184</v>
      </c>
      <c r="T2290" s="9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s="12" t="s">
        <v>8313</v>
      </c>
      <c r="R2291" s="12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s="12" t="s">
        <v>8327</v>
      </c>
      <c r="R2292" s="12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s="12" t="s">
        <v>8323</v>
      </c>
      <c r="R2293" s="12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s="12" t="s">
        <v>8323</v>
      </c>
      <c r="R2294" s="12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s="12" t="s">
        <v>8323</v>
      </c>
      <c r="R2295" s="12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s="12" t="s">
        <v>8323</v>
      </c>
      <c r="R2296" s="12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s="12" t="s">
        <v>8316</v>
      </c>
      <c r="R2297" s="12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s="12" t="s">
        <v>8323</v>
      </c>
      <c r="R2298" s="12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s="12" t="s">
        <v>8327</v>
      </c>
      <c r="R2299" s="12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s="12" t="s">
        <v>8323</v>
      </c>
      <c r="R2300" s="12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s="12" t="s">
        <v>8327</v>
      </c>
      <c r="R2301" s="12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s="12" t="s">
        <v>8323</v>
      </c>
      <c r="R2302" s="12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s="12" t="s">
        <v>8323</v>
      </c>
      <c r="R2303" s="12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s="12" t="s">
        <v>8323</v>
      </c>
      <c r="R2304" s="12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s="12" t="s">
        <v>8327</v>
      </c>
      <c r="R2305" s="12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s="12" t="s">
        <v>8323</v>
      </c>
      <c r="R2306" s="12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IFERROR(ROUND(E2307/L2307,2),0)</f>
        <v>117.56</v>
      </c>
      <c r="Q2307" s="12" t="s">
        <v>8308</v>
      </c>
      <c r="R2307" s="12" t="s">
        <v>8340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s="12" t="s">
        <v>8327</v>
      </c>
      <c r="R2308" s="12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s="12" t="s">
        <v>8308</v>
      </c>
      <c r="R2309" s="12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s="12" t="s">
        <v>8323</v>
      </c>
      <c r="R2310" s="12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s="12" t="s">
        <v>8327</v>
      </c>
      <c r="R2311" s="12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 s="10">
        <f t="shared" si="181"/>
        <v>525</v>
      </c>
      <c r="Q2312" s="12" t="s">
        <v>8327</v>
      </c>
      <c r="R2312" s="12" t="s">
        <v>8330</v>
      </c>
      <c r="S2312" s="9">
        <f t="shared" si="182"/>
        <v>41852.646226851852</v>
      </c>
      <c r="T2312" s="9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 s="10">
        <f t="shared" si="181"/>
        <v>38.89</v>
      </c>
      <c r="Q2313" s="12" t="s">
        <v>8327</v>
      </c>
      <c r="R2313" s="12" t="s">
        <v>8331</v>
      </c>
      <c r="S2313" s="9">
        <f t="shared" si="182"/>
        <v>41288.68712962963</v>
      </c>
      <c r="T2313" s="9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s="12" t="s">
        <v>8327</v>
      </c>
      <c r="R2314" s="12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s="12" t="s">
        <v>8311</v>
      </c>
      <c r="R2315" s="12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s="12" t="s">
        <v>8327</v>
      </c>
      <c r="R2316" s="12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s="12" t="s">
        <v>8323</v>
      </c>
      <c r="R2317" s="12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s="12" t="s">
        <v>8323</v>
      </c>
      <c r="R2318" s="12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s="12" t="s">
        <v>8321</v>
      </c>
      <c r="R2319" s="12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 s="10">
        <f t="shared" si="181"/>
        <v>61.18</v>
      </c>
      <c r="Q2320" s="12" t="s">
        <v>8323</v>
      </c>
      <c r="R2320" s="12" t="s">
        <v>8324</v>
      </c>
      <c r="S2320" s="9">
        <f t="shared" si="182"/>
        <v>42427.01807870371</v>
      </c>
      <c r="T2320" s="9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 s="10">
        <f t="shared" si="181"/>
        <v>346.67</v>
      </c>
      <c r="Q2321" s="12" t="s">
        <v>8327</v>
      </c>
      <c r="R2321" s="12" t="s">
        <v>8350</v>
      </c>
      <c r="S2321" s="9">
        <f t="shared" si="182"/>
        <v>41342.845567129632</v>
      </c>
      <c r="T2321" s="9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 s="10">
        <f t="shared" si="181"/>
        <v>38.520000000000003</v>
      </c>
      <c r="Q2322" s="12" t="s">
        <v>8327</v>
      </c>
      <c r="R2322" s="12" t="s">
        <v>8331</v>
      </c>
      <c r="S2322" s="9">
        <f t="shared" si="182"/>
        <v>40636.673900462964</v>
      </c>
      <c r="T2322" s="9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 s="10">
        <f t="shared" si="181"/>
        <v>86.67</v>
      </c>
      <c r="Q2323" s="12" t="s">
        <v>8327</v>
      </c>
      <c r="R2323" s="12" t="s">
        <v>8331</v>
      </c>
      <c r="S2323" s="9">
        <f t="shared" si="182"/>
        <v>41443.643541666665</v>
      </c>
      <c r="T2323" s="9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s="12" t="s">
        <v>8327</v>
      </c>
      <c r="R2324" s="12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 s="10">
        <f t="shared" si="181"/>
        <v>38.33</v>
      </c>
      <c r="Q2325" s="12" t="s">
        <v>8323</v>
      </c>
      <c r="R2325" s="12" t="s">
        <v>8326</v>
      </c>
      <c r="S2325" s="9">
        <f t="shared" si="182"/>
        <v>41855.548101851848</v>
      </c>
      <c r="T2325" s="9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43.13</v>
      </c>
      <c r="Q2326" s="12" t="s">
        <v>8323</v>
      </c>
      <c r="R2326" s="12" t="s">
        <v>8326</v>
      </c>
      <c r="S2326" s="9">
        <f t="shared" si="182"/>
        <v>42194.096157407403</v>
      </c>
      <c r="T2326" s="9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36.96</v>
      </c>
      <c r="Q2327" s="12" t="s">
        <v>8323</v>
      </c>
      <c r="R2327" s="12" t="s">
        <v>8326</v>
      </c>
      <c r="S2327" s="9">
        <f t="shared" si="182"/>
        <v>42185.556157407409</v>
      </c>
      <c r="T2327" s="9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 s="10">
        <f t="shared" si="181"/>
        <v>32.340000000000003</v>
      </c>
      <c r="Q2328" s="12" t="s">
        <v>8313</v>
      </c>
      <c r="R2328" s="12" t="s">
        <v>8314</v>
      </c>
      <c r="S2328" s="9">
        <f t="shared" si="182"/>
        <v>42772.776076388895</v>
      </c>
      <c r="T2328" s="9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s="12" t="s">
        <v>8327</v>
      </c>
      <c r="R2329" s="12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s="12" t="s">
        <v>8327</v>
      </c>
      <c r="R2330" s="12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s="12" t="s">
        <v>8323</v>
      </c>
      <c r="R2331" s="12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 s="10">
        <f t="shared" si="181"/>
        <v>342</v>
      </c>
      <c r="Q2332" s="12" t="s">
        <v>8308</v>
      </c>
      <c r="R2332" s="12" t="s">
        <v>8342</v>
      </c>
      <c r="S2332" s="9">
        <f t="shared" si="182"/>
        <v>42528.626620370371</v>
      </c>
      <c r="T2332" s="9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 s="10">
        <f t="shared" si="181"/>
        <v>114</v>
      </c>
      <c r="Q2333" s="12" t="s">
        <v>8316</v>
      </c>
      <c r="R2333" s="12" t="s">
        <v>8334</v>
      </c>
      <c r="S2333" s="9">
        <f t="shared" si="182"/>
        <v>42413.671006944445</v>
      </c>
      <c r="T2333" s="9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 s="10">
        <f t="shared" si="181"/>
        <v>44.61</v>
      </c>
      <c r="Q2334" s="12" t="s">
        <v>8327</v>
      </c>
      <c r="R2334" s="12" t="s">
        <v>8338</v>
      </c>
      <c r="S2334" s="9">
        <f t="shared" si="182"/>
        <v>40313.930543981485</v>
      </c>
      <c r="T2334" s="9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 s="10">
        <f t="shared" si="181"/>
        <v>205</v>
      </c>
      <c r="Q2335" s="12" t="s">
        <v>8323</v>
      </c>
      <c r="R2335" s="12" t="s">
        <v>8335</v>
      </c>
      <c r="S2335" s="9">
        <f t="shared" si="182"/>
        <v>41831.722777777781</v>
      </c>
      <c r="T2335" s="9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 s="10">
        <f t="shared" si="181"/>
        <v>102.5</v>
      </c>
      <c r="Q2336" s="12" t="s">
        <v>8327</v>
      </c>
      <c r="R2336" s="12" t="s">
        <v>8331</v>
      </c>
      <c r="S2336" s="9">
        <f t="shared" si="182"/>
        <v>41675.149525462963</v>
      </c>
      <c r="T2336" s="9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 s="10">
        <f t="shared" si="181"/>
        <v>37.96</v>
      </c>
      <c r="Q2337" s="12" t="s">
        <v>8323</v>
      </c>
      <c r="R2337" s="12" t="s">
        <v>8326</v>
      </c>
      <c r="S2337" s="9">
        <f t="shared" si="182"/>
        <v>42026.176180555558</v>
      </c>
      <c r="T2337" s="9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s="12" t="s">
        <v>8327</v>
      </c>
      <c r="R2338" s="12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 s="10">
        <f t="shared" si="181"/>
        <v>510</v>
      </c>
      <c r="Q2339" s="12" t="s">
        <v>8313</v>
      </c>
      <c r="R2339" s="12" t="s">
        <v>8351</v>
      </c>
      <c r="S2339" s="9">
        <f t="shared" si="182"/>
        <v>42240.857222222221</v>
      </c>
      <c r="T2339" s="9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 s="10">
        <f t="shared" si="181"/>
        <v>340</v>
      </c>
      <c r="Q2340" s="12" t="s">
        <v>8319</v>
      </c>
      <c r="R2340" s="12" t="s">
        <v>8345</v>
      </c>
      <c r="S2340" s="9">
        <f t="shared" si="182"/>
        <v>42605.053993055553</v>
      </c>
      <c r="T2340" s="9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s="12" t="s">
        <v>8323</v>
      </c>
      <c r="R2341" s="12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s="12" t="s">
        <v>8327</v>
      </c>
      <c r="R2342" s="12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s="12" t="s">
        <v>8327</v>
      </c>
      <c r="R2343" s="12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s="12" t="s">
        <v>8327</v>
      </c>
      <c r="R2344" s="12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s="12" t="s">
        <v>8313</v>
      </c>
      <c r="R2345" s="12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 s="10">
        <f t="shared" si="181"/>
        <v>63.13</v>
      </c>
      <c r="Q2346" s="12" t="s">
        <v>8323</v>
      </c>
      <c r="R2346" s="12" t="s">
        <v>8326</v>
      </c>
      <c r="S2346" s="9">
        <f t="shared" si="182"/>
        <v>42143.917743055557</v>
      </c>
      <c r="T2346" s="9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 s="10">
        <f t="shared" si="181"/>
        <v>59.41</v>
      </c>
      <c r="Q2347" s="12" t="s">
        <v>8323</v>
      </c>
      <c r="R2347" s="12" t="s">
        <v>8326</v>
      </c>
      <c r="S2347" s="9">
        <f t="shared" si="182"/>
        <v>42220.79487268519</v>
      </c>
      <c r="T2347" s="9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s="12" t="s">
        <v>8327</v>
      </c>
      <c r="R2348" s="12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s="12" t="s">
        <v>8323</v>
      </c>
      <c r="R2349" s="12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s="12" t="s">
        <v>8323</v>
      </c>
      <c r="R2350" s="12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s="12" t="s">
        <v>8316</v>
      </c>
      <c r="R2351" s="12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 s="10">
        <f t="shared" si="181"/>
        <v>45.59</v>
      </c>
      <c r="Q2352" s="12" t="s">
        <v>8323</v>
      </c>
      <c r="R2352" s="12" t="s">
        <v>8324</v>
      </c>
      <c r="S2352" s="9">
        <f t="shared" si="182"/>
        <v>42390.838738425926</v>
      </c>
      <c r="T2352" s="9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 s="10">
        <f t="shared" si="181"/>
        <v>27.86</v>
      </c>
      <c r="Q2353" s="12" t="s">
        <v>8327</v>
      </c>
      <c r="R2353" s="12" t="s">
        <v>8338</v>
      </c>
      <c r="S2353" s="9">
        <f t="shared" si="182"/>
        <v>42459.693865740745</v>
      </c>
      <c r="T2353" s="9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s="12" t="s">
        <v>8311</v>
      </c>
      <c r="R2354" s="12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s="12" t="s">
        <v>8327</v>
      </c>
      <c r="R2355" s="12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 s="10">
        <f t="shared" si="181"/>
        <v>40.04</v>
      </c>
      <c r="Q2356" s="12" t="s">
        <v>8327</v>
      </c>
      <c r="R2356" s="12" t="s">
        <v>8331</v>
      </c>
      <c r="S2356" s="9">
        <f t="shared" si="182"/>
        <v>41067.827418981484</v>
      </c>
      <c r="T2356" s="9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 s="10">
        <f t="shared" si="181"/>
        <v>40.04</v>
      </c>
      <c r="Q2357" s="12" t="s">
        <v>8327</v>
      </c>
      <c r="R2357" s="12" t="s">
        <v>8328</v>
      </c>
      <c r="S2357" s="9">
        <f t="shared" si="182"/>
        <v>40711.782210648147</v>
      </c>
      <c r="T2357" s="9">
        <f t="shared" si="183"/>
        <v>40756.782210648147</v>
      </c>
      <c r="U2357">
        <f t="shared" si="184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 s="10">
        <f t="shared" si="181"/>
        <v>37.07</v>
      </c>
      <c r="Q2358" s="12" t="s">
        <v>8327</v>
      </c>
      <c r="R2358" s="12" t="s">
        <v>8331</v>
      </c>
      <c r="S2358" s="9">
        <f t="shared" si="182"/>
        <v>41409.00037037037</v>
      </c>
      <c r="T2358" s="9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 s="10">
        <f t="shared" si="181"/>
        <v>91</v>
      </c>
      <c r="Q2359" s="12" t="s">
        <v>8308</v>
      </c>
      <c r="R2359" s="12" t="s">
        <v>8340</v>
      </c>
      <c r="S2359" s="9">
        <f t="shared" si="182"/>
        <v>42319.035833333335</v>
      </c>
      <c r="T2359" s="9">
        <f t="shared" si="183"/>
        <v>42379.035833333335</v>
      </c>
      <c r="U2359">
        <f t="shared" si="184"/>
        <v>2015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 s="10">
        <f t="shared" si="181"/>
        <v>52.68</v>
      </c>
      <c r="Q2360" s="12" t="s">
        <v>8327</v>
      </c>
      <c r="R2360" s="12" t="s">
        <v>8331</v>
      </c>
      <c r="S2360" s="9">
        <f t="shared" si="182"/>
        <v>41655.709305555552</v>
      </c>
      <c r="T2360" s="9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s="12" t="s">
        <v>8323</v>
      </c>
      <c r="R2361" s="12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s="12" t="s">
        <v>8323</v>
      </c>
      <c r="R2362" s="12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 s="10">
        <f t="shared" si="181"/>
        <v>35.71</v>
      </c>
      <c r="Q2363" s="12" t="s">
        <v>8319</v>
      </c>
      <c r="R2363" s="12" t="s">
        <v>8357</v>
      </c>
      <c r="S2363" s="9">
        <f t="shared" si="182"/>
        <v>42058.809594907405</v>
      </c>
      <c r="T2363" s="9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 s="10">
        <f t="shared" si="181"/>
        <v>142.86000000000001</v>
      </c>
      <c r="Q2364" s="12" t="s">
        <v>8323</v>
      </c>
      <c r="R2364" s="12" t="s">
        <v>8326</v>
      </c>
      <c r="S2364" s="9">
        <f t="shared" si="182"/>
        <v>42308.211215277777</v>
      </c>
      <c r="T2364" s="9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 s="10">
        <f t="shared" si="181"/>
        <v>71.430000000000007</v>
      </c>
      <c r="Q2365" s="12" t="s">
        <v>8321</v>
      </c>
      <c r="R2365" s="12" t="s">
        <v>8322</v>
      </c>
      <c r="S2365" s="9">
        <f t="shared" si="182"/>
        <v>42112.036712962959</v>
      </c>
      <c r="T2365" s="9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 s="10">
        <f t="shared" si="181"/>
        <v>52.63</v>
      </c>
      <c r="Q2366" s="12" t="s">
        <v>8327</v>
      </c>
      <c r="R2366" s="12" t="s">
        <v>8331</v>
      </c>
      <c r="S2366" s="9">
        <f t="shared" si="182"/>
        <v>42523.333310185189</v>
      </c>
      <c r="T2366" s="9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 s="10">
        <f t="shared" si="181"/>
        <v>76.92</v>
      </c>
      <c r="Q2367" s="12" t="s">
        <v>8327</v>
      </c>
      <c r="R2367" s="12" t="s">
        <v>8331</v>
      </c>
      <c r="S2367" s="9">
        <f t="shared" si="182"/>
        <v>42082.580092592587</v>
      </c>
      <c r="T2367" s="9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 s="10">
        <f t="shared" si="181"/>
        <v>28.57</v>
      </c>
      <c r="Q2368" s="12" t="s">
        <v>8323</v>
      </c>
      <c r="R2368" s="12" t="s">
        <v>8326</v>
      </c>
      <c r="S2368" s="9">
        <f t="shared" si="182"/>
        <v>41875.922858796301</v>
      </c>
      <c r="T2368" s="9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 s="10">
        <f t="shared" si="181"/>
        <v>41.67</v>
      </c>
      <c r="Q2369" s="12" t="s">
        <v>8323</v>
      </c>
      <c r="R2369" s="12" t="s">
        <v>8335</v>
      </c>
      <c r="S2369" s="9">
        <f t="shared" si="182"/>
        <v>42403.998217592598</v>
      </c>
      <c r="T2369" s="9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 s="10">
        <f t="shared" si="181"/>
        <v>35.71</v>
      </c>
      <c r="Q2370" s="12" t="s">
        <v>8323</v>
      </c>
      <c r="R2370" s="12" t="s">
        <v>8324</v>
      </c>
      <c r="S2370" s="9">
        <f t="shared" si="182"/>
        <v>42511.362048611118</v>
      </c>
      <c r="T2370" s="9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IFERROR(ROUND(E2371/L2371,2),0)</f>
        <v>41.67</v>
      </c>
      <c r="Q2371" s="12" t="s">
        <v>8323</v>
      </c>
      <c r="R2371" s="12" t="s">
        <v>8326</v>
      </c>
      <c r="S2371" s="9">
        <f t="shared" ref="S2371:S2434" si="187">(((J2371/60)/60)/24)+DATE(1970,1,1)</f>
        <v>41829.977326388893</v>
      </c>
      <c r="T2371" s="9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125</v>
      </c>
      <c r="Q2372" s="12" t="s">
        <v>8323</v>
      </c>
      <c r="R2372" s="12" t="s">
        <v>8326</v>
      </c>
      <c r="S2372" s="9">
        <f t="shared" si="187"/>
        <v>42297.748738425929</v>
      </c>
      <c r="T2372" s="9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58.82</v>
      </c>
      <c r="Q2373" s="12" t="s">
        <v>8323</v>
      </c>
      <c r="R2373" s="12" t="s">
        <v>8326</v>
      </c>
      <c r="S2373" s="9">
        <f t="shared" si="187"/>
        <v>42057.536944444444</v>
      </c>
      <c r="T2373" s="9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 s="10">
        <f t="shared" si="186"/>
        <v>41.67</v>
      </c>
      <c r="Q2374" s="12" t="s">
        <v>8323</v>
      </c>
      <c r="R2374" s="12" t="s">
        <v>8326</v>
      </c>
      <c r="S2374" s="9">
        <f t="shared" si="187"/>
        <v>42059.453923611116</v>
      </c>
      <c r="T2374" s="9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s="12" t="s">
        <v>8313</v>
      </c>
      <c r="R2375" s="12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s="12" t="s">
        <v>8313</v>
      </c>
      <c r="R2376" s="12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s="12" t="s">
        <v>8308</v>
      </c>
      <c r="R2377" s="12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s="12" t="s">
        <v>8308</v>
      </c>
      <c r="R2378" s="12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 s="10">
        <f t="shared" si="186"/>
        <v>57.65</v>
      </c>
      <c r="Q2379" s="12" t="s">
        <v>8323</v>
      </c>
      <c r="R2379" s="12" t="s">
        <v>8335</v>
      </c>
      <c r="S2379" s="9">
        <f t="shared" si="187"/>
        <v>41815.815046296295</v>
      </c>
      <c r="T2379" s="9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 s="10">
        <f t="shared" si="186"/>
        <v>75.38</v>
      </c>
      <c r="Q2380" s="12" t="s">
        <v>8327</v>
      </c>
      <c r="R2380" s="12" t="s">
        <v>8331</v>
      </c>
      <c r="S2380" s="9">
        <f t="shared" si="187"/>
        <v>41382.096180555556</v>
      </c>
      <c r="T2380" s="9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s="12" t="s">
        <v>8319</v>
      </c>
      <c r="R2381" s="12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s="12" t="s">
        <v>8308</v>
      </c>
      <c r="R2382" s="12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s="12" t="s">
        <v>8323</v>
      </c>
      <c r="R2383" s="12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s="12" t="s">
        <v>8308</v>
      </c>
      <c r="R2384" s="12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s="12" t="s">
        <v>8323</v>
      </c>
      <c r="R2385" s="12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s="12" t="s">
        <v>8323</v>
      </c>
      <c r="R2386" s="12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s="12" t="s">
        <v>8323</v>
      </c>
      <c r="R2387" s="12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s="12" t="s">
        <v>8319</v>
      </c>
      <c r="R2388" s="12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 s="10">
        <f t="shared" si="186"/>
        <v>66.14</v>
      </c>
      <c r="Q2389" s="12" t="s">
        <v>8323</v>
      </c>
      <c r="R2389" s="12" t="s">
        <v>8335</v>
      </c>
      <c r="S2389" s="9">
        <f t="shared" si="187"/>
        <v>41975.700636574074</v>
      </c>
      <c r="T2389" s="9">
        <f t="shared" si="188"/>
        <v>42005.700636574074</v>
      </c>
      <c r="U2389">
        <f t="shared" si="189"/>
        <v>2014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 s="10">
        <f t="shared" si="186"/>
        <v>44.1</v>
      </c>
      <c r="Q2390" s="12" t="s">
        <v>8308</v>
      </c>
      <c r="R2390" s="12" t="s">
        <v>8315</v>
      </c>
      <c r="S2390" s="9">
        <f t="shared" si="187"/>
        <v>41953.966053240743</v>
      </c>
      <c r="T2390" s="9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s="12" t="s">
        <v>8323</v>
      </c>
      <c r="R2391" s="12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s="12" t="s">
        <v>8327</v>
      </c>
      <c r="R2392" s="12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s="12" t="s">
        <v>8323</v>
      </c>
      <c r="R2393" s="12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s="12" t="s">
        <v>8327</v>
      </c>
      <c r="R2394" s="12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 s="10">
        <f t="shared" si="186"/>
        <v>60.73</v>
      </c>
      <c r="Q2395" s="12" t="s">
        <v>8319</v>
      </c>
      <c r="R2395" s="12" t="s">
        <v>8345</v>
      </c>
      <c r="S2395" s="9">
        <f t="shared" si="187"/>
        <v>42109.709629629629</v>
      </c>
      <c r="T2395" s="9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 s="10">
        <f t="shared" si="186"/>
        <v>27.61</v>
      </c>
      <c r="Q2396" s="12" t="s">
        <v>8327</v>
      </c>
      <c r="R2396" s="12" t="s">
        <v>8331</v>
      </c>
      <c r="S2396" s="9">
        <f t="shared" si="187"/>
        <v>41282.017962962964</v>
      </c>
      <c r="T2396" s="9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s="12" t="s">
        <v>8323</v>
      </c>
      <c r="R2397" s="12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s="12" t="s">
        <v>8308</v>
      </c>
      <c r="R2398" s="12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s="12" t="s">
        <v>8323</v>
      </c>
      <c r="R2399" s="12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s="12" t="s">
        <v>8313</v>
      </c>
      <c r="R2400" s="12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s="12" t="s">
        <v>8323</v>
      </c>
      <c r="R2401" s="12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s="12" t="s">
        <v>8308</v>
      </c>
      <c r="R2402" s="12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s="12" t="s">
        <v>8327</v>
      </c>
      <c r="R2403" s="12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s="12" t="s">
        <v>8321</v>
      </c>
      <c r="R2404" s="12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s="12" t="s">
        <v>8323</v>
      </c>
      <c r="R2405" s="12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s="12" t="s">
        <v>8316</v>
      </c>
      <c r="R2406" s="12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 s="10">
        <f t="shared" si="186"/>
        <v>35.799999999999997</v>
      </c>
      <c r="Q2407" s="12" t="s">
        <v>8313</v>
      </c>
      <c r="R2407" s="12" t="s">
        <v>8314</v>
      </c>
      <c r="S2407" s="9">
        <f t="shared" si="187"/>
        <v>41905.979629629634</v>
      </c>
      <c r="T2407" s="9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 s="10">
        <f t="shared" si="186"/>
        <v>47.11</v>
      </c>
      <c r="Q2408" s="12" t="s">
        <v>8311</v>
      </c>
      <c r="R2408" s="12" t="s">
        <v>8352</v>
      </c>
      <c r="S2408" s="9">
        <f t="shared" si="187"/>
        <v>41520.561041666668</v>
      </c>
      <c r="T2408" s="9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s="12" t="s">
        <v>8308</v>
      </c>
      <c r="R2409" s="12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s="12" t="s">
        <v>8327</v>
      </c>
      <c r="R2410" s="12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s="12" t="s">
        <v>8323</v>
      </c>
      <c r="R2411" s="12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s="12" t="s">
        <v>8319</v>
      </c>
      <c r="R2412" s="12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s="12" t="s">
        <v>8311</v>
      </c>
      <c r="R2413" s="12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 s="10">
        <f t="shared" si="186"/>
        <v>80.45</v>
      </c>
      <c r="Q2414" s="12" t="s">
        <v>8308</v>
      </c>
      <c r="R2414" s="12" t="s">
        <v>8315</v>
      </c>
      <c r="S2414" s="9">
        <f t="shared" si="187"/>
        <v>41953.158854166672</v>
      </c>
      <c r="T2414" s="9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 s="10">
        <f t="shared" si="186"/>
        <v>35.4</v>
      </c>
      <c r="Q2415" s="12" t="s">
        <v>8313</v>
      </c>
      <c r="R2415" s="12" t="s">
        <v>8314</v>
      </c>
      <c r="S2415" s="9">
        <f t="shared" si="187"/>
        <v>42410.982002314813</v>
      </c>
      <c r="T2415" s="9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 s="10">
        <f t="shared" si="186"/>
        <v>55.06</v>
      </c>
      <c r="Q2416" s="12" t="s">
        <v>8323</v>
      </c>
      <c r="R2416" s="12" t="s">
        <v>8335</v>
      </c>
      <c r="S2416" s="9">
        <f t="shared" si="187"/>
        <v>41982.737071759257</v>
      </c>
      <c r="T2416" s="9">
        <f t="shared" si="188"/>
        <v>42015.207638888889</v>
      </c>
      <c r="U2416">
        <f t="shared" si="189"/>
        <v>2014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 s="10">
        <f t="shared" si="186"/>
        <v>51.82</v>
      </c>
      <c r="Q2417" s="12" t="s">
        <v>8308</v>
      </c>
      <c r="R2417" s="12" t="s">
        <v>8310</v>
      </c>
      <c r="S2417" s="9">
        <f t="shared" si="187"/>
        <v>42082.802812499998</v>
      </c>
      <c r="T2417" s="9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s="12" t="s">
        <v>8323</v>
      </c>
      <c r="R2418" s="12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s="12" t="s">
        <v>8323</v>
      </c>
      <c r="R2419" s="12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s="12" t="s">
        <v>8308</v>
      </c>
      <c r="R2420" s="12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s="12" t="s">
        <v>8308</v>
      </c>
      <c r="R2421" s="12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 s="10">
        <f t="shared" si="186"/>
        <v>46.05</v>
      </c>
      <c r="Q2422" s="12" t="s">
        <v>8323</v>
      </c>
      <c r="R2422" s="12" t="s">
        <v>8326</v>
      </c>
      <c r="S2422" s="9">
        <f t="shared" si="187"/>
        <v>42523.248715277776</v>
      </c>
      <c r="T2422" s="9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 s="10">
        <f t="shared" si="186"/>
        <v>62.5</v>
      </c>
      <c r="Q2423" s="12" t="s">
        <v>8327</v>
      </c>
      <c r="R2423" s="12" t="s">
        <v>8331</v>
      </c>
      <c r="S2423" s="9">
        <f t="shared" si="187"/>
        <v>42184.646863425922</v>
      </c>
      <c r="T2423" s="9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s="12" t="s">
        <v>8323</v>
      </c>
      <c r="R2424" s="12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s="12" t="s">
        <v>8323</v>
      </c>
      <c r="R2425" s="12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s="12" t="s">
        <v>8313</v>
      </c>
      <c r="R2426" s="12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 s="10">
        <f t="shared" si="186"/>
        <v>50.65</v>
      </c>
      <c r="Q2427" s="12" t="s">
        <v>8308</v>
      </c>
      <c r="R2427" s="12" t="s">
        <v>8310</v>
      </c>
      <c r="S2427" s="9">
        <f t="shared" si="187"/>
        <v>42060.913877314815</v>
      </c>
      <c r="T2427" s="9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 s="10">
        <f t="shared" si="186"/>
        <v>61.5</v>
      </c>
      <c r="Q2428" s="12" t="s">
        <v>8321</v>
      </c>
      <c r="R2428" s="12" t="s">
        <v>8339</v>
      </c>
      <c r="S2428" s="9">
        <f t="shared" si="187"/>
        <v>41869.698136574072</v>
      </c>
      <c r="T2428" s="9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s="12" t="s">
        <v>8327</v>
      </c>
      <c r="R2429" s="12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s="12" t="s">
        <v>8313</v>
      </c>
      <c r="R2430" s="12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s="12" t="s">
        <v>8327</v>
      </c>
      <c r="R2431" s="12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s="12" t="s">
        <v>8316</v>
      </c>
      <c r="R2432" s="12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s="12" t="s">
        <v>8323</v>
      </c>
      <c r="R2433" s="12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 s="10">
        <f t="shared" si="186"/>
        <v>56.67</v>
      </c>
      <c r="Q2434" s="12" t="s">
        <v>8327</v>
      </c>
      <c r="R2434" s="12" t="s">
        <v>8330</v>
      </c>
      <c r="S2434" s="9">
        <f t="shared" si="187"/>
        <v>42175.948981481488</v>
      </c>
      <c r="T2434" s="9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 s="10">
        <f t="shared" ref="P2435:P2498" si="191">IFERROR(ROUND(E2435/L2435,2),0)</f>
        <v>121.43</v>
      </c>
      <c r="Q2435" s="12" t="s">
        <v>8308</v>
      </c>
      <c r="R2435" s="12" t="s">
        <v>8342</v>
      </c>
      <c r="S2435" s="9">
        <f t="shared" ref="S2435:S2498" si="192">(((J2435/60)/60)/24)+DATE(1970,1,1)</f>
        <v>41948.00209490741</v>
      </c>
      <c r="T2435" s="9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 s="10">
        <f t="shared" si="191"/>
        <v>40.479999999999997</v>
      </c>
      <c r="Q2436" s="12" t="s">
        <v>8316</v>
      </c>
      <c r="R2436" s="12" t="s">
        <v>8334</v>
      </c>
      <c r="S2436" s="9">
        <f t="shared" si="192"/>
        <v>41572.229849537034</v>
      </c>
      <c r="T2436" s="9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 s="10">
        <f t="shared" si="191"/>
        <v>40.479999999999997</v>
      </c>
      <c r="Q2437" s="12" t="s">
        <v>8323</v>
      </c>
      <c r="R2437" s="12" t="s">
        <v>8326</v>
      </c>
      <c r="S2437" s="9">
        <f t="shared" si="192"/>
        <v>42307.908379629633</v>
      </c>
      <c r="T2437" s="9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 s="10">
        <f t="shared" si="191"/>
        <v>34</v>
      </c>
      <c r="Q2438" s="12" t="s">
        <v>8327</v>
      </c>
      <c r="R2438" s="12" t="s">
        <v>8328</v>
      </c>
      <c r="S2438" s="9">
        <f t="shared" si="192"/>
        <v>41034.72216435185</v>
      </c>
      <c r="T2438" s="9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s="12" t="s">
        <v>8323</v>
      </c>
      <c r="R2439" s="12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s="12" t="s">
        <v>8323</v>
      </c>
      <c r="R2440" s="12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s="12" t="s">
        <v>8308</v>
      </c>
      <c r="R2441" s="12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s="12" t="s">
        <v>8311</v>
      </c>
      <c r="R2442" s="12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s="12" t="s">
        <v>8308</v>
      </c>
      <c r="R2443" s="12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s="12" t="s">
        <v>8323</v>
      </c>
      <c r="R2444" s="12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s="12" t="s">
        <v>8323</v>
      </c>
      <c r="R2445" s="12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s="12" t="s">
        <v>8311</v>
      </c>
      <c r="R2446" s="12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s="12" t="s">
        <v>8321</v>
      </c>
      <c r="R2447" s="12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s="12" t="s">
        <v>8323</v>
      </c>
      <c r="R2448" s="12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s="12" t="s">
        <v>8327</v>
      </c>
      <c r="R2449" s="12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s="12" t="s">
        <v>8327</v>
      </c>
      <c r="R2450" s="12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 s="10">
        <f t="shared" si="191"/>
        <v>50.88</v>
      </c>
      <c r="Q2451" s="12" t="s">
        <v>8323</v>
      </c>
      <c r="R2451" s="12" t="s">
        <v>8326</v>
      </c>
      <c r="S2451" s="9">
        <f t="shared" si="192"/>
        <v>42193.482291666667</v>
      </c>
      <c r="T2451" s="9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 s="10">
        <f t="shared" si="191"/>
        <v>54.27</v>
      </c>
      <c r="Q2452" s="12" t="s">
        <v>8311</v>
      </c>
      <c r="R2452" s="12" t="s">
        <v>8333</v>
      </c>
      <c r="S2452" s="9">
        <f t="shared" si="192"/>
        <v>40990.709317129629</v>
      </c>
      <c r="T2452" s="9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s="12" t="s">
        <v>8316</v>
      </c>
      <c r="R2453" s="12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s="12" t="s">
        <v>8327</v>
      </c>
      <c r="R2454" s="12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s="12" t="s">
        <v>8327</v>
      </c>
      <c r="R2455" s="12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s="12" t="s">
        <v>8323</v>
      </c>
      <c r="R2456" s="12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s="12" t="s">
        <v>8311</v>
      </c>
      <c r="R2457" s="12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s="12" t="s">
        <v>8308</v>
      </c>
      <c r="R2458" s="12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s="12" t="s">
        <v>8311</v>
      </c>
      <c r="R2459" s="12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s="12" t="s">
        <v>8323</v>
      </c>
      <c r="R2460" s="12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 s="10">
        <f t="shared" si="191"/>
        <v>42.16</v>
      </c>
      <c r="Q2461" s="12" t="s">
        <v>8311</v>
      </c>
      <c r="R2461" s="12" t="s">
        <v>8356</v>
      </c>
      <c r="S2461" s="9">
        <f t="shared" si="192"/>
        <v>41850.781377314815</v>
      </c>
      <c r="T2461" s="9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 s="10">
        <f t="shared" si="191"/>
        <v>53.4</v>
      </c>
      <c r="Q2462" s="12" t="s">
        <v>8319</v>
      </c>
      <c r="R2462" s="12" t="s">
        <v>8320</v>
      </c>
      <c r="S2462" s="9">
        <f t="shared" si="192"/>
        <v>42338.84375</v>
      </c>
      <c r="T2462" s="9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 s="10">
        <f t="shared" si="191"/>
        <v>200</v>
      </c>
      <c r="Q2463" s="12" t="s">
        <v>8319</v>
      </c>
      <c r="R2463" s="12" t="s">
        <v>8345</v>
      </c>
      <c r="S2463" s="9">
        <f t="shared" si="192"/>
        <v>41820.914641203701</v>
      </c>
      <c r="T2463" s="9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 s="10">
        <f t="shared" si="191"/>
        <v>800</v>
      </c>
      <c r="Q2464" s="12" t="s">
        <v>8323</v>
      </c>
      <c r="R2464" s="12" t="s">
        <v>8326</v>
      </c>
      <c r="S2464" s="9">
        <f t="shared" si="192"/>
        <v>42693.031828703708</v>
      </c>
      <c r="T2464" s="9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 s="10">
        <f t="shared" si="191"/>
        <v>160</v>
      </c>
      <c r="Q2465" s="12" t="s">
        <v>8321</v>
      </c>
      <c r="R2465" s="12" t="s">
        <v>8325</v>
      </c>
      <c r="S2465" s="9">
        <f t="shared" si="192"/>
        <v>42182.234456018516</v>
      </c>
      <c r="T2465" s="9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 s="10">
        <f t="shared" si="191"/>
        <v>88.89</v>
      </c>
      <c r="Q2466" s="12" t="s">
        <v>8311</v>
      </c>
      <c r="R2466" s="12" t="s">
        <v>8348</v>
      </c>
      <c r="S2466" s="9">
        <f t="shared" si="192"/>
        <v>42192.675821759258</v>
      </c>
      <c r="T2466" s="9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s="12" t="s">
        <v>8323</v>
      </c>
      <c r="R2467" s="12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 s="10">
        <f t="shared" si="191"/>
        <v>57.14</v>
      </c>
      <c r="Q2468" s="12" t="s">
        <v>8321</v>
      </c>
      <c r="R2468" s="12" t="s">
        <v>8332</v>
      </c>
      <c r="S2468" s="9">
        <f t="shared" si="192"/>
        <v>42318.025011574078</v>
      </c>
      <c r="T2468" s="9">
        <f t="shared" si="193"/>
        <v>42378.025011574078</v>
      </c>
      <c r="U2468">
        <f t="shared" si="194"/>
        <v>2015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s="12" t="s">
        <v>8327</v>
      </c>
      <c r="R2469" s="12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s="12" t="s">
        <v>8323</v>
      </c>
      <c r="R2470" s="12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 s="10">
        <f t="shared" si="191"/>
        <v>56.79</v>
      </c>
      <c r="Q2471" s="12" t="s">
        <v>8323</v>
      </c>
      <c r="R2471" s="12" t="s">
        <v>8324</v>
      </c>
      <c r="S2471" s="9">
        <f t="shared" si="192"/>
        <v>42114.825532407413</v>
      </c>
      <c r="T2471" s="9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 s="10">
        <f t="shared" si="191"/>
        <v>88.33</v>
      </c>
      <c r="Q2472" s="12" t="s">
        <v>8323</v>
      </c>
      <c r="R2472" s="12" t="s">
        <v>8326</v>
      </c>
      <c r="S2472" s="9">
        <f t="shared" si="192"/>
        <v>42534.933321759265</v>
      </c>
      <c r="T2472" s="9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 s="10">
        <f t="shared" si="191"/>
        <v>88.33</v>
      </c>
      <c r="Q2473" s="12" t="s">
        <v>8323</v>
      </c>
      <c r="R2473" s="12" t="s">
        <v>8335</v>
      </c>
      <c r="S2473" s="9">
        <f t="shared" si="192"/>
        <v>41872.291238425925</v>
      </c>
      <c r="T2473" s="9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s="12" t="s">
        <v>8323</v>
      </c>
      <c r="R2474" s="12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s="12" t="s">
        <v>8308</v>
      </c>
      <c r="R2475" s="12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s="12" t="s">
        <v>8327</v>
      </c>
      <c r="R2476" s="12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s="12" t="s">
        <v>8323</v>
      </c>
      <c r="R2477" s="12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 s="10">
        <f t="shared" si="191"/>
        <v>97.5</v>
      </c>
      <c r="Q2478" s="12" t="s">
        <v>8323</v>
      </c>
      <c r="R2478" s="12" t="s">
        <v>8326</v>
      </c>
      <c r="S2478" s="9">
        <f t="shared" si="192"/>
        <v>41780.712893518517</v>
      </c>
      <c r="T2478" s="9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23.64</v>
      </c>
      <c r="Q2479" s="12" t="s">
        <v>8323</v>
      </c>
      <c r="R2479" s="12" t="s">
        <v>8326</v>
      </c>
      <c r="S2479" s="9">
        <f t="shared" si="192"/>
        <v>42023.634976851856</v>
      </c>
      <c r="T2479" s="9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 s="10">
        <f t="shared" si="191"/>
        <v>28.89</v>
      </c>
      <c r="Q2480" s="12" t="s">
        <v>8323</v>
      </c>
      <c r="R2480" s="12" t="s">
        <v>8326</v>
      </c>
      <c r="S2480" s="9">
        <f t="shared" si="192"/>
        <v>42093.786840277782</v>
      </c>
      <c r="T2480" s="9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s="12" t="s">
        <v>8323</v>
      </c>
      <c r="R2481" s="12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s="12" t="s">
        <v>8323</v>
      </c>
      <c r="R2482" s="12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s="12" t="s">
        <v>8321</v>
      </c>
      <c r="R2483" s="12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s="12" t="s">
        <v>8311</v>
      </c>
      <c r="R2484" s="12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s="12" t="s">
        <v>8321</v>
      </c>
      <c r="R2485" s="12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s="12" t="s">
        <v>8327</v>
      </c>
      <c r="R2486" s="12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s="12" t="s">
        <v>8323</v>
      </c>
      <c r="R2487" s="12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s="12" t="s">
        <v>8323</v>
      </c>
      <c r="R2488" s="12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s="12" t="s">
        <v>8323</v>
      </c>
      <c r="R2489" s="12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s="12" t="s">
        <v>8327</v>
      </c>
      <c r="R2490" s="12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s="12" t="s">
        <v>8327</v>
      </c>
      <c r="R2491" s="12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s="12" t="s">
        <v>8323</v>
      </c>
      <c r="R2492" s="12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 s="10">
        <f t="shared" si="191"/>
        <v>83.33</v>
      </c>
      <c r="Q2493" s="12" t="s">
        <v>8323</v>
      </c>
      <c r="R2493" s="12" t="s">
        <v>8326</v>
      </c>
      <c r="S2493" s="9">
        <f t="shared" si="192"/>
        <v>41746.189409722225</v>
      </c>
      <c r="T2493" s="9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 s="10">
        <f t="shared" si="191"/>
        <v>35.71</v>
      </c>
      <c r="Q2494" s="12" t="s">
        <v>8327</v>
      </c>
      <c r="R2494" s="12" t="s">
        <v>8328</v>
      </c>
      <c r="S2494" s="9">
        <f t="shared" si="192"/>
        <v>42713.941099537042</v>
      </c>
      <c r="T2494" s="9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 s="10">
        <f t="shared" si="191"/>
        <v>27.78</v>
      </c>
      <c r="Q2495" s="12" t="s">
        <v>8327</v>
      </c>
      <c r="R2495" s="12" t="s">
        <v>8328</v>
      </c>
      <c r="S2495" s="9">
        <f t="shared" si="192"/>
        <v>41024.985972222225</v>
      </c>
      <c r="T2495" s="9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s="12" t="s">
        <v>8321</v>
      </c>
      <c r="R2496" s="12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s="12" t="s">
        <v>8323</v>
      </c>
      <c r="R2497" s="12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s="12" t="s">
        <v>8323</v>
      </c>
      <c r="R2498" s="12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s="12" t="s">
        <v>8316</v>
      </c>
      <c r="R2499" s="12" t="s">
        <v>8334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s="12" t="s">
        <v>8311</v>
      </c>
      <c r="R2500" s="12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s="12" t="s">
        <v>8327</v>
      </c>
      <c r="R2501" s="12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 s="10">
        <f t="shared" si="196"/>
        <v>91.25</v>
      </c>
      <c r="Q2502" s="12" t="s">
        <v>8323</v>
      </c>
      <c r="R2502" s="12" t="s">
        <v>8326</v>
      </c>
      <c r="S2502" s="9">
        <f t="shared" si="197"/>
        <v>41890.086805555555</v>
      </c>
      <c r="T2502" s="9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 s="10">
        <f t="shared" si="196"/>
        <v>36.5</v>
      </c>
      <c r="Q2503" s="12" t="s">
        <v>8323</v>
      </c>
      <c r="R2503" s="12" t="s">
        <v>8326</v>
      </c>
      <c r="S2503" s="9">
        <f t="shared" si="197"/>
        <v>41780.525937500002</v>
      </c>
      <c r="T2503" s="9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s="12" t="s">
        <v>8327</v>
      </c>
      <c r="R2504" s="12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s="12" t="s">
        <v>8308</v>
      </c>
      <c r="R2505" s="12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s="12" t="s">
        <v>8327</v>
      </c>
      <c r="R2506" s="12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s="12" t="s">
        <v>8321</v>
      </c>
      <c r="R2507" s="12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s="12" t="s">
        <v>8323</v>
      </c>
      <c r="R2508" s="12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s="12" t="s">
        <v>8323</v>
      </c>
      <c r="R2509" s="12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s="12" t="s">
        <v>8323</v>
      </c>
      <c r="R2510" s="12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s="12" t="s">
        <v>8308</v>
      </c>
      <c r="R2511" s="12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 s="10">
        <f t="shared" si="196"/>
        <v>59.58</v>
      </c>
      <c r="Q2512" s="12" t="s">
        <v>8323</v>
      </c>
      <c r="R2512" s="12" t="s">
        <v>8326</v>
      </c>
      <c r="S2512" s="9">
        <f t="shared" si="197"/>
        <v>42061.963263888887</v>
      </c>
      <c r="T2512" s="9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 s="10">
        <f t="shared" si="196"/>
        <v>65</v>
      </c>
      <c r="Q2513" s="12" t="s">
        <v>8323</v>
      </c>
      <c r="R2513" s="12" t="s">
        <v>8324</v>
      </c>
      <c r="S2513" s="9">
        <f t="shared" si="197"/>
        <v>42141.741307870368</v>
      </c>
      <c r="T2513" s="9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 s="10">
        <f t="shared" si="196"/>
        <v>27.5</v>
      </c>
      <c r="Q2514" s="12" t="s">
        <v>8323</v>
      </c>
      <c r="R2514" s="12" t="s">
        <v>8326</v>
      </c>
      <c r="S2514" s="9">
        <f t="shared" si="197"/>
        <v>42101.423541666663</v>
      </c>
      <c r="T2514" s="9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s="12" t="s">
        <v>8323</v>
      </c>
      <c r="R2515" s="12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s="12" t="s">
        <v>8323</v>
      </c>
      <c r="R2516" s="12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s="12" t="s">
        <v>8308</v>
      </c>
      <c r="R2517" s="12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s="12" t="s">
        <v>8323</v>
      </c>
      <c r="R2518" s="12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s="12" t="s">
        <v>8323</v>
      </c>
      <c r="R2519" s="12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s="12" t="s">
        <v>8311</v>
      </c>
      <c r="R2520" s="12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s="12" t="s">
        <v>8308</v>
      </c>
      <c r="R2521" s="12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s="12" t="s">
        <v>8327</v>
      </c>
      <c r="R2522" s="12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s="12" t="s">
        <v>8323</v>
      </c>
      <c r="R2523" s="12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s="12" t="s">
        <v>8308</v>
      </c>
      <c r="R2524" s="12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 s="10">
        <f t="shared" si="196"/>
        <v>27.36</v>
      </c>
      <c r="Q2525" s="12" t="s">
        <v>8308</v>
      </c>
      <c r="R2525" s="12" t="s">
        <v>8310</v>
      </c>
      <c r="S2525" s="9">
        <f t="shared" si="197"/>
        <v>42090.831273148149</v>
      </c>
      <c r="T2525" s="9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 s="10">
        <f t="shared" si="196"/>
        <v>45.6</v>
      </c>
      <c r="Q2526" s="12" t="s">
        <v>8321</v>
      </c>
      <c r="R2526" s="12" t="s">
        <v>8322</v>
      </c>
      <c r="S2526" s="9">
        <f t="shared" si="197"/>
        <v>42543.862777777773</v>
      </c>
      <c r="T2526" s="9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s="12" t="s">
        <v>8327</v>
      </c>
      <c r="R2527" s="12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s="12" t="s">
        <v>8327</v>
      </c>
      <c r="R2528" s="12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s="12" t="s">
        <v>8327</v>
      </c>
      <c r="R2529" s="12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s="12" t="s">
        <v>8316</v>
      </c>
      <c r="R2530" s="12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s="12" t="s">
        <v>8313</v>
      </c>
      <c r="R2531" s="12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s="12" t="s">
        <v>8321</v>
      </c>
      <c r="R2532" s="12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s="12" t="s">
        <v>8313</v>
      </c>
      <c r="R2533" s="12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s="12" t="s">
        <v>8323</v>
      </c>
      <c r="R2534" s="12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s="12" t="s">
        <v>8308</v>
      </c>
      <c r="R2535" s="12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s="12" t="s">
        <v>8308</v>
      </c>
      <c r="R2536" s="12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s="12" t="s">
        <v>8323</v>
      </c>
      <c r="R2537" s="12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s="12" t="s">
        <v>8323</v>
      </c>
      <c r="R2538" s="12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s="12" t="s">
        <v>8323</v>
      </c>
      <c r="R2539" s="12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s="12" t="s">
        <v>8323</v>
      </c>
      <c r="R2540" s="12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s="12" t="s">
        <v>8323</v>
      </c>
      <c r="R2541" s="12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s="12" t="s">
        <v>8313</v>
      </c>
      <c r="R2542" s="12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 s="10">
        <f t="shared" si="196"/>
        <v>93</v>
      </c>
      <c r="Q2543" s="12" t="s">
        <v>8323</v>
      </c>
      <c r="R2543" s="12" t="s">
        <v>8326</v>
      </c>
      <c r="S2543" s="9">
        <f t="shared" si="197"/>
        <v>42265.683182870373</v>
      </c>
      <c r="T2543" s="9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 s="10">
        <f t="shared" si="196"/>
        <v>65.099999999999994</v>
      </c>
      <c r="Q2544" s="12" t="s">
        <v>8313</v>
      </c>
      <c r="R2544" s="12" t="s">
        <v>8314</v>
      </c>
      <c r="S2544" s="9">
        <f t="shared" si="197"/>
        <v>42025.357094907406</v>
      </c>
      <c r="T2544" s="9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 s="10">
        <f t="shared" si="196"/>
        <v>216.67</v>
      </c>
      <c r="Q2545" s="12" t="s">
        <v>8327</v>
      </c>
      <c r="R2545" s="12" t="s">
        <v>8330</v>
      </c>
      <c r="S2545" s="9">
        <f t="shared" si="197"/>
        <v>42129.82540509259</v>
      </c>
      <c r="T2545" s="9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 s="10">
        <f t="shared" si="196"/>
        <v>108.33</v>
      </c>
      <c r="Q2546" s="12" t="s">
        <v>8323</v>
      </c>
      <c r="R2546" s="12" t="s">
        <v>8326</v>
      </c>
      <c r="S2546" s="9">
        <f t="shared" si="197"/>
        <v>42672.955138888887</v>
      </c>
      <c r="T2546" s="9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 s="10">
        <f t="shared" si="196"/>
        <v>65</v>
      </c>
      <c r="Q2547" s="12" t="s">
        <v>8311</v>
      </c>
      <c r="R2547" s="12" t="s">
        <v>8349</v>
      </c>
      <c r="S2547" s="9">
        <f t="shared" si="197"/>
        <v>42140.879259259258</v>
      </c>
      <c r="T2547" s="9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 s="10">
        <f t="shared" si="196"/>
        <v>46.43</v>
      </c>
      <c r="Q2548" s="12" t="s">
        <v>8323</v>
      </c>
      <c r="R2548" s="12" t="s">
        <v>8326</v>
      </c>
      <c r="S2548" s="9">
        <f t="shared" si="197"/>
        <v>41841.651597222226</v>
      </c>
      <c r="T2548" s="9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50</v>
      </c>
      <c r="Q2549" s="12" t="s">
        <v>8323</v>
      </c>
      <c r="R2549" s="12" t="s">
        <v>8326</v>
      </c>
      <c r="S2549" s="9">
        <f t="shared" si="197"/>
        <v>42053.106111111112</v>
      </c>
      <c r="T2549" s="9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 s="10">
        <f t="shared" si="196"/>
        <v>46.43</v>
      </c>
      <c r="Q2550" s="12" t="s">
        <v>8323</v>
      </c>
      <c r="R2550" s="12" t="s">
        <v>8326</v>
      </c>
      <c r="S2550" s="9">
        <f t="shared" si="197"/>
        <v>42053.733078703706</v>
      </c>
      <c r="T2550" s="9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s="12" t="s">
        <v>8323</v>
      </c>
      <c r="R2551" s="12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s="12" t="s">
        <v>8323</v>
      </c>
      <c r="R2552" s="12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s="12" t="s">
        <v>8327</v>
      </c>
      <c r="R2553" s="12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 s="10">
        <f t="shared" si="196"/>
        <v>45.79</v>
      </c>
      <c r="Q2554" s="12" t="s">
        <v>8323</v>
      </c>
      <c r="R2554" s="12" t="s">
        <v>8326</v>
      </c>
      <c r="S2554" s="9">
        <f t="shared" si="197"/>
        <v>42640.278171296297</v>
      </c>
      <c r="T2554" s="9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s="12" t="s">
        <v>8323</v>
      </c>
      <c r="R2555" s="12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s="12" t="s">
        <v>8323</v>
      </c>
      <c r="R2556" s="12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 s="10">
        <f t="shared" si="196"/>
        <v>21.37</v>
      </c>
      <c r="Q2557" s="12" t="s">
        <v>8327</v>
      </c>
      <c r="R2557" s="12" t="s">
        <v>8329</v>
      </c>
      <c r="S2557" s="9">
        <f t="shared" si="197"/>
        <v>42692.109328703707</v>
      </c>
      <c r="T2557" s="9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s="12" t="s">
        <v>8321</v>
      </c>
      <c r="R2558" s="12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s="12" t="s">
        <v>8321</v>
      </c>
      <c r="R2559" s="12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s="12" t="s">
        <v>8327</v>
      </c>
      <c r="R2560" s="12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s="12" t="s">
        <v>8327</v>
      </c>
      <c r="R2561" s="12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s="12" t="s">
        <v>8323</v>
      </c>
      <c r="R2562" s="12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IFERROR(ROUND(E2563/L2563,2),0)</f>
        <v>24.5</v>
      </c>
      <c r="Q2563" s="12" t="s">
        <v>8308</v>
      </c>
      <c r="R2563" s="12" t="s">
        <v>8318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 s="10">
        <f t="shared" si="201"/>
        <v>90.86</v>
      </c>
      <c r="Q2564" s="12" t="s">
        <v>8308</v>
      </c>
      <c r="R2564" s="12" t="s">
        <v>8310</v>
      </c>
      <c r="S2564" s="9">
        <f t="shared" si="202"/>
        <v>41913.521064814813</v>
      </c>
      <c r="T2564" s="9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 s="10">
        <f t="shared" si="201"/>
        <v>70.67</v>
      </c>
      <c r="Q2565" s="12" t="s">
        <v>8323</v>
      </c>
      <c r="R2565" s="12" t="s">
        <v>8324</v>
      </c>
      <c r="S2565" s="9">
        <f t="shared" si="202"/>
        <v>42465.16851851852</v>
      </c>
      <c r="T2565" s="9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 s="10">
        <f t="shared" si="201"/>
        <v>37.409999999999997</v>
      </c>
      <c r="Q2566" s="12" t="s">
        <v>8321</v>
      </c>
      <c r="R2566" s="12" t="s">
        <v>8343</v>
      </c>
      <c r="S2566" s="9">
        <f t="shared" si="202"/>
        <v>40730.896354166667</v>
      </c>
      <c r="T2566" s="9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s="12" t="s">
        <v>8327</v>
      </c>
      <c r="R2567" s="12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 s="10">
        <f t="shared" si="201"/>
        <v>22.61</v>
      </c>
      <c r="Q2568" s="12" t="s">
        <v>8323</v>
      </c>
      <c r="R2568" s="12" t="s">
        <v>8326</v>
      </c>
      <c r="S2568" s="9">
        <f t="shared" si="202"/>
        <v>42503.539976851855</v>
      </c>
      <c r="T2568" s="9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 s="10">
        <f t="shared" si="201"/>
        <v>33.32</v>
      </c>
      <c r="Q2569" s="12" t="s">
        <v>8327</v>
      </c>
      <c r="R2569" s="12" t="s">
        <v>8331</v>
      </c>
      <c r="S2569" s="9">
        <f t="shared" si="202"/>
        <v>42198.750254629631</v>
      </c>
      <c r="T2569" s="9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s="12" t="s">
        <v>8321</v>
      </c>
      <c r="R2570" s="12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s="12" t="s">
        <v>8323</v>
      </c>
      <c r="R2571" s="12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s="12" t="s">
        <v>8323</v>
      </c>
      <c r="R2572" s="12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s="12" t="s">
        <v>8321</v>
      </c>
      <c r="R2573" s="12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s="12" t="s">
        <v>8308</v>
      </c>
      <c r="R2574" s="12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s="12" t="s">
        <v>8313</v>
      </c>
      <c r="R2575" s="12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s="12" t="s">
        <v>8323</v>
      </c>
      <c r="R2576" s="12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s="12" t="s">
        <v>8323</v>
      </c>
      <c r="R2577" s="12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s="12" t="s">
        <v>8308</v>
      </c>
      <c r="R2578" s="12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 s="10">
        <f t="shared" si="201"/>
        <v>51.67</v>
      </c>
      <c r="Q2579" s="12" t="s">
        <v>8323</v>
      </c>
      <c r="R2579" s="12" t="s">
        <v>8326</v>
      </c>
      <c r="S2579" s="9">
        <f t="shared" si="202"/>
        <v>41983.752847222218</v>
      </c>
      <c r="T2579" s="9">
        <f t="shared" si="203"/>
        <v>42014.140972222223</v>
      </c>
      <c r="U2579">
        <f t="shared" si="204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 s="10">
        <f t="shared" si="201"/>
        <v>62</v>
      </c>
      <c r="Q2580" s="12" t="s">
        <v>8323</v>
      </c>
      <c r="R2580" s="12" t="s">
        <v>8326</v>
      </c>
      <c r="S2580" s="9">
        <f t="shared" si="202"/>
        <v>41830.858344907407</v>
      </c>
      <c r="T2580" s="9">
        <f t="shared" si="203"/>
        <v>41852.291666666664</v>
      </c>
      <c r="U2580">
        <f t="shared" si="204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 s="10">
        <f t="shared" si="201"/>
        <v>56.36</v>
      </c>
      <c r="Q2581" s="12" t="s">
        <v>8327</v>
      </c>
      <c r="R2581" s="12" t="s">
        <v>8328</v>
      </c>
      <c r="S2581" s="9">
        <f t="shared" si="202"/>
        <v>40960.861562500002</v>
      </c>
      <c r="T2581" s="9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 s="10">
        <f t="shared" si="201"/>
        <v>38.75</v>
      </c>
      <c r="Q2582" s="12" t="s">
        <v>8327</v>
      </c>
      <c r="R2582" s="12" t="s">
        <v>8331</v>
      </c>
      <c r="S2582" s="9">
        <f t="shared" si="202"/>
        <v>41072.739953703705</v>
      </c>
      <c r="T2582" s="9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s="12" t="s">
        <v>8323</v>
      </c>
      <c r="R2583" s="12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s="12" t="s">
        <v>8308</v>
      </c>
      <c r="R2584" s="12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s="12" t="s">
        <v>8323</v>
      </c>
      <c r="R2585" s="12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 s="10">
        <f t="shared" si="201"/>
        <v>67.78</v>
      </c>
      <c r="Q2586" s="12" t="s">
        <v>8323</v>
      </c>
      <c r="R2586" s="12" t="s">
        <v>8324</v>
      </c>
      <c r="S2586" s="9">
        <f t="shared" si="202"/>
        <v>42246.883784722217</v>
      </c>
      <c r="T2586" s="9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s="12" t="s">
        <v>8327</v>
      </c>
      <c r="R2587" s="12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 s="10">
        <f t="shared" si="201"/>
        <v>27.73</v>
      </c>
      <c r="Q2588" s="12" t="s">
        <v>8323</v>
      </c>
      <c r="R2588" s="12" t="s">
        <v>8326</v>
      </c>
      <c r="S2588" s="9">
        <f t="shared" si="202"/>
        <v>42278.453668981485</v>
      </c>
      <c r="T2588" s="9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s="12" t="s">
        <v>8323</v>
      </c>
      <c r="R2589" s="12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s="12" t="s">
        <v>8316</v>
      </c>
      <c r="R2590" s="12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s="12" t="s">
        <v>8327</v>
      </c>
      <c r="R2591" s="12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s="12" t="s">
        <v>8323</v>
      </c>
      <c r="R2592" s="12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 s="10">
        <f t="shared" si="201"/>
        <v>201.67</v>
      </c>
      <c r="Q2593" s="12" t="s">
        <v>8323</v>
      </c>
      <c r="R2593" s="12" t="s">
        <v>8324</v>
      </c>
      <c r="S2593" s="9">
        <f t="shared" si="202"/>
        <v>42255.791909722218</v>
      </c>
      <c r="T2593" s="9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24.2</v>
      </c>
      <c r="Q2594" s="12" t="s">
        <v>8323</v>
      </c>
      <c r="R2594" s="12" t="s">
        <v>8326</v>
      </c>
      <c r="S2594" s="9">
        <f t="shared" si="202"/>
        <v>42107.621018518519</v>
      </c>
      <c r="T2594" s="9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 s="10">
        <f t="shared" si="201"/>
        <v>43.21</v>
      </c>
      <c r="Q2595" s="12" t="s">
        <v>8323</v>
      </c>
      <c r="R2595" s="12" t="s">
        <v>8326</v>
      </c>
      <c r="S2595" s="9">
        <f t="shared" si="202"/>
        <v>42559.776724537034</v>
      </c>
      <c r="T2595" s="9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 s="10">
        <f t="shared" si="201"/>
        <v>50.08</v>
      </c>
      <c r="Q2596" s="12" t="s">
        <v>8316</v>
      </c>
      <c r="R2596" s="12" t="s">
        <v>8334</v>
      </c>
      <c r="S2596" s="9">
        <f t="shared" si="202"/>
        <v>42340.701504629629</v>
      </c>
      <c r="T2596" s="9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 s="10">
        <f t="shared" si="201"/>
        <v>46.23</v>
      </c>
      <c r="Q2597" s="12" t="s">
        <v>8321</v>
      </c>
      <c r="R2597" s="12" t="s">
        <v>8322</v>
      </c>
      <c r="S2597" s="9">
        <f t="shared" si="202"/>
        <v>42211.951284722221</v>
      </c>
      <c r="T2597" s="9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 s="10">
        <f t="shared" si="201"/>
        <v>75</v>
      </c>
      <c r="Q2598" s="12" t="s">
        <v>8311</v>
      </c>
      <c r="R2598" s="12" t="s">
        <v>8348</v>
      </c>
      <c r="S2598" s="9">
        <f t="shared" si="202"/>
        <v>42457.871516203704</v>
      </c>
      <c r="T2598" s="9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 s="10">
        <f t="shared" si="201"/>
        <v>27.27</v>
      </c>
      <c r="Q2599" s="12" t="s">
        <v>8321</v>
      </c>
      <c r="R2599" s="12" t="s">
        <v>8332</v>
      </c>
      <c r="S2599" s="9">
        <f t="shared" si="202"/>
        <v>41995.752986111111</v>
      </c>
      <c r="T2599" s="9">
        <f t="shared" si="203"/>
        <v>42034.708333333328</v>
      </c>
      <c r="U2599">
        <f t="shared" si="204"/>
        <v>2014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 s="10">
        <f t="shared" si="201"/>
        <v>60</v>
      </c>
      <c r="Q2600" s="12" t="s">
        <v>8321</v>
      </c>
      <c r="R2600" s="12" t="s">
        <v>8343</v>
      </c>
      <c r="S2600" s="9">
        <f t="shared" si="202"/>
        <v>40612.695208333331</v>
      </c>
      <c r="T2600" s="9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 s="10">
        <f t="shared" si="201"/>
        <v>42.86</v>
      </c>
      <c r="Q2601" s="12" t="s">
        <v>8321</v>
      </c>
      <c r="R2601" s="12" t="s">
        <v>8322</v>
      </c>
      <c r="S2601" s="9">
        <f t="shared" si="202"/>
        <v>41657.985081018516</v>
      </c>
      <c r="T2601" s="9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s="12" t="s">
        <v>8316</v>
      </c>
      <c r="R2602" s="12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s="12" t="s">
        <v>8311</v>
      </c>
      <c r="R2603" s="12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s="12" t="s">
        <v>8323</v>
      </c>
      <c r="R2604" s="12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s="12" t="s">
        <v>8323</v>
      </c>
      <c r="R2605" s="12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s="12" t="s">
        <v>8313</v>
      </c>
      <c r="R2606" s="12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s="12" t="s">
        <v>8308</v>
      </c>
      <c r="R2607" s="12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s="12" t="s">
        <v>8308</v>
      </c>
      <c r="R2608" s="12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 s="10">
        <f t="shared" si="201"/>
        <v>24.46</v>
      </c>
      <c r="Q2609" s="12" t="s">
        <v>8323</v>
      </c>
      <c r="R2609" s="12" t="s">
        <v>8335</v>
      </c>
      <c r="S2609" s="9">
        <f t="shared" si="202"/>
        <v>42010.968240740738</v>
      </c>
      <c r="T2609" s="9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 s="10">
        <f t="shared" si="201"/>
        <v>25.52</v>
      </c>
      <c r="Q2610" s="12" t="s">
        <v>8323</v>
      </c>
      <c r="R2610" s="12" t="s">
        <v>8324</v>
      </c>
      <c r="S2610" s="9">
        <f t="shared" si="202"/>
        <v>42630.922893518517</v>
      </c>
      <c r="T2610" s="9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s="12" t="s">
        <v>8327</v>
      </c>
      <c r="R2611" s="12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s="12" t="s">
        <v>8316</v>
      </c>
      <c r="R2612" s="12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s="12" t="s">
        <v>8319</v>
      </c>
      <c r="R2613" s="12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s="12" t="s">
        <v>8323</v>
      </c>
      <c r="R2614" s="12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s="12" t="s">
        <v>8323</v>
      </c>
      <c r="R2615" s="12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s="12" t="s">
        <v>8321</v>
      </c>
      <c r="R2616" s="12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s="12" t="s">
        <v>8311</v>
      </c>
      <c r="R2617" s="12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s="12" t="s">
        <v>8323</v>
      </c>
      <c r="R2618" s="12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s="12" t="s">
        <v>8323</v>
      </c>
      <c r="R2619" s="12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s="12" t="s">
        <v>8323</v>
      </c>
      <c r="R2620" s="12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s="12" t="s">
        <v>8323</v>
      </c>
      <c r="R2621" s="12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s="12" t="s">
        <v>8323</v>
      </c>
      <c r="R2622" s="12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s="12" t="s">
        <v>8321</v>
      </c>
      <c r="R2623" s="12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s="12" t="s">
        <v>8327</v>
      </c>
      <c r="R2624" s="12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s="12" t="s">
        <v>8323</v>
      </c>
      <c r="R2625" s="12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 s="10">
        <f t="shared" si="201"/>
        <v>50.91</v>
      </c>
      <c r="Q2626" s="12" t="s">
        <v>8316</v>
      </c>
      <c r="R2626" s="12" t="s">
        <v>8334</v>
      </c>
      <c r="S2626" s="9">
        <f t="shared" si="202"/>
        <v>41255.833611111113</v>
      </c>
      <c r="T2626" s="9">
        <f t="shared" si="203"/>
        <v>41285.833611111113</v>
      </c>
      <c r="U2626">
        <f t="shared" si="204"/>
        <v>2012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IFERROR(ROUND(E2627/L2627,2),0)</f>
        <v>62.22</v>
      </c>
      <c r="Q2627" s="12" t="s">
        <v>8327</v>
      </c>
      <c r="R2627" s="12" t="s">
        <v>8330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 s="10">
        <f t="shared" si="206"/>
        <v>56</v>
      </c>
      <c r="Q2628" s="12" t="s">
        <v>8321</v>
      </c>
      <c r="R2628" s="12" t="s">
        <v>8325</v>
      </c>
      <c r="S2628" s="9">
        <f t="shared" si="207"/>
        <v>41900.505312499998</v>
      </c>
      <c r="T2628" s="9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s="12" t="s">
        <v>8327</v>
      </c>
      <c r="R2629" s="12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s="12" t="s">
        <v>8323</v>
      </c>
      <c r="R2630" s="12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s="12" t="s">
        <v>8327</v>
      </c>
      <c r="R2631" s="12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 s="10">
        <f t="shared" si="206"/>
        <v>69.13</v>
      </c>
      <c r="Q2632" s="12" t="s">
        <v>8313</v>
      </c>
      <c r="R2632" s="12" t="s">
        <v>8314</v>
      </c>
      <c r="S2632" s="9">
        <f t="shared" si="207"/>
        <v>41880.068437499998</v>
      </c>
      <c r="T2632" s="9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 s="10">
        <f t="shared" si="206"/>
        <v>55.3</v>
      </c>
      <c r="Q2633" s="12" t="s">
        <v>8308</v>
      </c>
      <c r="R2633" s="12" t="s">
        <v>8310</v>
      </c>
      <c r="S2633" s="9">
        <f t="shared" si="207"/>
        <v>41971.866574074069</v>
      </c>
      <c r="T2633" s="9">
        <f t="shared" si="208"/>
        <v>42016.866574074069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s="12" t="s">
        <v>8327</v>
      </c>
      <c r="R2634" s="12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 s="10">
        <f t="shared" si="206"/>
        <v>183.33</v>
      </c>
      <c r="Q2635" s="12" t="s">
        <v>8323</v>
      </c>
      <c r="R2635" s="12" t="s">
        <v>8326</v>
      </c>
      <c r="S2635" s="9">
        <f t="shared" si="207"/>
        <v>42258.646504629629</v>
      </c>
      <c r="T2635" s="9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 s="10">
        <f t="shared" si="206"/>
        <v>45.83</v>
      </c>
      <c r="Q2636" s="12" t="s">
        <v>8323</v>
      </c>
      <c r="R2636" s="12" t="s">
        <v>8326</v>
      </c>
      <c r="S2636" s="9">
        <f t="shared" si="207"/>
        <v>42233.671747685185</v>
      </c>
      <c r="T2636" s="9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 s="10">
        <f t="shared" si="206"/>
        <v>39.29</v>
      </c>
      <c r="Q2637" s="12" t="s">
        <v>8311</v>
      </c>
      <c r="R2637" s="12" t="s">
        <v>8356</v>
      </c>
      <c r="S2637" s="9">
        <f t="shared" si="207"/>
        <v>40855.765092592592</v>
      </c>
      <c r="T2637" s="9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 s="10">
        <f t="shared" si="206"/>
        <v>50</v>
      </c>
      <c r="Q2638" s="12" t="s">
        <v>8327</v>
      </c>
      <c r="R2638" s="12" t="s">
        <v>8331</v>
      </c>
      <c r="S2638" s="9">
        <f t="shared" si="207"/>
        <v>41246.874814814815</v>
      </c>
      <c r="T2638" s="9">
        <f t="shared" si="208"/>
        <v>41276.874814814815</v>
      </c>
      <c r="U2638">
        <f t="shared" si="209"/>
        <v>2012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 s="10">
        <f t="shared" si="206"/>
        <v>55</v>
      </c>
      <c r="Q2639" s="12" t="s">
        <v>8323</v>
      </c>
      <c r="R2639" s="12" t="s">
        <v>8326</v>
      </c>
      <c r="S2639" s="9">
        <f t="shared" si="207"/>
        <v>42020.846666666665</v>
      </c>
      <c r="T2639" s="9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s="12" t="s">
        <v>8319</v>
      </c>
      <c r="R2640" s="12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 s="10">
        <f t="shared" si="206"/>
        <v>36.33</v>
      </c>
      <c r="Q2641" s="12" t="s">
        <v>8323</v>
      </c>
      <c r="R2641" s="12" t="s">
        <v>8326</v>
      </c>
      <c r="S2641" s="9">
        <f t="shared" si="207"/>
        <v>41779.310034722221</v>
      </c>
      <c r="T2641" s="9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 s="10">
        <f t="shared" si="206"/>
        <v>28.68</v>
      </c>
      <c r="Q2642" s="12" t="s">
        <v>8327</v>
      </c>
      <c r="R2642" s="12" t="s">
        <v>8331</v>
      </c>
      <c r="S2642" s="9">
        <f t="shared" si="207"/>
        <v>41120.882881944446</v>
      </c>
      <c r="T2642" s="9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 s="10">
        <f t="shared" si="206"/>
        <v>19.46</v>
      </c>
      <c r="Q2643" s="12" t="s">
        <v>8327</v>
      </c>
      <c r="R2643" s="12" t="s">
        <v>8336</v>
      </c>
      <c r="S2643" s="9">
        <f t="shared" si="207"/>
        <v>42609.311990740738</v>
      </c>
      <c r="T2643" s="9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s="12" t="s">
        <v>8323</v>
      </c>
      <c r="R2644" s="12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s="12" t="s">
        <v>8323</v>
      </c>
      <c r="R2645" s="12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s="12" t="s">
        <v>8323</v>
      </c>
      <c r="R2646" s="12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s="12" t="s">
        <v>8323</v>
      </c>
      <c r="R2647" s="12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s="12" t="s">
        <v>8323</v>
      </c>
      <c r="R2648" s="12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s="12" t="s">
        <v>8323</v>
      </c>
      <c r="R2649" s="12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s="12" t="s">
        <v>8319</v>
      </c>
      <c r="R2650" s="12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s="12" t="s">
        <v>8319</v>
      </c>
      <c r="R2651" s="12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s="12" t="s">
        <v>8323</v>
      </c>
      <c r="R2652" s="12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s="12" t="s">
        <v>8323</v>
      </c>
      <c r="R2653" s="12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s="12" t="s">
        <v>8323</v>
      </c>
      <c r="R2654" s="12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s="12" t="s">
        <v>8321</v>
      </c>
      <c r="R2655" s="12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 s="10">
        <f t="shared" si="206"/>
        <v>75</v>
      </c>
      <c r="Q2656" s="12" t="s">
        <v>8323</v>
      </c>
      <c r="R2656" s="12" t="s">
        <v>8335</v>
      </c>
      <c r="S2656" s="9">
        <f t="shared" si="207"/>
        <v>42458.127175925925</v>
      </c>
      <c r="T2656" s="9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 s="10">
        <f t="shared" si="206"/>
        <v>29.17</v>
      </c>
      <c r="Q2657" s="12" t="s">
        <v>8323</v>
      </c>
      <c r="R2657" s="12" t="s">
        <v>8326</v>
      </c>
      <c r="S2657" s="9">
        <f t="shared" si="207"/>
        <v>41889.768229166664</v>
      </c>
      <c r="T2657" s="9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s="12" t="s">
        <v>8323</v>
      </c>
      <c r="R2658" s="12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 s="10">
        <f t="shared" si="206"/>
        <v>65</v>
      </c>
      <c r="Q2659" s="12" t="s">
        <v>8327</v>
      </c>
      <c r="R2659" s="12" t="s">
        <v>8350</v>
      </c>
      <c r="S2659" s="9">
        <f t="shared" si="207"/>
        <v>41081.69027777778</v>
      </c>
      <c r="T2659" s="9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 s="10">
        <f t="shared" si="206"/>
        <v>47.27</v>
      </c>
      <c r="Q2660" s="12" t="s">
        <v>8323</v>
      </c>
      <c r="R2660" s="12" t="s">
        <v>8326</v>
      </c>
      <c r="S2660" s="9">
        <f t="shared" si="207"/>
        <v>42679.958472222221</v>
      </c>
      <c r="T2660" s="9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32.5</v>
      </c>
      <c r="Q2661" s="12" t="s">
        <v>8327</v>
      </c>
      <c r="R2661" s="12" t="s">
        <v>8331</v>
      </c>
      <c r="S2661" s="9">
        <f t="shared" si="207"/>
        <v>42504.801388888889</v>
      </c>
      <c r="T2661" s="9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 s="10">
        <f t="shared" si="206"/>
        <v>47.27</v>
      </c>
      <c r="Q2662" s="12" t="s">
        <v>8327</v>
      </c>
      <c r="R2662" s="12" t="s">
        <v>8331</v>
      </c>
      <c r="S2662" s="9">
        <f t="shared" si="207"/>
        <v>42430.702210648145</v>
      </c>
      <c r="T2662" s="9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 s="10">
        <f t="shared" si="206"/>
        <v>57.78</v>
      </c>
      <c r="Q2663" s="12" t="s">
        <v>8323</v>
      </c>
      <c r="R2663" s="12" t="s">
        <v>8326</v>
      </c>
      <c r="S2663" s="9">
        <f t="shared" si="207"/>
        <v>41828.646319444444</v>
      </c>
      <c r="T2663" s="9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s="12" t="s">
        <v>8327</v>
      </c>
      <c r="R2664" s="12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s="12" t="s">
        <v>8327</v>
      </c>
      <c r="R2665" s="12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s="12" t="s">
        <v>8313</v>
      </c>
      <c r="R2666" s="12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s="12" t="s">
        <v>8313</v>
      </c>
      <c r="R2667" s="12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s="12" t="s">
        <v>8311</v>
      </c>
      <c r="R2668" s="12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s="12" t="s">
        <v>8323</v>
      </c>
      <c r="R2669" s="12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s="12" t="s">
        <v>8323</v>
      </c>
      <c r="R2670" s="12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s="12" t="s">
        <v>8323</v>
      </c>
      <c r="R2671" s="12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s="12" t="s">
        <v>8323</v>
      </c>
      <c r="R2672" s="12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s="12" t="s">
        <v>8308</v>
      </c>
      <c r="R2673" s="12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s="12" t="s">
        <v>8321</v>
      </c>
      <c r="R2674" s="12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s="12" t="s">
        <v>8323</v>
      </c>
      <c r="R2675" s="12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 s="10">
        <f t="shared" si="206"/>
        <v>500</v>
      </c>
      <c r="Q2676" s="12" t="s">
        <v>8323</v>
      </c>
      <c r="R2676" s="12" t="s">
        <v>8335</v>
      </c>
      <c r="S2676" s="9">
        <f t="shared" si="207"/>
        <v>42333.695821759262</v>
      </c>
      <c r="T2676" s="9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 s="10">
        <f t="shared" si="206"/>
        <v>29.41</v>
      </c>
      <c r="Q2677" s="12" t="s">
        <v>8323</v>
      </c>
      <c r="R2677" s="12" t="s">
        <v>8326</v>
      </c>
      <c r="S2677" s="9">
        <f t="shared" si="207"/>
        <v>41869.714166666665</v>
      </c>
      <c r="T2677" s="9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 s="10">
        <f t="shared" si="206"/>
        <v>71.430000000000007</v>
      </c>
      <c r="Q2678" s="12" t="s">
        <v>8321</v>
      </c>
      <c r="R2678" s="12" t="s">
        <v>8343</v>
      </c>
      <c r="S2678" s="9">
        <f t="shared" si="207"/>
        <v>40648.757939814815</v>
      </c>
      <c r="T2678" s="9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 s="10">
        <f t="shared" si="206"/>
        <v>500</v>
      </c>
      <c r="Q2679" s="12" t="s">
        <v>8321</v>
      </c>
      <c r="R2679" s="12" t="s">
        <v>8337</v>
      </c>
      <c r="S2679" s="9">
        <f t="shared" si="207"/>
        <v>42187.920972222222</v>
      </c>
      <c r="T2679" s="9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s="12" t="s">
        <v>8323</v>
      </c>
      <c r="R2680" s="12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s="12" t="s">
        <v>8323</v>
      </c>
      <c r="R2681" s="12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s="12" t="s">
        <v>8323</v>
      </c>
      <c r="R2682" s="12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s="12" t="s">
        <v>8323</v>
      </c>
      <c r="R2683" s="12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s="12" t="s">
        <v>8323</v>
      </c>
      <c r="R2684" s="12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s="12" t="s">
        <v>8323</v>
      </c>
      <c r="R2685" s="12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s="12" t="s">
        <v>8323</v>
      </c>
      <c r="R2686" s="12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 s="10">
        <f t="shared" si="206"/>
        <v>25</v>
      </c>
      <c r="Q2687" s="12" t="s">
        <v>8327</v>
      </c>
      <c r="R2687" s="12" t="s">
        <v>8331</v>
      </c>
      <c r="S2687" s="9">
        <f t="shared" si="207"/>
        <v>40576.539664351854</v>
      </c>
      <c r="T2687" s="9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s="12" t="s">
        <v>8323</v>
      </c>
      <c r="R2688" s="12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s="12" t="s">
        <v>8308</v>
      </c>
      <c r="R2689" s="12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s="12" t="s">
        <v>8323</v>
      </c>
      <c r="R2690" s="12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IFERROR(ROUND(E2691/L2691,2),0)</f>
        <v>37.54</v>
      </c>
      <c r="Q2691" s="12" t="s">
        <v>8323</v>
      </c>
      <c r="R2691" s="12" t="s">
        <v>8326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s="12" t="s">
        <v>8327</v>
      </c>
      <c r="R2692" s="12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s="12" t="s">
        <v>8308</v>
      </c>
      <c r="R2693" s="12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s="12" t="s">
        <v>8323</v>
      </c>
      <c r="R2694" s="12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s="12" t="s">
        <v>8323</v>
      </c>
      <c r="R2695" s="12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s="12" t="s">
        <v>8308</v>
      </c>
      <c r="R2696" s="12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s="12" t="s">
        <v>8323</v>
      </c>
      <c r="R2697" s="12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 s="10">
        <f t="shared" si="211"/>
        <v>60</v>
      </c>
      <c r="Q2698" s="12" t="s">
        <v>8308</v>
      </c>
      <c r="R2698" s="12" t="s">
        <v>8310</v>
      </c>
      <c r="S2698" s="9">
        <f t="shared" si="212"/>
        <v>42411.828287037039</v>
      </c>
      <c r="T2698" s="9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 s="10">
        <f t="shared" si="211"/>
        <v>40</v>
      </c>
      <c r="Q2699" s="12" t="s">
        <v>8321</v>
      </c>
      <c r="R2699" s="12" t="s">
        <v>8339</v>
      </c>
      <c r="S2699" s="9">
        <f t="shared" si="212"/>
        <v>42107.703877314809</v>
      </c>
      <c r="T2699" s="9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s="12" t="s">
        <v>8316</v>
      </c>
      <c r="R2700" s="12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s="12" t="s">
        <v>8323</v>
      </c>
      <c r="R2701" s="12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s="12" t="s">
        <v>8323</v>
      </c>
      <c r="R2702" s="12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s="12" t="s">
        <v>8308</v>
      </c>
      <c r="R2703" s="12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s="12" t="s">
        <v>8323</v>
      </c>
      <c r="R2704" s="12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 s="10">
        <f t="shared" si="211"/>
        <v>57.88</v>
      </c>
      <c r="Q2705" s="12" t="s">
        <v>8308</v>
      </c>
      <c r="R2705" s="12" t="s">
        <v>8342</v>
      </c>
      <c r="S2705" s="9">
        <f t="shared" si="212"/>
        <v>41989.853692129633</v>
      </c>
      <c r="T2705" s="9">
        <f t="shared" si="213"/>
        <v>42019.811805555553</v>
      </c>
      <c r="U2705">
        <f t="shared" si="214"/>
        <v>2014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 s="10">
        <f t="shared" si="211"/>
        <v>35.619999999999997</v>
      </c>
      <c r="Q2706" s="12" t="s">
        <v>8327</v>
      </c>
      <c r="R2706" s="12" t="s">
        <v>8331</v>
      </c>
      <c r="S2706" s="9">
        <f t="shared" si="212"/>
        <v>42240.852534722217</v>
      </c>
      <c r="T2706" s="9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 s="10">
        <f t="shared" si="211"/>
        <v>76.67</v>
      </c>
      <c r="Q2707" s="12" t="s">
        <v>8319</v>
      </c>
      <c r="R2707" s="12" t="s">
        <v>8345</v>
      </c>
      <c r="S2707" s="9">
        <f t="shared" si="212"/>
        <v>42204.875868055555</v>
      </c>
      <c r="T2707" s="9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 s="10">
        <f t="shared" si="211"/>
        <v>35.380000000000003</v>
      </c>
      <c r="Q2708" s="12" t="s">
        <v>8319</v>
      </c>
      <c r="R2708" s="12" t="s">
        <v>8345</v>
      </c>
      <c r="S2708" s="9">
        <f t="shared" si="212"/>
        <v>42198.695138888885</v>
      </c>
      <c r="T2708" s="9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 s="10">
        <f t="shared" si="211"/>
        <v>38.33</v>
      </c>
      <c r="Q2709" s="12" t="s">
        <v>8323</v>
      </c>
      <c r="R2709" s="12" t="s">
        <v>8326</v>
      </c>
      <c r="S2709" s="9">
        <f t="shared" si="212"/>
        <v>41904.650578703702</v>
      </c>
      <c r="T2709" s="9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 s="10">
        <f t="shared" si="211"/>
        <v>21.9</v>
      </c>
      <c r="Q2710" s="12" t="s">
        <v>8321</v>
      </c>
      <c r="R2710" s="12" t="s">
        <v>8343</v>
      </c>
      <c r="S2710" s="9">
        <f t="shared" si="212"/>
        <v>40935.005104166667</v>
      </c>
      <c r="T2710" s="9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 s="10">
        <f t="shared" si="211"/>
        <v>30.67</v>
      </c>
      <c r="Q2711" s="12" t="s">
        <v>8321</v>
      </c>
      <c r="R2711" s="12" t="s">
        <v>8343</v>
      </c>
      <c r="S2711" s="9">
        <f t="shared" si="212"/>
        <v>40844.691643518519</v>
      </c>
      <c r="T2711" s="9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 s="10">
        <f t="shared" si="211"/>
        <v>30.67</v>
      </c>
      <c r="Q2712" s="12" t="s">
        <v>8323</v>
      </c>
      <c r="R2712" s="12" t="s">
        <v>8326</v>
      </c>
      <c r="S2712" s="9">
        <f t="shared" si="212"/>
        <v>42383.793124999997</v>
      </c>
      <c r="T2712" s="9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s="12" t="s">
        <v>8323</v>
      </c>
      <c r="R2713" s="12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s="12" t="s">
        <v>8323</v>
      </c>
      <c r="R2714" s="12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s="12" t="s">
        <v>8323</v>
      </c>
      <c r="R2715" s="12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s="12" t="s">
        <v>8323</v>
      </c>
      <c r="R2716" s="12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s="12" t="s">
        <v>8323</v>
      </c>
      <c r="R2717" s="12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 s="10">
        <f t="shared" si="211"/>
        <v>64.290000000000006</v>
      </c>
      <c r="Q2718" s="12" t="s">
        <v>8323</v>
      </c>
      <c r="R2718" s="12" t="s">
        <v>8326</v>
      </c>
      <c r="S2718" s="9">
        <f t="shared" si="212"/>
        <v>41795.598923611113</v>
      </c>
      <c r="T2718" s="9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 s="10">
        <f t="shared" si="211"/>
        <v>30</v>
      </c>
      <c r="Q2719" s="12" t="s">
        <v>8323</v>
      </c>
      <c r="R2719" s="12" t="s">
        <v>8326</v>
      </c>
      <c r="S2719" s="9">
        <f t="shared" si="212"/>
        <v>42064.785613425927</v>
      </c>
      <c r="T2719" s="9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s="12" t="s">
        <v>8311</v>
      </c>
      <c r="R2720" s="12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s="12" t="s">
        <v>8311</v>
      </c>
      <c r="R2721" s="12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 s="10">
        <f t="shared" si="211"/>
        <v>44</v>
      </c>
      <c r="Q2722" s="12" t="s">
        <v>8323</v>
      </c>
      <c r="R2722" s="12" t="s">
        <v>8326</v>
      </c>
      <c r="S2722" s="9">
        <f t="shared" si="212"/>
        <v>41982.87364583333</v>
      </c>
      <c r="T2722" s="9">
        <f t="shared" si="213"/>
        <v>42012.87364583333</v>
      </c>
      <c r="U2722">
        <f t="shared" si="214"/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 s="10">
        <f t="shared" si="211"/>
        <v>24.44</v>
      </c>
      <c r="Q2723" s="12" t="s">
        <v>8323</v>
      </c>
      <c r="R2723" s="12" t="s">
        <v>8326</v>
      </c>
      <c r="S2723" s="9">
        <f t="shared" si="212"/>
        <v>42213.505474537036</v>
      </c>
      <c r="T2723" s="9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s="12" t="s">
        <v>8323</v>
      </c>
      <c r="R2724" s="12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 s="10">
        <f t="shared" si="211"/>
        <v>145</v>
      </c>
      <c r="Q2725" s="12" t="s">
        <v>8308</v>
      </c>
      <c r="R2725" s="12" t="s">
        <v>8342</v>
      </c>
      <c r="S2725" s="9">
        <f t="shared" si="212"/>
        <v>42027.056793981479</v>
      </c>
      <c r="T2725" s="9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 s="10">
        <f t="shared" si="211"/>
        <v>43.5</v>
      </c>
      <c r="Q2726" s="12" t="s">
        <v>8321</v>
      </c>
      <c r="R2726" s="12" t="s">
        <v>8325</v>
      </c>
      <c r="S2726" s="9">
        <f t="shared" si="212"/>
        <v>41835.126805555556</v>
      </c>
      <c r="T2726" s="9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 s="10">
        <f t="shared" si="211"/>
        <v>31.07</v>
      </c>
      <c r="Q2727" s="12" t="s">
        <v>8327</v>
      </c>
      <c r="R2727" s="12" t="s">
        <v>8331</v>
      </c>
      <c r="S2727" s="9">
        <f t="shared" si="212"/>
        <v>41619.998310185183</v>
      </c>
      <c r="T2727" s="9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s="12" t="s">
        <v>8308</v>
      </c>
      <c r="R2728" s="12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s="12" t="s">
        <v>8321</v>
      </c>
      <c r="R2729" s="12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 s="10">
        <f t="shared" si="211"/>
        <v>33.08</v>
      </c>
      <c r="Q2730" s="12" t="s">
        <v>8323</v>
      </c>
      <c r="R2730" s="12" t="s">
        <v>8326</v>
      </c>
      <c r="S2730" s="9">
        <f t="shared" si="212"/>
        <v>42022.661527777775</v>
      </c>
      <c r="T2730" s="9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s="12" t="s">
        <v>8323</v>
      </c>
      <c r="R2731" s="12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 s="10">
        <f t="shared" si="211"/>
        <v>47.78</v>
      </c>
      <c r="Q2732" s="12" t="s">
        <v>8319</v>
      </c>
      <c r="R2732" s="12" t="s">
        <v>8320</v>
      </c>
      <c r="S2732" s="9">
        <f t="shared" si="212"/>
        <v>42607.316122685181</v>
      </c>
      <c r="T2732" s="9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 s="10">
        <f t="shared" si="211"/>
        <v>30.71</v>
      </c>
      <c r="Q2733" s="12" t="s">
        <v>8323</v>
      </c>
      <c r="R2733" s="12" t="s">
        <v>8326</v>
      </c>
      <c r="S2733" s="9">
        <f t="shared" si="212"/>
        <v>42309.191307870366</v>
      </c>
      <c r="T2733" s="9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 s="10">
        <f t="shared" si="211"/>
        <v>21.5</v>
      </c>
      <c r="Q2734" s="12" t="s">
        <v>8323</v>
      </c>
      <c r="R2734" s="12" t="s">
        <v>8326</v>
      </c>
      <c r="S2734" s="9">
        <f t="shared" si="212"/>
        <v>42160.651817129634</v>
      </c>
      <c r="T2734" s="9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s="12" t="s">
        <v>8323</v>
      </c>
      <c r="R2735" s="12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s="12" t="s">
        <v>8308</v>
      </c>
      <c r="R2736" s="12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s="12" t="s">
        <v>8323</v>
      </c>
      <c r="R2737" s="12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 s="10">
        <f t="shared" si="211"/>
        <v>60.71</v>
      </c>
      <c r="Q2738" s="12" t="s">
        <v>8316</v>
      </c>
      <c r="R2738" s="12" t="s">
        <v>8344</v>
      </c>
      <c r="S2738" s="9">
        <f t="shared" si="212"/>
        <v>42094.667256944449</v>
      </c>
      <c r="T2738" s="9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s="12" t="s">
        <v>8316</v>
      </c>
      <c r="R2739" s="12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 s="10">
        <f t="shared" si="211"/>
        <v>53.13</v>
      </c>
      <c r="Q2740" s="12" t="s">
        <v>8323</v>
      </c>
      <c r="R2740" s="12" t="s">
        <v>8326</v>
      </c>
      <c r="S2740" s="9">
        <f t="shared" si="212"/>
        <v>42306.848854166667</v>
      </c>
      <c r="T2740" s="9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s="12" t="s">
        <v>8327</v>
      </c>
      <c r="R2741" s="12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 s="10">
        <f t="shared" si="211"/>
        <v>53.13</v>
      </c>
      <c r="Q2742" s="12" t="s">
        <v>8321</v>
      </c>
      <c r="R2742" s="12" t="s">
        <v>8343</v>
      </c>
      <c r="S2742" s="9">
        <f t="shared" si="212"/>
        <v>40706.135208333333</v>
      </c>
      <c r="T2742" s="9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s="12" t="s">
        <v>8327</v>
      </c>
      <c r="R2743" s="12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s="12" t="s">
        <v>8323</v>
      </c>
      <c r="R2744" s="12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s="12" t="s">
        <v>8311</v>
      </c>
      <c r="R2745" s="12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s="12" t="s">
        <v>8323</v>
      </c>
      <c r="R2746" s="12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s="12" t="s">
        <v>8327</v>
      </c>
      <c r="R2747" s="12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s="12" t="s">
        <v>8321</v>
      </c>
      <c r="R2748" s="12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s="12" t="s">
        <v>8323</v>
      </c>
      <c r="R2749" s="12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s="12" t="s">
        <v>8308</v>
      </c>
      <c r="R2750" s="12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 s="10">
        <f t="shared" si="211"/>
        <v>410</v>
      </c>
      <c r="Q2751" s="12" t="s">
        <v>8316</v>
      </c>
      <c r="R2751" s="12" t="s">
        <v>8334</v>
      </c>
      <c r="S2751" s="9">
        <f t="shared" si="212"/>
        <v>41793.659525462965</v>
      </c>
      <c r="T2751" s="9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 s="10">
        <f t="shared" si="211"/>
        <v>41</v>
      </c>
      <c r="Q2752" s="12" t="s">
        <v>8323</v>
      </c>
      <c r="R2752" s="12" t="s">
        <v>8326</v>
      </c>
      <c r="S2752" s="9">
        <f t="shared" si="212"/>
        <v>42770.290590277778</v>
      </c>
      <c r="T2752" s="9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 s="10">
        <f t="shared" si="211"/>
        <v>51.25</v>
      </c>
      <c r="Q2753" s="12" t="s">
        <v>8321</v>
      </c>
      <c r="R2753" s="12" t="s">
        <v>8332</v>
      </c>
      <c r="S2753" s="9">
        <f t="shared" si="212"/>
        <v>41989.91134259259</v>
      </c>
      <c r="T2753" s="9">
        <f t="shared" si="213"/>
        <v>42005.332638888889</v>
      </c>
      <c r="U2753">
        <f t="shared" si="214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s="12" t="s">
        <v>8323</v>
      </c>
      <c r="R2754" s="12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IFERROR(ROUND(E2755/L2755,2),0)</f>
        <v>45.33</v>
      </c>
      <c r="Q2755" s="12" t="s">
        <v>8308</v>
      </c>
      <c r="R2755" s="12" t="s">
        <v>8310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s="12" t="s">
        <v>8316</v>
      </c>
      <c r="R2756" s="12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 s="10">
        <f t="shared" si="216"/>
        <v>13</v>
      </c>
      <c r="Q2757" s="12" t="s">
        <v>8308</v>
      </c>
      <c r="R2757" s="12" t="s">
        <v>8310</v>
      </c>
      <c r="S2757" s="9">
        <f t="shared" si="217"/>
        <v>42715.688437500001</v>
      </c>
      <c r="T2757" s="9">
        <f t="shared" si="218"/>
        <v>42745.688437500001</v>
      </c>
      <c r="U2757">
        <f t="shared" si="219"/>
        <v>2016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 s="10">
        <f t="shared" si="216"/>
        <v>80.599999999999994</v>
      </c>
      <c r="Q2758" s="12" t="s">
        <v>8311</v>
      </c>
      <c r="R2758" s="12" t="s">
        <v>8348</v>
      </c>
      <c r="S2758" s="9">
        <f t="shared" si="217"/>
        <v>41961.813518518517</v>
      </c>
      <c r="T2758" s="9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 s="10">
        <f t="shared" si="216"/>
        <v>80.599999999999994</v>
      </c>
      <c r="Q2759" s="12" t="s">
        <v>8321</v>
      </c>
      <c r="R2759" s="12" t="s">
        <v>8337</v>
      </c>
      <c r="S2759" s="9">
        <f t="shared" si="217"/>
        <v>41788.381909722222</v>
      </c>
      <c r="T2759" s="9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s="12" t="s">
        <v>8323</v>
      </c>
      <c r="R2760" s="12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s="12" t="s">
        <v>8321</v>
      </c>
      <c r="R2761" s="12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s="12" t="s">
        <v>8321</v>
      </c>
      <c r="R2762" s="12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s="12" t="s">
        <v>8327</v>
      </c>
      <c r="R2763" s="12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s="12" t="s">
        <v>8321</v>
      </c>
      <c r="R2764" s="12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s="12" t="s">
        <v>8311</v>
      </c>
      <c r="R2765" s="12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 s="10">
        <f t="shared" si="216"/>
        <v>80</v>
      </c>
      <c r="Q2766" s="12" t="s">
        <v>8323</v>
      </c>
      <c r="R2766" s="12" t="s">
        <v>8326</v>
      </c>
      <c r="S2766" s="9">
        <f t="shared" si="217"/>
        <v>42750.530312499999</v>
      </c>
      <c r="T2766" s="9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s="12" t="s">
        <v>8323</v>
      </c>
      <c r="R2767" s="12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 s="10">
        <f t="shared" si="216"/>
        <v>30.77</v>
      </c>
      <c r="Q2768" s="12" t="s">
        <v>8323</v>
      </c>
      <c r="R2768" s="12" t="s">
        <v>8326</v>
      </c>
      <c r="S2768" s="9">
        <f t="shared" si="217"/>
        <v>42689.214988425927</v>
      </c>
      <c r="T2768" s="9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s="12" t="s">
        <v>8323</v>
      </c>
      <c r="R2769" s="12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s="12" t="s">
        <v>8321</v>
      </c>
      <c r="R2770" s="12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s="12" t="s">
        <v>8327</v>
      </c>
      <c r="R2771" s="12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 s="10">
        <f t="shared" si="216"/>
        <v>64.17</v>
      </c>
      <c r="Q2772" s="12" t="s">
        <v>8323</v>
      </c>
      <c r="R2772" s="12" t="s">
        <v>8326</v>
      </c>
      <c r="S2772" s="9">
        <f t="shared" si="217"/>
        <v>42093.588263888887</v>
      </c>
      <c r="T2772" s="9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 s="10">
        <f t="shared" si="216"/>
        <v>27.5</v>
      </c>
      <c r="Q2773" s="12" t="s">
        <v>8323</v>
      </c>
      <c r="R2773" s="12" t="s">
        <v>8326</v>
      </c>
      <c r="S2773" s="9">
        <f t="shared" si="217"/>
        <v>42535.97865740741</v>
      </c>
      <c r="T2773" s="9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s="12" t="s">
        <v>8313</v>
      </c>
      <c r="R2774" s="12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s="12" t="s">
        <v>8323</v>
      </c>
      <c r="R2775" s="12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 s="10">
        <f t="shared" si="216"/>
        <v>42.22</v>
      </c>
      <c r="Q2776" s="12" t="s">
        <v>8313</v>
      </c>
      <c r="R2776" s="12" t="s">
        <v>8314</v>
      </c>
      <c r="S2776" s="9">
        <f t="shared" si="217"/>
        <v>42029.907858796301</v>
      </c>
      <c r="T2776" s="9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 s="10">
        <f t="shared" si="216"/>
        <v>47.5</v>
      </c>
      <c r="Q2777" s="12" t="s">
        <v>8311</v>
      </c>
      <c r="R2777" s="12" t="s">
        <v>8356</v>
      </c>
      <c r="S2777" s="9">
        <f t="shared" si="217"/>
        <v>41117.900729166664</v>
      </c>
      <c r="T2777" s="9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 s="10">
        <f t="shared" si="216"/>
        <v>54.29</v>
      </c>
      <c r="Q2778" s="12" t="s">
        <v>8321</v>
      </c>
      <c r="R2778" s="12" t="s">
        <v>8325</v>
      </c>
      <c r="S2778" s="9">
        <f t="shared" si="217"/>
        <v>42023.818622685183</v>
      </c>
      <c r="T2778" s="9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s="12" t="s">
        <v>8308</v>
      </c>
      <c r="R2779" s="12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 s="10">
        <f t="shared" si="216"/>
        <v>53.71</v>
      </c>
      <c r="Q2780" s="12" t="s">
        <v>8323</v>
      </c>
      <c r="R2780" s="12" t="s">
        <v>8324</v>
      </c>
      <c r="S2780" s="9">
        <f t="shared" si="217"/>
        <v>41940.028287037036</v>
      </c>
      <c r="T2780" s="9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 s="10">
        <f t="shared" si="216"/>
        <v>41.78</v>
      </c>
      <c r="Q2781" s="12" t="s">
        <v>8321</v>
      </c>
      <c r="R2781" s="12" t="s">
        <v>8322</v>
      </c>
      <c r="S2781" s="9">
        <f t="shared" si="217"/>
        <v>42425.576898148152</v>
      </c>
      <c r="T2781" s="9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 s="10">
        <f t="shared" si="216"/>
        <v>93.75</v>
      </c>
      <c r="Q2782" s="12" t="s">
        <v>8323</v>
      </c>
      <c r="R2782" s="12" t="s">
        <v>8326</v>
      </c>
      <c r="S2782" s="9">
        <f t="shared" si="217"/>
        <v>42808.640231481477</v>
      </c>
      <c r="T2782" s="9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 s="10">
        <f t="shared" si="216"/>
        <v>41.67</v>
      </c>
      <c r="Q2783" s="12" t="s">
        <v>8327</v>
      </c>
      <c r="R2783" s="12" t="s">
        <v>8350</v>
      </c>
      <c r="S2783" s="9">
        <f t="shared" si="217"/>
        <v>40937.679560185185</v>
      </c>
      <c r="T2783" s="9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 s="10">
        <f t="shared" si="216"/>
        <v>53.57</v>
      </c>
      <c r="Q2784" s="12" t="s">
        <v>8311</v>
      </c>
      <c r="R2784" s="12" t="s">
        <v>8333</v>
      </c>
      <c r="S2784" s="9">
        <f t="shared" si="217"/>
        <v>41799.814340277779</v>
      </c>
      <c r="T2784" s="9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s="12" t="s">
        <v>8323</v>
      </c>
      <c r="R2785" s="12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s="12" t="s">
        <v>8323</v>
      </c>
      <c r="R2786" s="12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s="12" t="s">
        <v>8323</v>
      </c>
      <c r="R2787" s="12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s="12" t="s">
        <v>8313</v>
      </c>
      <c r="R2788" s="12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s="12" t="s">
        <v>8323</v>
      </c>
      <c r="R2789" s="12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s="12" t="s">
        <v>8316</v>
      </c>
      <c r="R2790" s="12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s="12" t="s">
        <v>8321</v>
      </c>
      <c r="R2791" s="12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s="12" t="s">
        <v>8311</v>
      </c>
      <c r="R2792" s="12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s="12" t="s">
        <v>8327</v>
      </c>
      <c r="R2793" s="12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s="12" t="s">
        <v>8321</v>
      </c>
      <c r="R2794" s="12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s="12" t="s">
        <v>8308</v>
      </c>
      <c r="R2795" s="12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s="12" t="s">
        <v>8323</v>
      </c>
      <c r="R2796" s="12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s="12" t="s">
        <v>8323</v>
      </c>
      <c r="R2797" s="12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s="12" t="s">
        <v>8308</v>
      </c>
      <c r="R2798" s="12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s="12" t="s">
        <v>8311</v>
      </c>
      <c r="R2799" s="12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s="12" t="s">
        <v>8323</v>
      </c>
      <c r="R2800" s="12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s="12" t="s">
        <v>8308</v>
      </c>
      <c r="R2801" s="12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s="12" t="s">
        <v>8311</v>
      </c>
      <c r="R2802" s="12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 s="10">
        <f t="shared" si="216"/>
        <v>29.17</v>
      </c>
      <c r="Q2803" s="12" t="s">
        <v>8323</v>
      </c>
      <c r="R2803" s="12" t="s">
        <v>8326</v>
      </c>
      <c r="S2803" s="9">
        <f t="shared" si="217"/>
        <v>42041.581307870365</v>
      </c>
      <c r="T2803" s="9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 s="10">
        <f t="shared" si="216"/>
        <v>35</v>
      </c>
      <c r="Q2804" s="12" t="s">
        <v>8323</v>
      </c>
      <c r="R2804" s="12" t="s">
        <v>8326</v>
      </c>
      <c r="S2804" s="9">
        <f t="shared" si="217"/>
        <v>42088.911354166667</v>
      </c>
      <c r="T2804" s="9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s="12" t="s">
        <v>8308</v>
      </c>
      <c r="R2805" s="12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s="12" t="s">
        <v>8321</v>
      </c>
      <c r="R2806" s="12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s="12" t="s">
        <v>8327</v>
      </c>
      <c r="R2807" s="12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s="12" t="s">
        <v>8308</v>
      </c>
      <c r="R2808" s="12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s="12" t="s">
        <v>8323</v>
      </c>
      <c r="R2809" s="12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s="12" t="s">
        <v>8321</v>
      </c>
      <c r="R2810" s="12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 s="10">
        <f t="shared" si="216"/>
        <v>55.83</v>
      </c>
      <c r="Q2811" s="12" t="s">
        <v>8323</v>
      </c>
      <c r="R2811" s="12" t="s">
        <v>8324</v>
      </c>
      <c r="S2811" s="9">
        <f t="shared" si="217"/>
        <v>42245.274699074071</v>
      </c>
      <c r="T2811" s="9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 s="10">
        <f t="shared" si="216"/>
        <v>55.83</v>
      </c>
      <c r="Q2812" s="12" t="s">
        <v>8319</v>
      </c>
      <c r="R2812" s="12" t="s">
        <v>8345</v>
      </c>
      <c r="S2812" s="9">
        <f t="shared" si="217"/>
        <v>42536.862800925926</v>
      </c>
      <c r="T2812" s="9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 s="10">
        <f t="shared" si="216"/>
        <v>67</v>
      </c>
      <c r="Q2813" s="12" t="s">
        <v>8321</v>
      </c>
      <c r="R2813" s="12" t="s">
        <v>8339</v>
      </c>
      <c r="S2813" s="9">
        <f t="shared" si="217"/>
        <v>40949.98364583333</v>
      </c>
      <c r="T2813" s="9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 s="10">
        <f t="shared" si="216"/>
        <v>83.75</v>
      </c>
      <c r="Q2814" s="12" t="s">
        <v>8313</v>
      </c>
      <c r="R2814" s="12" t="s">
        <v>8314</v>
      </c>
      <c r="S2814" s="9">
        <f t="shared" si="217"/>
        <v>41905.95684027778</v>
      </c>
      <c r="T2814" s="9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s="12" t="s">
        <v>8323</v>
      </c>
      <c r="R2815" s="12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s="12" t="s">
        <v>8327</v>
      </c>
      <c r="R2816" s="12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s="12" t="s">
        <v>8327</v>
      </c>
      <c r="R2817" s="12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s="12" t="s">
        <v>8308</v>
      </c>
      <c r="R2818" s="12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 s="10">
        <f t="shared" ref="P2819:P2882" si="221">IFERROR(ROUND(E2819/L2819,2),0)</f>
        <v>32.5</v>
      </c>
      <c r="Q2819" s="12" t="s">
        <v>8321</v>
      </c>
      <c r="R2819" s="12" t="s">
        <v>8325</v>
      </c>
      <c r="S2819" s="9">
        <f t="shared" ref="S2819:S2882" si="222">(((J2819/60)/60)/24)+DATE(1970,1,1)</f>
        <v>42216.977812500001</v>
      </c>
      <c r="T2819" s="9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 s="10">
        <f t="shared" si="221"/>
        <v>108.33</v>
      </c>
      <c r="Q2820" s="12" t="s">
        <v>8321</v>
      </c>
      <c r="R2820" s="12" t="s">
        <v>8325</v>
      </c>
      <c r="S2820" s="9">
        <f t="shared" si="222"/>
        <v>42052.83530092593</v>
      </c>
      <c r="T2820" s="9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s="12" t="s">
        <v>8327</v>
      </c>
      <c r="R2821" s="12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s="12" t="s">
        <v>8319</v>
      </c>
      <c r="R2822" s="12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s="12" t="s">
        <v>8311</v>
      </c>
      <c r="R2823" s="12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 s="10">
        <f t="shared" si="221"/>
        <v>29.09</v>
      </c>
      <c r="Q2824" s="12" t="s">
        <v>8323</v>
      </c>
      <c r="R2824" s="12" t="s">
        <v>8326</v>
      </c>
      <c r="S2824" s="9">
        <f t="shared" si="222"/>
        <v>42493.546851851846</v>
      </c>
      <c r="T2824" s="9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 s="10">
        <f t="shared" si="221"/>
        <v>40</v>
      </c>
      <c r="Q2825" s="12" t="s">
        <v>8323</v>
      </c>
      <c r="R2825" s="12" t="s">
        <v>8326</v>
      </c>
      <c r="S2825" s="9">
        <f t="shared" si="222"/>
        <v>42460.94222222222</v>
      </c>
      <c r="T2825" s="9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s="12" t="s">
        <v>8327</v>
      </c>
      <c r="R2826" s="12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s="12" t="s">
        <v>8323</v>
      </c>
      <c r="R2827" s="12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s="12" t="s">
        <v>8323</v>
      </c>
      <c r="R2828" s="12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s="12" t="s">
        <v>8323</v>
      </c>
      <c r="R2829" s="12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 s="10">
        <f t="shared" si="221"/>
        <v>103.33</v>
      </c>
      <c r="Q2830" s="12" t="s">
        <v>8316</v>
      </c>
      <c r="R2830" s="12" t="s">
        <v>8334</v>
      </c>
      <c r="S2830" s="9">
        <f t="shared" si="222"/>
        <v>42712.300567129627</v>
      </c>
      <c r="T2830" s="9">
        <f t="shared" si="223"/>
        <v>42742.300567129627</v>
      </c>
      <c r="U2830">
        <f t="shared" si="224"/>
        <v>2016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 s="10">
        <f t="shared" si="221"/>
        <v>34.44</v>
      </c>
      <c r="Q2831" s="12" t="s">
        <v>8319</v>
      </c>
      <c r="R2831" s="12" t="s">
        <v>8345</v>
      </c>
      <c r="S2831" s="9">
        <f t="shared" si="222"/>
        <v>41909.892453703702</v>
      </c>
      <c r="T2831" s="9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 s="10">
        <f t="shared" si="221"/>
        <v>28.18</v>
      </c>
      <c r="Q2832" s="12" t="s">
        <v>8327</v>
      </c>
      <c r="R2832" s="12" t="s">
        <v>8331</v>
      </c>
      <c r="S2832" s="9">
        <f t="shared" si="222"/>
        <v>40927.473460648151</v>
      </c>
      <c r="T2832" s="9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s="12" t="s">
        <v>8308</v>
      </c>
      <c r="R2833" s="12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s="12" t="s">
        <v>8308</v>
      </c>
      <c r="R2834" s="12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s="12" t="s">
        <v>8327</v>
      </c>
      <c r="R2835" s="12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s="12" t="s">
        <v>8321</v>
      </c>
      <c r="R2836" s="12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s="12" t="s">
        <v>8308</v>
      </c>
      <c r="R2837" s="12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 s="10">
        <f t="shared" si="221"/>
        <v>75.25</v>
      </c>
      <c r="Q2838" s="12" t="s">
        <v>8323</v>
      </c>
      <c r="R2838" s="12" t="s">
        <v>8326</v>
      </c>
      <c r="S2838" s="9">
        <f t="shared" si="222"/>
        <v>41869.798726851855</v>
      </c>
      <c r="T2838" s="9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 s="10">
        <f t="shared" si="221"/>
        <v>37.630000000000003</v>
      </c>
      <c r="Q2839" s="12" t="s">
        <v>8327</v>
      </c>
      <c r="R2839" s="12" t="s">
        <v>8331</v>
      </c>
      <c r="S2839" s="9">
        <f t="shared" si="222"/>
        <v>41169.845590277779</v>
      </c>
      <c r="T2839" s="9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 s="10">
        <f t="shared" si="221"/>
        <v>23.15</v>
      </c>
      <c r="Q2840" s="12" t="s">
        <v>8327</v>
      </c>
      <c r="R2840" s="12" t="s">
        <v>8328</v>
      </c>
      <c r="S2840" s="9">
        <f t="shared" si="222"/>
        <v>40772.848749999997</v>
      </c>
      <c r="T2840" s="9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s="12" t="s">
        <v>8308</v>
      </c>
      <c r="R2841" s="12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 s="10">
        <f t="shared" si="221"/>
        <v>300</v>
      </c>
      <c r="Q2842" s="12" t="s">
        <v>8308</v>
      </c>
      <c r="R2842" s="12" t="s">
        <v>8342</v>
      </c>
      <c r="S2842" s="9">
        <f t="shared" si="222"/>
        <v>42327.825289351851</v>
      </c>
      <c r="T2842" s="9">
        <f t="shared" si="223"/>
        <v>42377.82430555555</v>
      </c>
      <c r="U2842">
        <f t="shared" si="224"/>
        <v>2015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 s="10">
        <f t="shared" si="221"/>
        <v>300</v>
      </c>
      <c r="Q2843" s="12" t="s">
        <v>8323</v>
      </c>
      <c r="R2843" s="12" t="s">
        <v>8324</v>
      </c>
      <c r="S2843" s="9">
        <f t="shared" si="222"/>
        <v>42496.447071759263</v>
      </c>
      <c r="T2843" s="9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 s="10">
        <f t="shared" si="221"/>
        <v>25</v>
      </c>
      <c r="Q2844" s="12" t="s">
        <v>8323</v>
      </c>
      <c r="R2844" s="12" t="s">
        <v>8324</v>
      </c>
      <c r="S2844" s="9">
        <f t="shared" si="222"/>
        <v>42171.383530092593</v>
      </c>
      <c r="T2844" s="9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 s="10">
        <f t="shared" si="221"/>
        <v>60</v>
      </c>
      <c r="Q2845" s="12" t="s">
        <v>8323</v>
      </c>
      <c r="R2845" s="12" t="s">
        <v>8326</v>
      </c>
      <c r="S2845" s="9">
        <f t="shared" si="222"/>
        <v>42370.007766203707</v>
      </c>
      <c r="T2845" s="9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 s="10">
        <f t="shared" si="221"/>
        <v>60</v>
      </c>
      <c r="Q2846" s="12" t="s">
        <v>8323</v>
      </c>
      <c r="R2846" s="12" t="s">
        <v>8326</v>
      </c>
      <c r="S2846" s="9">
        <f t="shared" si="222"/>
        <v>42305.670914351853</v>
      </c>
      <c r="T2846" s="9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 s="10">
        <f t="shared" si="221"/>
        <v>18.75</v>
      </c>
      <c r="Q2847" s="12" t="s">
        <v>8327</v>
      </c>
      <c r="R2847" s="12" t="s">
        <v>8336</v>
      </c>
      <c r="S2847" s="9">
        <f t="shared" si="222"/>
        <v>42078.792048611111</v>
      </c>
      <c r="T2847" s="9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 s="10">
        <f t="shared" si="221"/>
        <v>30</v>
      </c>
      <c r="Q2848" s="12" t="s">
        <v>8327</v>
      </c>
      <c r="R2848" s="12" t="s">
        <v>8336</v>
      </c>
      <c r="S2848" s="9">
        <f t="shared" si="222"/>
        <v>42021.832280092596</v>
      </c>
      <c r="T2848" s="9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 s="10">
        <f t="shared" si="221"/>
        <v>27.27</v>
      </c>
      <c r="Q2849" s="12" t="s">
        <v>8327</v>
      </c>
      <c r="R2849" s="12" t="s">
        <v>8331</v>
      </c>
      <c r="S2849" s="9">
        <f t="shared" si="222"/>
        <v>41634.797013888885</v>
      </c>
      <c r="T2849" s="9">
        <f t="shared" si="223"/>
        <v>41670.792361111111</v>
      </c>
      <c r="U2849">
        <f t="shared" si="224"/>
        <v>2013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 s="10">
        <f t="shared" si="221"/>
        <v>27.27</v>
      </c>
      <c r="Q2850" s="12" t="s">
        <v>8327</v>
      </c>
      <c r="R2850" s="12" t="s">
        <v>8328</v>
      </c>
      <c r="S2850" s="9">
        <f t="shared" si="222"/>
        <v>41365.928159722222</v>
      </c>
      <c r="T2850" s="9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 s="10">
        <f t="shared" si="221"/>
        <v>30</v>
      </c>
      <c r="Q2851" s="12" t="s">
        <v>8323</v>
      </c>
      <c r="R2851" s="12" t="s">
        <v>8335</v>
      </c>
      <c r="S2851" s="9">
        <f t="shared" si="222"/>
        <v>42013.15253472222</v>
      </c>
      <c r="T2851" s="9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s="12" t="s">
        <v>8308</v>
      </c>
      <c r="R2852" s="12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s="12" t="s">
        <v>8308</v>
      </c>
      <c r="R2853" s="12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s="12" t="s">
        <v>8323</v>
      </c>
      <c r="R2854" s="12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s="12" t="s">
        <v>8313</v>
      </c>
      <c r="R2855" s="12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s="12" t="s">
        <v>8308</v>
      </c>
      <c r="R2856" s="12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s="12" t="s">
        <v>8313</v>
      </c>
      <c r="R2857" s="12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s="12" t="s">
        <v>8323</v>
      </c>
      <c r="R2858" s="12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s="12" t="s">
        <v>8308</v>
      </c>
      <c r="R2859" s="12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 s="10">
        <f t="shared" si="221"/>
        <v>57</v>
      </c>
      <c r="Q2860" s="12" t="s">
        <v>8323</v>
      </c>
      <c r="R2860" s="12" t="s">
        <v>8326</v>
      </c>
      <c r="S2860" s="9">
        <f t="shared" si="222"/>
        <v>41779.695092592592</v>
      </c>
      <c r="T2860" s="9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 s="10">
        <f t="shared" si="221"/>
        <v>71.25</v>
      </c>
      <c r="Q2861" s="12" t="s">
        <v>8323</v>
      </c>
      <c r="R2861" s="12" t="s">
        <v>8326</v>
      </c>
      <c r="S2861" s="9">
        <f t="shared" si="222"/>
        <v>42414.235879629632</v>
      </c>
      <c r="T2861" s="9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s="12" t="s">
        <v>8316</v>
      </c>
      <c r="R2862" s="12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s="12" t="s">
        <v>8319</v>
      </c>
      <c r="R2863" s="12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 s="10">
        <f t="shared" si="221"/>
        <v>40</v>
      </c>
      <c r="Q2864" s="12" t="s">
        <v>8313</v>
      </c>
      <c r="R2864" s="12" t="s">
        <v>8351</v>
      </c>
      <c r="S2864" s="9">
        <f t="shared" si="222"/>
        <v>41780.050092592595</v>
      </c>
      <c r="T2864" s="9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s="12" t="s">
        <v>8308</v>
      </c>
      <c r="R2865" s="12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 s="10">
        <f t="shared" si="221"/>
        <v>93.33</v>
      </c>
      <c r="Q2866" s="12" t="s">
        <v>8323</v>
      </c>
      <c r="R2866" s="12" t="s">
        <v>8324</v>
      </c>
      <c r="S2866" s="9">
        <f t="shared" si="222"/>
        <v>42031.011249999996</v>
      </c>
      <c r="T2866" s="9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s="12" t="s">
        <v>8327</v>
      </c>
      <c r="R2867" s="12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 s="10">
        <f t="shared" si="221"/>
        <v>35</v>
      </c>
      <c r="Q2868" s="12" t="s">
        <v>8327</v>
      </c>
      <c r="R2868" s="12" t="s">
        <v>8328</v>
      </c>
      <c r="S2868" s="9">
        <f t="shared" si="222"/>
        <v>40646.099097222221</v>
      </c>
      <c r="T2868" s="9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s="12" t="s">
        <v>8323</v>
      </c>
      <c r="R2869" s="12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s="12" t="s">
        <v>8321</v>
      </c>
      <c r="R2870" s="12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s="12" t="s">
        <v>8323</v>
      </c>
      <c r="R2871" s="12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s="12" t="s">
        <v>8319</v>
      </c>
      <c r="R2872" s="12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s="12" t="s">
        <v>8323</v>
      </c>
      <c r="R2873" s="12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s="12" t="s">
        <v>8308</v>
      </c>
      <c r="R2874" s="12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s="12" t="s">
        <v>8308</v>
      </c>
      <c r="R2875" s="12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s="12" t="s">
        <v>8323</v>
      </c>
      <c r="R2876" s="12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s="12" t="s">
        <v>8323</v>
      </c>
      <c r="R2877" s="12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s="12" t="s">
        <v>8323</v>
      </c>
      <c r="R2878" s="12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s="12" t="s">
        <v>8323</v>
      </c>
      <c r="R2879" s="12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 s="10">
        <f t="shared" si="221"/>
        <v>54</v>
      </c>
      <c r="Q2880" s="12" t="s">
        <v>8308</v>
      </c>
      <c r="R2880" s="12" t="s">
        <v>8342</v>
      </c>
      <c r="S2880" s="9">
        <f t="shared" si="222"/>
        <v>42360.932152777779</v>
      </c>
      <c r="T2880" s="9">
        <f t="shared" si="223"/>
        <v>42420.932152777779</v>
      </c>
      <c r="U2880">
        <f t="shared" si="224"/>
        <v>2015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 s="10">
        <f t="shared" si="221"/>
        <v>45</v>
      </c>
      <c r="Q2881" s="12" t="s">
        <v>8316</v>
      </c>
      <c r="R2881" s="12" t="s">
        <v>8344</v>
      </c>
      <c r="S2881" s="9">
        <f t="shared" si="222"/>
        <v>42327.671631944439</v>
      </c>
      <c r="T2881" s="9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s="12" t="s">
        <v>8323</v>
      </c>
      <c r="R2882" s="12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IFERROR(ROUND(E2883/L2883,2),0)</f>
        <v>38.57</v>
      </c>
      <c r="Q2883" s="12" t="s">
        <v>8323</v>
      </c>
      <c r="R2883" s="12" t="s">
        <v>8326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s="12" t="s">
        <v>8346</v>
      </c>
      <c r="R2884" s="12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s="12" t="s">
        <v>8323</v>
      </c>
      <c r="R2885" s="12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s="12" t="s">
        <v>8323</v>
      </c>
      <c r="R2886" s="12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s="12" t="s">
        <v>8321</v>
      </c>
      <c r="R2887" s="12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s="12" t="s">
        <v>8308</v>
      </c>
      <c r="R2888" s="12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 s="10">
        <f t="shared" si="226"/>
        <v>26</v>
      </c>
      <c r="Q2889" s="12" t="s">
        <v>8308</v>
      </c>
      <c r="R2889" s="12" t="s">
        <v>8310</v>
      </c>
      <c r="S2889" s="9">
        <f t="shared" si="227"/>
        <v>42158.028310185182</v>
      </c>
      <c r="T2889" s="9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 s="10">
        <f t="shared" si="226"/>
        <v>28.89</v>
      </c>
      <c r="Q2890" s="12" t="s">
        <v>8308</v>
      </c>
      <c r="R2890" s="12" t="s">
        <v>8318</v>
      </c>
      <c r="S2890" s="9">
        <f t="shared" si="227"/>
        <v>41828.789942129632</v>
      </c>
      <c r="T2890" s="9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s="12" t="s">
        <v>8327</v>
      </c>
      <c r="R2891" s="12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 s="10">
        <f t="shared" si="226"/>
        <v>65</v>
      </c>
      <c r="Q2892" s="12" t="s">
        <v>8323</v>
      </c>
      <c r="R2892" s="12" t="s">
        <v>8326</v>
      </c>
      <c r="S2892" s="9">
        <f t="shared" si="227"/>
        <v>41829.73715277778</v>
      </c>
      <c r="T2892" s="9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 s="10">
        <f t="shared" si="226"/>
        <v>37.14</v>
      </c>
      <c r="Q2893" s="12" t="s">
        <v>8323</v>
      </c>
      <c r="R2893" s="12" t="s">
        <v>8326</v>
      </c>
      <c r="S2893" s="9">
        <f t="shared" si="227"/>
        <v>42056.1324537037</v>
      </c>
      <c r="T2893" s="9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 s="10">
        <f t="shared" si="226"/>
        <v>17.329999999999998</v>
      </c>
      <c r="Q2894" s="12" t="s">
        <v>8311</v>
      </c>
      <c r="R2894" s="12" t="s">
        <v>8356</v>
      </c>
      <c r="S2894" s="9">
        <f t="shared" si="227"/>
        <v>42072.790821759263</v>
      </c>
      <c r="T2894" s="9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 s="10">
        <f t="shared" si="226"/>
        <v>21.67</v>
      </c>
      <c r="Q2895" s="12" t="s">
        <v>8321</v>
      </c>
      <c r="R2895" s="12" t="s">
        <v>8343</v>
      </c>
      <c r="S2895" s="9">
        <f t="shared" si="227"/>
        <v>41716.717847222222</v>
      </c>
      <c r="T2895" s="9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s="12" t="s">
        <v>8308</v>
      </c>
      <c r="R2896" s="12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s="12" t="s">
        <v>8323</v>
      </c>
      <c r="R2897" s="12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s="12" t="s">
        <v>8316</v>
      </c>
      <c r="R2898" s="12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s="12" t="s">
        <v>8319</v>
      </c>
      <c r="R2899" s="12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s="12" t="s">
        <v>8323</v>
      </c>
      <c r="R2900" s="12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 s="10">
        <f t="shared" si="226"/>
        <v>50.2</v>
      </c>
      <c r="Q2901" s="12" t="s">
        <v>8323</v>
      </c>
      <c r="R2901" s="12" t="s">
        <v>8326</v>
      </c>
      <c r="S2901" s="9">
        <f t="shared" si="227"/>
        <v>42509.814108796301</v>
      </c>
      <c r="T2901" s="9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 s="10">
        <f t="shared" si="226"/>
        <v>31.38</v>
      </c>
      <c r="Q2902" s="12" t="s">
        <v>8323</v>
      </c>
      <c r="R2902" s="12" t="s">
        <v>8326</v>
      </c>
      <c r="S2902" s="9">
        <f t="shared" si="227"/>
        <v>42075.807395833333</v>
      </c>
      <c r="T2902" s="9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 s="10">
        <f t="shared" si="226"/>
        <v>250</v>
      </c>
      <c r="Q2903" s="12" t="s">
        <v>8321</v>
      </c>
      <c r="R2903" s="12" t="s">
        <v>8339</v>
      </c>
      <c r="S2903" s="9">
        <f t="shared" si="227"/>
        <v>41466.552314814813</v>
      </c>
      <c r="T2903" s="9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 s="10">
        <f t="shared" si="226"/>
        <v>62.5</v>
      </c>
      <c r="Q2904" s="12" t="s">
        <v>8319</v>
      </c>
      <c r="R2904" s="12" t="s">
        <v>8345</v>
      </c>
      <c r="S2904" s="9">
        <f t="shared" si="227"/>
        <v>42449.341678240744</v>
      </c>
      <c r="T2904" s="9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 s="10">
        <f t="shared" si="226"/>
        <v>250</v>
      </c>
      <c r="Q2905" s="12" t="s">
        <v>8308</v>
      </c>
      <c r="R2905" s="12" t="s">
        <v>8310</v>
      </c>
      <c r="S2905" s="9">
        <f t="shared" si="227"/>
        <v>42702.809201388889</v>
      </c>
      <c r="T2905" s="9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 s="10">
        <f t="shared" si="226"/>
        <v>250</v>
      </c>
      <c r="Q2906" s="12" t="s">
        <v>8346</v>
      </c>
      <c r="R2906" s="12" t="s">
        <v>8347</v>
      </c>
      <c r="S2906" s="9">
        <f t="shared" si="227"/>
        <v>42579.708437499998</v>
      </c>
      <c r="T2906" s="9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 s="10">
        <f t="shared" si="226"/>
        <v>125</v>
      </c>
      <c r="Q2907" s="12" t="s">
        <v>8321</v>
      </c>
      <c r="R2907" s="12" t="s">
        <v>8325</v>
      </c>
      <c r="S2907" s="9">
        <f t="shared" si="227"/>
        <v>42106.666018518517</v>
      </c>
      <c r="T2907" s="9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 s="10">
        <f t="shared" si="226"/>
        <v>35.71</v>
      </c>
      <c r="Q2908" s="12" t="s">
        <v>8323</v>
      </c>
      <c r="R2908" s="12" t="s">
        <v>8326</v>
      </c>
      <c r="S2908" s="9">
        <f t="shared" si="227"/>
        <v>41866.640648148146</v>
      </c>
      <c r="T2908" s="9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 s="10">
        <f t="shared" si="226"/>
        <v>250</v>
      </c>
      <c r="Q2909" s="12" t="s">
        <v>8308</v>
      </c>
      <c r="R2909" s="12" t="s">
        <v>8342</v>
      </c>
      <c r="S2909" s="9">
        <f t="shared" si="227"/>
        <v>41946.232175925928</v>
      </c>
      <c r="T2909" s="9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 s="10">
        <f t="shared" si="226"/>
        <v>83.33</v>
      </c>
      <c r="Q2910" s="12" t="s">
        <v>8321</v>
      </c>
      <c r="R2910" s="12" t="s">
        <v>8325</v>
      </c>
      <c r="S2910" s="9">
        <f t="shared" si="227"/>
        <v>42239.441412037035</v>
      </c>
      <c r="T2910" s="9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 s="10">
        <f t="shared" si="226"/>
        <v>62.5</v>
      </c>
      <c r="Q2911" s="12" t="s">
        <v>8323</v>
      </c>
      <c r="R2911" s="12" t="s">
        <v>8326</v>
      </c>
      <c r="S2911" s="9">
        <f t="shared" si="227"/>
        <v>42151.237685185188</v>
      </c>
      <c r="T2911" s="9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 s="10">
        <f t="shared" si="226"/>
        <v>50</v>
      </c>
      <c r="Q2912" s="12" t="s">
        <v>8321</v>
      </c>
      <c r="R2912" s="12" t="s">
        <v>8325</v>
      </c>
      <c r="S2912" s="9">
        <f t="shared" si="227"/>
        <v>42297.110300925924</v>
      </c>
      <c r="T2912" s="9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 s="10">
        <f t="shared" si="226"/>
        <v>41.67</v>
      </c>
      <c r="Q2913" s="12" t="s">
        <v>8323</v>
      </c>
      <c r="R2913" s="12" t="s">
        <v>8335</v>
      </c>
      <c r="S2913" s="9">
        <f t="shared" si="227"/>
        <v>42242.988680555558</v>
      </c>
      <c r="T2913" s="9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27.78</v>
      </c>
      <c r="Q2914" s="12" t="s">
        <v>8323</v>
      </c>
      <c r="R2914" s="12" t="s">
        <v>8326</v>
      </c>
      <c r="S2914" s="9">
        <f t="shared" si="227"/>
        <v>42437.398680555561</v>
      </c>
      <c r="T2914" s="9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 s="10">
        <f t="shared" si="226"/>
        <v>31.25</v>
      </c>
      <c r="Q2915" s="12" t="s">
        <v>8323</v>
      </c>
      <c r="R2915" s="12" t="s">
        <v>8326</v>
      </c>
      <c r="S2915" s="9">
        <f t="shared" si="227"/>
        <v>42124.841111111105</v>
      </c>
      <c r="T2915" s="9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 s="10">
        <f t="shared" si="226"/>
        <v>11.36</v>
      </c>
      <c r="Q2916" s="12" t="s">
        <v>8323</v>
      </c>
      <c r="R2916" s="12" t="s">
        <v>8326</v>
      </c>
      <c r="S2916" s="9">
        <f t="shared" si="227"/>
        <v>41971.881076388891</v>
      </c>
      <c r="T2916" s="9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s="12" t="s">
        <v>8308</v>
      </c>
      <c r="R2917" s="12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s="12" t="s">
        <v>8316</v>
      </c>
      <c r="R2918" s="12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 s="10">
        <f t="shared" si="226"/>
        <v>48.2</v>
      </c>
      <c r="Q2919" s="12" t="s">
        <v>8311</v>
      </c>
      <c r="R2919" s="12" t="s">
        <v>8348</v>
      </c>
      <c r="S2919" s="9">
        <f t="shared" si="227"/>
        <v>42032.510243055556</v>
      </c>
      <c r="T2919" s="9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 s="10">
        <f t="shared" si="226"/>
        <v>30.13</v>
      </c>
      <c r="Q2920" s="12" t="s">
        <v>8327</v>
      </c>
      <c r="R2920" s="12" t="s">
        <v>8354</v>
      </c>
      <c r="S2920" s="9">
        <f t="shared" si="227"/>
        <v>41409.040011574078</v>
      </c>
      <c r="T2920" s="9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s="12" t="s">
        <v>8323</v>
      </c>
      <c r="R2921" s="12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s="12" t="s">
        <v>8308</v>
      </c>
      <c r="R2922" s="12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s="12" t="s">
        <v>8323</v>
      </c>
      <c r="R2923" s="12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s="12" t="s">
        <v>8308</v>
      </c>
      <c r="R2924" s="12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s="12" t="s">
        <v>8313</v>
      </c>
      <c r="R2925" s="12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s="12" t="s">
        <v>8316</v>
      </c>
      <c r="R2926" s="12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s="12" t="s">
        <v>8311</v>
      </c>
      <c r="R2927" s="12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s="12" t="s">
        <v>8308</v>
      </c>
      <c r="R2928" s="12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s="12" t="s">
        <v>8311</v>
      </c>
      <c r="R2929" s="12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s="12" t="s">
        <v>8323</v>
      </c>
      <c r="R2930" s="12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s="12" t="s">
        <v>8308</v>
      </c>
      <c r="R2931" s="12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s="12" t="s">
        <v>8319</v>
      </c>
      <c r="R2932" s="12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s="12" t="s">
        <v>8321</v>
      </c>
      <c r="R2933" s="12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s="12" t="s">
        <v>8323</v>
      </c>
      <c r="R2934" s="12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s="12" t="s">
        <v>8308</v>
      </c>
      <c r="R2935" s="12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s="12" t="s">
        <v>8327</v>
      </c>
      <c r="R2936" s="12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s="12" t="s">
        <v>8316</v>
      </c>
      <c r="R2937" s="12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s="12" t="s">
        <v>8323</v>
      </c>
      <c r="R2938" s="12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 s="10">
        <f t="shared" si="226"/>
        <v>56.25</v>
      </c>
      <c r="Q2939" s="12" t="s">
        <v>8323</v>
      </c>
      <c r="R2939" s="12" t="s">
        <v>8326</v>
      </c>
      <c r="S2939" s="9">
        <f t="shared" si="227"/>
        <v>42074.219699074078</v>
      </c>
      <c r="T2939" s="9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 s="10">
        <f t="shared" si="226"/>
        <v>75</v>
      </c>
      <c r="Q2940" s="12" t="s">
        <v>8323</v>
      </c>
      <c r="R2940" s="12" t="s">
        <v>8326</v>
      </c>
      <c r="S2940" s="9">
        <f t="shared" si="227"/>
        <v>42503.740868055553</v>
      </c>
      <c r="T2940" s="9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 s="10">
        <f t="shared" si="226"/>
        <v>74.33</v>
      </c>
      <c r="Q2941" s="12" t="s">
        <v>8311</v>
      </c>
      <c r="R2941" s="12" t="s">
        <v>8349</v>
      </c>
      <c r="S2941" s="9">
        <f t="shared" si="227"/>
        <v>42786.000023148154</v>
      </c>
      <c r="T2941" s="9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 s="10">
        <f t="shared" si="226"/>
        <v>24.78</v>
      </c>
      <c r="Q2942" s="12" t="s">
        <v>8308</v>
      </c>
      <c r="R2942" s="12" t="s">
        <v>8342</v>
      </c>
      <c r="S2942" s="9">
        <f t="shared" si="227"/>
        <v>42377.554756944446</v>
      </c>
      <c r="T2942" s="9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s="12" t="s">
        <v>8308</v>
      </c>
      <c r="R2943" s="12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s="12" t="s">
        <v>8327</v>
      </c>
      <c r="R2944" s="12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s="12" t="s">
        <v>8323</v>
      </c>
      <c r="R2945" s="12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s="12" t="s">
        <v>8323</v>
      </c>
      <c r="R2946" s="12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IFERROR(ROUND(E2947/L2947,2),0)</f>
        <v>71.67</v>
      </c>
      <c r="Q2947" s="12" t="s">
        <v>8321</v>
      </c>
      <c r="R2947" s="12" t="s">
        <v>8339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s="12" t="s">
        <v>8321</v>
      </c>
      <c r="R2948" s="12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s="12" t="s">
        <v>8323</v>
      </c>
      <c r="R2949" s="12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s="12" t="s">
        <v>8323</v>
      </c>
      <c r="R2950" s="12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 s="10">
        <f t="shared" si="231"/>
        <v>16.309999999999999</v>
      </c>
      <c r="Q2951" s="12" t="s">
        <v>8316</v>
      </c>
      <c r="R2951" s="12" t="s">
        <v>8344</v>
      </c>
      <c r="S2951" s="9">
        <f t="shared" si="232"/>
        <v>42155.129652777774</v>
      </c>
      <c r="T2951" s="9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s="12" t="s">
        <v>8346</v>
      </c>
      <c r="R2952" s="12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 s="10">
        <f t="shared" si="231"/>
        <v>30.29</v>
      </c>
      <c r="Q2953" s="12" t="s">
        <v>8308</v>
      </c>
      <c r="R2953" s="12" t="s">
        <v>8310</v>
      </c>
      <c r="S2953" s="9">
        <f t="shared" si="232"/>
        <v>42538.75680555556</v>
      </c>
      <c r="T2953" s="9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s="12" t="s">
        <v>8323</v>
      </c>
      <c r="R2954" s="12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s="12" t="s">
        <v>8323</v>
      </c>
      <c r="R2955" s="12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 s="10">
        <f t="shared" si="231"/>
        <v>52.5</v>
      </c>
      <c r="Q2956" s="12" t="s">
        <v>8319</v>
      </c>
      <c r="R2956" s="12" t="s">
        <v>8357</v>
      </c>
      <c r="S2956" s="9">
        <f t="shared" si="232"/>
        <v>41854.389780092592</v>
      </c>
      <c r="T2956" s="9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 s="10">
        <f t="shared" si="231"/>
        <v>35</v>
      </c>
      <c r="Q2957" s="12" t="s">
        <v>8327</v>
      </c>
      <c r="R2957" s="12" t="s">
        <v>8354</v>
      </c>
      <c r="S2957" s="9">
        <f t="shared" si="232"/>
        <v>41583.135405092595</v>
      </c>
      <c r="T2957" s="9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 s="10">
        <f t="shared" si="231"/>
        <v>68.33</v>
      </c>
      <c r="Q2958" s="12" t="s">
        <v>8308</v>
      </c>
      <c r="R2958" s="12" t="s">
        <v>8310</v>
      </c>
      <c r="S2958" s="9">
        <f t="shared" si="232"/>
        <v>41838.840474537035</v>
      </c>
      <c r="T2958" s="9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s="12" t="s">
        <v>8321</v>
      </c>
      <c r="R2959" s="12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 s="10">
        <f t="shared" si="231"/>
        <v>51.25</v>
      </c>
      <c r="Q2960" s="12" t="s">
        <v>8311</v>
      </c>
      <c r="R2960" s="12" t="s">
        <v>8349</v>
      </c>
      <c r="S2960" s="9">
        <f t="shared" si="232"/>
        <v>40399.065868055557</v>
      </c>
      <c r="T2960" s="9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 s="10">
        <f t="shared" si="231"/>
        <v>20.5</v>
      </c>
      <c r="Q2961" s="12" t="s">
        <v>8313</v>
      </c>
      <c r="R2961" s="12" t="s">
        <v>8351</v>
      </c>
      <c r="S2961" s="9">
        <f t="shared" si="232"/>
        <v>42445.712754629625</v>
      </c>
      <c r="T2961" s="9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 s="10">
        <f t="shared" si="231"/>
        <v>29.29</v>
      </c>
      <c r="Q2962" s="12" t="s">
        <v>8327</v>
      </c>
      <c r="R2962" s="12" t="s">
        <v>8328</v>
      </c>
      <c r="S2962" s="9">
        <f t="shared" si="232"/>
        <v>42603.870520833334</v>
      </c>
      <c r="T2962" s="9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 s="10">
        <f t="shared" si="231"/>
        <v>15.77</v>
      </c>
      <c r="Q2963" s="12" t="s">
        <v>8321</v>
      </c>
      <c r="R2963" s="12" t="s">
        <v>8343</v>
      </c>
      <c r="S2963" s="9">
        <f t="shared" si="232"/>
        <v>42042.615613425922</v>
      </c>
      <c r="T2963" s="9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s="12" t="s">
        <v>8323</v>
      </c>
      <c r="R2964" s="12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s="12" t="s">
        <v>8321</v>
      </c>
      <c r="R2965" s="12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 s="10">
        <f t="shared" si="231"/>
        <v>202</v>
      </c>
      <c r="Q2966" s="12" t="s">
        <v>8323</v>
      </c>
      <c r="R2966" s="12" t="s">
        <v>8326</v>
      </c>
      <c r="S2966" s="9">
        <f t="shared" si="232"/>
        <v>42621.389340277776</v>
      </c>
      <c r="T2966" s="9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 s="10">
        <f t="shared" si="231"/>
        <v>16.829999999999998</v>
      </c>
      <c r="Q2967" s="12" t="s">
        <v>8319</v>
      </c>
      <c r="R2967" s="12" t="s">
        <v>8345</v>
      </c>
      <c r="S2967" s="9">
        <f t="shared" si="232"/>
        <v>42399.882615740738</v>
      </c>
      <c r="T2967" s="9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s="12" t="s">
        <v>8319</v>
      </c>
      <c r="R2968" s="12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 s="10">
        <f t="shared" si="231"/>
        <v>100.5</v>
      </c>
      <c r="Q2969" s="12" t="s">
        <v>8323</v>
      </c>
      <c r="R2969" s="12" t="s">
        <v>8326</v>
      </c>
      <c r="S2969" s="9">
        <f t="shared" si="232"/>
        <v>42020.587349537032</v>
      </c>
      <c r="T2969" s="9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 s="10">
        <f t="shared" si="231"/>
        <v>18.27</v>
      </c>
      <c r="Q2970" s="12" t="s">
        <v>8323</v>
      </c>
      <c r="R2970" s="12" t="s">
        <v>8326</v>
      </c>
      <c r="S2970" s="9">
        <f t="shared" si="232"/>
        <v>42101.828819444447</v>
      </c>
      <c r="T2970" s="9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 s="10">
        <f t="shared" si="231"/>
        <v>100</v>
      </c>
      <c r="Q2971" s="12" t="s">
        <v>8311</v>
      </c>
      <c r="R2971" s="12" t="s">
        <v>8348</v>
      </c>
      <c r="S2971" s="9">
        <f t="shared" si="232"/>
        <v>42013.915613425925</v>
      </c>
      <c r="T2971" s="9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 s="10">
        <f t="shared" si="231"/>
        <v>100</v>
      </c>
      <c r="Q2972" s="12" t="s">
        <v>8323</v>
      </c>
      <c r="R2972" s="12" t="s">
        <v>8326</v>
      </c>
      <c r="S2972" s="9">
        <f t="shared" si="232"/>
        <v>42067.947337962964</v>
      </c>
      <c r="T2972" s="9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 s="10">
        <f t="shared" si="231"/>
        <v>200</v>
      </c>
      <c r="Q2973" s="12" t="s">
        <v>8308</v>
      </c>
      <c r="R2973" s="12" t="s">
        <v>8342</v>
      </c>
      <c r="S2973" s="9">
        <f t="shared" si="232"/>
        <v>42345.860150462962</v>
      </c>
      <c r="T2973" s="9">
        <f t="shared" si="233"/>
        <v>42375.860150462962</v>
      </c>
      <c r="U2973">
        <f t="shared" si="234"/>
        <v>2015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 s="10">
        <f t="shared" si="231"/>
        <v>200</v>
      </c>
      <c r="Q2974" s="12" t="s">
        <v>8323</v>
      </c>
      <c r="R2974" s="12" t="s">
        <v>8324</v>
      </c>
      <c r="S2974" s="9">
        <f t="shared" si="232"/>
        <v>42226.938414351855</v>
      </c>
      <c r="T2974" s="9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 s="10">
        <f t="shared" si="231"/>
        <v>40</v>
      </c>
      <c r="Q2975" s="12" t="s">
        <v>8327</v>
      </c>
      <c r="R2975" s="12" t="s">
        <v>8328</v>
      </c>
      <c r="S2975" s="9">
        <f t="shared" si="232"/>
        <v>42065.897719907407</v>
      </c>
      <c r="T2975" s="9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 s="10">
        <f t="shared" si="231"/>
        <v>100</v>
      </c>
      <c r="Q2976" s="12" t="s">
        <v>8321</v>
      </c>
      <c r="R2976" s="12" t="s">
        <v>8325</v>
      </c>
      <c r="S2976" s="9">
        <f t="shared" si="232"/>
        <v>42403.080497685187</v>
      </c>
      <c r="T2976" s="9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 s="10">
        <f t="shared" si="231"/>
        <v>40</v>
      </c>
      <c r="Q2977" s="12" t="s">
        <v>8311</v>
      </c>
      <c r="R2977" s="12" t="s">
        <v>8333</v>
      </c>
      <c r="S2977" s="9">
        <f t="shared" si="232"/>
        <v>42396.8440625</v>
      </c>
      <c r="T2977" s="9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 s="10">
        <f t="shared" si="231"/>
        <v>22.22</v>
      </c>
      <c r="Q2978" s="12" t="s">
        <v>8323</v>
      </c>
      <c r="R2978" s="12" t="s">
        <v>8326</v>
      </c>
      <c r="S2978" s="9">
        <f t="shared" si="232"/>
        <v>42467.144166666665</v>
      </c>
      <c r="T2978" s="9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s="12" t="s">
        <v>8308</v>
      </c>
      <c r="R2979" s="12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s="12" t="s">
        <v>8327</v>
      </c>
      <c r="R2980" s="12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s="12" t="s">
        <v>8327</v>
      </c>
      <c r="R2981" s="12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s="12" t="s">
        <v>8327</v>
      </c>
      <c r="R2982" s="12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 s="10">
        <f t="shared" si="231"/>
        <v>39</v>
      </c>
      <c r="Q2983" s="12" t="s">
        <v>8323</v>
      </c>
      <c r="R2983" s="12" t="s">
        <v>8326</v>
      </c>
      <c r="S2983" s="9">
        <f t="shared" si="232"/>
        <v>42031.833587962959</v>
      </c>
      <c r="T2983" s="9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 s="10">
        <f t="shared" si="231"/>
        <v>16.25</v>
      </c>
      <c r="Q2984" s="12" t="s">
        <v>8323</v>
      </c>
      <c r="R2984" s="12" t="s">
        <v>8326</v>
      </c>
      <c r="S2984" s="9">
        <f t="shared" si="232"/>
        <v>42662.021539351852</v>
      </c>
      <c r="T2984" s="9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s="12" t="s">
        <v>8308</v>
      </c>
      <c r="R2985" s="12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s="12" t="s">
        <v>8321</v>
      </c>
      <c r="R2986" s="12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s="12" t="s">
        <v>8346</v>
      </c>
      <c r="R2987" s="12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s="12" t="s">
        <v>8323</v>
      </c>
      <c r="R2988" s="12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s="12" t="s">
        <v>8319</v>
      </c>
      <c r="R2989" s="12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s="12" t="s">
        <v>8313</v>
      </c>
      <c r="R2990" s="12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s="12" t="s">
        <v>8316</v>
      </c>
      <c r="R2991" s="12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s="12" t="s">
        <v>8323</v>
      </c>
      <c r="R2992" s="12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s="12" t="s">
        <v>8323</v>
      </c>
      <c r="R2993" s="12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 s="10">
        <f t="shared" si="231"/>
        <v>30</v>
      </c>
      <c r="Q2994" s="12" t="s">
        <v>8308</v>
      </c>
      <c r="R2994" s="12" t="s">
        <v>8342</v>
      </c>
      <c r="S2994" s="9">
        <f t="shared" si="232"/>
        <v>42088.069108796291</v>
      </c>
      <c r="T2994" s="9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s="12" t="s">
        <v>8311</v>
      </c>
      <c r="R2995" s="12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 s="10">
        <f t="shared" si="231"/>
        <v>25.71</v>
      </c>
      <c r="Q2996" s="12" t="s">
        <v>8321</v>
      </c>
      <c r="R2996" s="12" t="s">
        <v>8325</v>
      </c>
      <c r="S2996" s="9">
        <f t="shared" si="232"/>
        <v>42070.047754629632</v>
      </c>
      <c r="T2996" s="9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 s="10">
        <f t="shared" si="231"/>
        <v>22.5</v>
      </c>
      <c r="Q2997" s="12" t="s">
        <v>8327</v>
      </c>
      <c r="R2997" s="12" t="s">
        <v>8331</v>
      </c>
      <c r="S2997" s="9">
        <f t="shared" si="232"/>
        <v>41153.066400462965</v>
      </c>
      <c r="T2997" s="9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s="12" t="s">
        <v>8323</v>
      </c>
      <c r="R2998" s="12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s="12" t="s">
        <v>8316</v>
      </c>
      <c r="R2999" s="12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s="12" t="s">
        <v>8327</v>
      </c>
      <c r="R3000" s="12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 s="10">
        <f t="shared" si="231"/>
        <v>35.4</v>
      </c>
      <c r="Q3001" s="12" t="s">
        <v>8323</v>
      </c>
      <c r="R3001" s="12" t="s">
        <v>8326</v>
      </c>
      <c r="S3001" s="9">
        <f t="shared" si="232"/>
        <v>42540.593530092592</v>
      </c>
      <c r="T3001" s="9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 s="10">
        <f t="shared" si="231"/>
        <v>59</v>
      </c>
      <c r="Q3002" s="12" t="s">
        <v>8311</v>
      </c>
      <c r="R3002" s="12" t="s">
        <v>8352</v>
      </c>
      <c r="S3002" s="9">
        <f t="shared" si="232"/>
        <v>42115.143634259264</v>
      </c>
      <c r="T3002" s="9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 s="10">
        <f t="shared" si="231"/>
        <v>87.5</v>
      </c>
      <c r="Q3003" s="12" t="s">
        <v>8323</v>
      </c>
      <c r="R3003" s="12" t="s">
        <v>8324</v>
      </c>
      <c r="S3003" s="9">
        <f t="shared" si="232"/>
        <v>42263.691574074073</v>
      </c>
      <c r="T3003" s="9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 s="10">
        <f t="shared" si="231"/>
        <v>35</v>
      </c>
      <c r="Q3004" s="12" t="s">
        <v>8308</v>
      </c>
      <c r="R3004" s="12" t="s">
        <v>8342</v>
      </c>
      <c r="S3004" s="9">
        <f t="shared" si="232"/>
        <v>41968.852118055554</v>
      </c>
      <c r="T3004" s="9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s="12" t="s">
        <v>8323</v>
      </c>
      <c r="R3005" s="12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 s="10">
        <f t="shared" si="231"/>
        <v>42.5</v>
      </c>
      <c r="Q3006" s="12" t="s">
        <v>8327</v>
      </c>
      <c r="R3006" s="12" t="s">
        <v>8350</v>
      </c>
      <c r="S3006" s="9">
        <f t="shared" si="232"/>
        <v>41559.5549537037</v>
      </c>
      <c r="T3006" s="9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 s="10">
        <f t="shared" si="231"/>
        <v>34</v>
      </c>
      <c r="Q3007" s="12" t="s">
        <v>8311</v>
      </c>
      <c r="R3007" s="12" t="s">
        <v>8352</v>
      </c>
      <c r="S3007" s="9">
        <f t="shared" si="232"/>
        <v>40863.060127314813</v>
      </c>
      <c r="T3007" s="9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 s="10">
        <f t="shared" si="231"/>
        <v>42.5</v>
      </c>
      <c r="Q3008" s="12" t="s">
        <v>8323</v>
      </c>
      <c r="R3008" s="12" t="s">
        <v>8326</v>
      </c>
      <c r="S3008" s="9">
        <f t="shared" si="232"/>
        <v>41793.191875000004</v>
      </c>
      <c r="T3008" s="9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 s="10">
        <f t="shared" si="231"/>
        <v>34</v>
      </c>
      <c r="Q3009" s="12" t="s">
        <v>8323</v>
      </c>
      <c r="R3009" s="12" t="s">
        <v>8326</v>
      </c>
      <c r="S3009" s="9">
        <f t="shared" si="232"/>
        <v>42132.809953703705</v>
      </c>
      <c r="T3009" s="9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 s="10">
        <f t="shared" si="231"/>
        <v>28.33</v>
      </c>
      <c r="Q3010" s="12" t="s">
        <v>8313</v>
      </c>
      <c r="R3010" s="12" t="s">
        <v>8355</v>
      </c>
      <c r="S3010" s="9">
        <f t="shared" si="232"/>
        <v>42281.136099537034</v>
      </c>
      <c r="T3010" s="9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 s="10">
        <f t="shared" ref="P3011:P3074" si="236">IFERROR(ROUND(E3011/L3011,2),0)</f>
        <v>27.5</v>
      </c>
      <c r="Q3011" s="12" t="s">
        <v>8323</v>
      </c>
      <c r="R3011" s="12" t="s">
        <v>8326</v>
      </c>
      <c r="S3011" s="9">
        <f t="shared" ref="S3011:S3074" si="237">(((J3011/60)/60)/24)+DATE(1970,1,1)</f>
        <v>42031.666898148149</v>
      </c>
      <c r="T3011" s="9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 s="10">
        <f t="shared" si="236"/>
        <v>23.57</v>
      </c>
      <c r="Q3012" s="12" t="s">
        <v>8316</v>
      </c>
      <c r="R3012" s="12" t="s">
        <v>8334</v>
      </c>
      <c r="S3012" s="9">
        <f t="shared" si="237"/>
        <v>40973.740451388891</v>
      </c>
      <c r="T3012" s="9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s="12" t="s">
        <v>8323</v>
      </c>
      <c r="R3013" s="12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 s="10">
        <f t="shared" si="236"/>
        <v>32</v>
      </c>
      <c r="Q3014" s="12" t="s">
        <v>8327</v>
      </c>
      <c r="R3014" s="12" t="s">
        <v>8350</v>
      </c>
      <c r="S3014" s="9">
        <f t="shared" si="237"/>
        <v>41575.880914351852</v>
      </c>
      <c r="T3014" s="9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 s="10">
        <f t="shared" si="236"/>
        <v>40</v>
      </c>
      <c r="Q3015" s="12" t="s">
        <v>8327</v>
      </c>
      <c r="R3015" s="12" t="s">
        <v>8350</v>
      </c>
      <c r="S3015" s="9">
        <f t="shared" si="237"/>
        <v>41149.796064814815</v>
      </c>
      <c r="T3015" s="9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s="12" t="s">
        <v>8308</v>
      </c>
      <c r="R3016" s="12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s="12" t="s">
        <v>8313</v>
      </c>
      <c r="R3017" s="12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s="12" t="s">
        <v>8321</v>
      </c>
      <c r="R3018" s="12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 s="10">
        <f t="shared" si="236"/>
        <v>38.25</v>
      </c>
      <c r="Q3019" s="12" t="s">
        <v>8323</v>
      </c>
      <c r="R3019" s="12" t="s">
        <v>8326</v>
      </c>
      <c r="S3019" s="9">
        <f t="shared" si="237"/>
        <v>41906.819513888891</v>
      </c>
      <c r="T3019" s="9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 s="10">
        <f t="shared" si="236"/>
        <v>21.86</v>
      </c>
      <c r="Q3020" s="12" t="s">
        <v>8327</v>
      </c>
      <c r="R3020" s="12" t="s">
        <v>8331</v>
      </c>
      <c r="S3020" s="9">
        <f t="shared" si="237"/>
        <v>42793.700821759259</v>
      </c>
      <c r="T3020" s="9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s="12" t="s">
        <v>8321</v>
      </c>
      <c r="R3021" s="12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s="12" t="s">
        <v>8327</v>
      </c>
      <c r="R3022" s="12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 s="10">
        <f t="shared" si="236"/>
        <v>50.33</v>
      </c>
      <c r="Q3023" s="12" t="s">
        <v>8319</v>
      </c>
      <c r="R3023" s="12" t="s">
        <v>8345</v>
      </c>
      <c r="S3023" s="9">
        <f t="shared" si="237"/>
        <v>42211.732430555552</v>
      </c>
      <c r="T3023" s="9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 s="10">
        <f t="shared" si="236"/>
        <v>50.33</v>
      </c>
      <c r="Q3024" s="12" t="s">
        <v>8319</v>
      </c>
      <c r="R3024" s="12" t="s">
        <v>8345</v>
      </c>
      <c r="S3024" s="9">
        <f t="shared" si="237"/>
        <v>41918.628240740742</v>
      </c>
      <c r="T3024" s="9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s="12" t="s">
        <v>8323</v>
      </c>
      <c r="R3025" s="12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s="12" t="s">
        <v>8323</v>
      </c>
      <c r="R3026" s="12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 s="10">
        <f t="shared" si="236"/>
        <v>50</v>
      </c>
      <c r="Q3027" s="12" t="s">
        <v>8311</v>
      </c>
      <c r="R3027" s="12" t="s">
        <v>8352</v>
      </c>
      <c r="S3027" s="9">
        <f t="shared" si="237"/>
        <v>42130.795983796299</v>
      </c>
      <c r="T3027" s="9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 s="10">
        <f t="shared" si="236"/>
        <v>30</v>
      </c>
      <c r="Q3028" s="12" t="s">
        <v>8321</v>
      </c>
      <c r="R3028" s="12" t="s">
        <v>8339</v>
      </c>
      <c r="S3028" s="9">
        <f t="shared" si="237"/>
        <v>41340.303032407406</v>
      </c>
      <c r="T3028" s="9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 s="10">
        <f t="shared" si="236"/>
        <v>75</v>
      </c>
      <c r="Q3029" s="12" t="s">
        <v>8311</v>
      </c>
      <c r="R3029" s="12" t="s">
        <v>8356</v>
      </c>
      <c r="S3029" s="9">
        <f t="shared" si="237"/>
        <v>40863.013356481482</v>
      </c>
      <c r="T3029" s="9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 s="10">
        <f t="shared" si="236"/>
        <v>50</v>
      </c>
      <c r="Q3030" s="12" t="s">
        <v>8327</v>
      </c>
      <c r="R3030" s="12" t="s">
        <v>8330</v>
      </c>
      <c r="S3030" s="9">
        <f t="shared" si="237"/>
        <v>42673.577534722222</v>
      </c>
      <c r="T3030" s="9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s="12" t="s">
        <v>8323</v>
      </c>
      <c r="R3031" s="12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s="12" t="s">
        <v>8321</v>
      </c>
      <c r="R3032" s="12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s="12" t="s">
        <v>8323</v>
      </c>
      <c r="R3033" s="12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 s="10">
        <f t="shared" si="236"/>
        <v>72.5</v>
      </c>
      <c r="Q3034" s="12" t="s">
        <v>8319</v>
      </c>
      <c r="R3034" s="12" t="s">
        <v>8345</v>
      </c>
      <c r="S3034" s="9">
        <f t="shared" si="237"/>
        <v>42234.105462962965</v>
      </c>
      <c r="T3034" s="9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 s="10">
        <f t="shared" si="236"/>
        <v>48.33</v>
      </c>
      <c r="Q3035" s="12" t="s">
        <v>8311</v>
      </c>
      <c r="R3035" s="12" t="s">
        <v>8348</v>
      </c>
      <c r="S3035" s="9">
        <f t="shared" si="237"/>
        <v>42708.668576388889</v>
      </c>
      <c r="T3035" s="9">
        <f t="shared" si="238"/>
        <v>42738.668576388889</v>
      </c>
      <c r="U3035">
        <f t="shared" si="239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s="12" t="s">
        <v>8323</v>
      </c>
      <c r="R3036" s="12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s="12" t="s">
        <v>8308</v>
      </c>
      <c r="R3037" s="12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 s="10">
        <f t="shared" si="236"/>
        <v>20.14</v>
      </c>
      <c r="Q3038" s="12" t="s">
        <v>8323</v>
      </c>
      <c r="R3038" s="12" t="s">
        <v>8324</v>
      </c>
      <c r="S3038" s="9">
        <f t="shared" si="237"/>
        <v>41957.833726851852</v>
      </c>
      <c r="T3038" s="9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 s="10">
        <f t="shared" si="236"/>
        <v>28.2</v>
      </c>
      <c r="Q3039" s="12" t="s">
        <v>8321</v>
      </c>
      <c r="R3039" s="12" t="s">
        <v>8339</v>
      </c>
      <c r="S3039" s="9">
        <f t="shared" si="237"/>
        <v>41844.922662037039</v>
      </c>
      <c r="T3039" s="9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s="12" t="s">
        <v>8321</v>
      </c>
      <c r="R3040" s="12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s="12" t="s">
        <v>8308</v>
      </c>
      <c r="R3041" s="12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s="12" t="s">
        <v>8313</v>
      </c>
      <c r="R3042" s="12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s="12" t="s">
        <v>8311</v>
      </c>
      <c r="R3043" s="12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s="12" t="s">
        <v>8321</v>
      </c>
      <c r="R3044" s="12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s="12" t="s">
        <v>8323</v>
      </c>
      <c r="R3045" s="12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s="12" t="s">
        <v>8323</v>
      </c>
      <c r="R3046" s="12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 s="10">
        <f t="shared" si="236"/>
        <v>33.75</v>
      </c>
      <c r="Q3047" s="12" t="s">
        <v>8323</v>
      </c>
      <c r="R3047" s="12" t="s">
        <v>8326</v>
      </c>
      <c r="S3047" s="9">
        <f t="shared" si="237"/>
        <v>41863.359282407408</v>
      </c>
      <c r="T3047" s="9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 s="10">
        <f t="shared" si="236"/>
        <v>15</v>
      </c>
      <c r="Q3048" s="12" t="s">
        <v>8323</v>
      </c>
      <c r="R3048" s="12" t="s">
        <v>8326</v>
      </c>
      <c r="S3048" s="9">
        <f t="shared" si="237"/>
        <v>41787.681527777779</v>
      </c>
      <c r="T3048" s="9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 s="10">
        <f t="shared" si="236"/>
        <v>27</v>
      </c>
      <c r="Q3049" s="12" t="s">
        <v>8323</v>
      </c>
      <c r="R3049" s="12" t="s">
        <v>8326</v>
      </c>
      <c r="S3049" s="9">
        <f t="shared" si="237"/>
        <v>42136.092488425929</v>
      </c>
      <c r="T3049" s="9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 s="10">
        <f t="shared" si="236"/>
        <v>45</v>
      </c>
      <c r="Q3050" s="12" t="s">
        <v>8323</v>
      </c>
      <c r="R3050" s="12" t="s">
        <v>8326</v>
      </c>
      <c r="S3050" s="9">
        <f t="shared" si="237"/>
        <v>42657.38726851852</v>
      </c>
      <c r="T3050" s="9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s="12" t="s">
        <v>8321</v>
      </c>
      <c r="R3051" s="12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 s="10">
        <f t="shared" si="236"/>
        <v>44</v>
      </c>
      <c r="Q3052" s="12" t="s">
        <v>8308</v>
      </c>
      <c r="R3052" s="12" t="s">
        <v>8340</v>
      </c>
      <c r="S3052" s="9">
        <f t="shared" si="237"/>
        <v>42033.001087962963</v>
      </c>
      <c r="T3052" s="9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 s="10">
        <f t="shared" si="236"/>
        <v>44</v>
      </c>
      <c r="Q3053" s="12" t="s">
        <v>8327</v>
      </c>
      <c r="R3053" s="12" t="s">
        <v>8354</v>
      </c>
      <c r="S3053" s="9">
        <f t="shared" si="237"/>
        <v>41509.905995370369</v>
      </c>
      <c r="T3053" s="9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s="12" t="s">
        <v>8308</v>
      </c>
      <c r="R3054" s="12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s="12" t="s">
        <v>8327</v>
      </c>
      <c r="R3055" s="12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s="12" t="s">
        <v>8323</v>
      </c>
      <c r="R3056" s="12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 s="10">
        <f t="shared" si="236"/>
        <v>32.5</v>
      </c>
      <c r="Q3057" s="12" t="s">
        <v>8323</v>
      </c>
      <c r="R3057" s="12" t="s">
        <v>8326</v>
      </c>
      <c r="S3057" s="9">
        <f t="shared" si="237"/>
        <v>42620.91097222222</v>
      </c>
      <c r="T3057" s="9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 s="10">
        <f t="shared" si="236"/>
        <v>65</v>
      </c>
      <c r="Q3058" s="12" t="s">
        <v>8321</v>
      </c>
      <c r="R3058" s="12" t="s">
        <v>8325</v>
      </c>
      <c r="S3058" s="9">
        <f t="shared" si="237"/>
        <v>42031.769884259258</v>
      </c>
      <c r="T3058" s="9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 s="10">
        <f t="shared" si="236"/>
        <v>13</v>
      </c>
      <c r="Q3059" s="12" t="s">
        <v>8316</v>
      </c>
      <c r="R3059" s="12" t="s">
        <v>8334</v>
      </c>
      <c r="S3059" s="9">
        <f t="shared" si="237"/>
        <v>41599.855682870373</v>
      </c>
      <c r="T3059" s="9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 s="10">
        <f t="shared" si="236"/>
        <v>26</v>
      </c>
      <c r="Q3060" s="12" t="s">
        <v>8323</v>
      </c>
      <c r="R3060" s="12" t="s">
        <v>8326</v>
      </c>
      <c r="S3060" s="9">
        <f t="shared" si="237"/>
        <v>42047.07640046296</v>
      </c>
      <c r="T3060" s="9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 s="10">
        <f t="shared" si="236"/>
        <v>14.44</v>
      </c>
      <c r="Q3061" s="12" t="s">
        <v>8323</v>
      </c>
      <c r="R3061" s="12" t="s">
        <v>8335</v>
      </c>
      <c r="S3061" s="9">
        <f t="shared" si="237"/>
        <v>42144.415532407409</v>
      </c>
      <c r="T3061" s="9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s="12" t="s">
        <v>8323</v>
      </c>
      <c r="R3062" s="12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12.8</v>
      </c>
      <c r="Q3063" s="12" t="s">
        <v>8323</v>
      </c>
      <c r="R3063" s="12" t="s">
        <v>8324</v>
      </c>
      <c r="S3063" s="9">
        <f t="shared" si="237"/>
        <v>42435.942083333335</v>
      </c>
      <c r="T3063" s="9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 s="10">
        <f t="shared" si="236"/>
        <v>10.67</v>
      </c>
      <c r="Q3064" s="12" t="s">
        <v>8316</v>
      </c>
      <c r="R3064" s="12" t="s">
        <v>8334</v>
      </c>
      <c r="S3064" s="9">
        <f t="shared" si="237"/>
        <v>41557.013182870374</v>
      </c>
      <c r="T3064" s="9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 s="10">
        <f t="shared" si="236"/>
        <v>42</v>
      </c>
      <c r="Q3065" s="12" t="s">
        <v>8323</v>
      </c>
      <c r="R3065" s="12" t="s">
        <v>8324</v>
      </c>
      <c r="S3065" s="9">
        <f t="shared" si="237"/>
        <v>41981.57230324074</v>
      </c>
      <c r="T3065" s="9">
        <f t="shared" si="238"/>
        <v>42012.570138888885</v>
      </c>
      <c r="U3065">
        <f t="shared" si="239"/>
        <v>2014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 s="10">
        <f t="shared" si="236"/>
        <v>25.2</v>
      </c>
      <c r="Q3066" s="12" t="s">
        <v>8308</v>
      </c>
      <c r="R3066" s="12" t="s">
        <v>8310</v>
      </c>
      <c r="S3066" s="9">
        <f t="shared" si="237"/>
        <v>41999.164340277777</v>
      </c>
      <c r="T3066" s="9">
        <f t="shared" si="238"/>
        <v>42029.164340277777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s="12" t="s">
        <v>8323</v>
      </c>
      <c r="R3067" s="12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 s="10">
        <f t="shared" si="236"/>
        <v>31.25</v>
      </c>
      <c r="Q3068" s="12" t="s">
        <v>8316</v>
      </c>
      <c r="R3068" s="12" t="s">
        <v>8344</v>
      </c>
      <c r="S3068" s="9">
        <f t="shared" si="237"/>
        <v>42736.9066087963</v>
      </c>
      <c r="T3068" s="9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 s="10">
        <f t="shared" si="236"/>
        <v>62.5</v>
      </c>
      <c r="Q3069" s="12" t="s">
        <v>8316</v>
      </c>
      <c r="R3069" s="12" t="s">
        <v>8344</v>
      </c>
      <c r="S3069" s="9">
        <f t="shared" si="237"/>
        <v>42742.246493055558</v>
      </c>
      <c r="T3069" s="9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 s="10">
        <f t="shared" si="236"/>
        <v>62.5</v>
      </c>
      <c r="Q3070" s="12" t="s">
        <v>8323</v>
      </c>
      <c r="R3070" s="12" t="s">
        <v>8324</v>
      </c>
      <c r="S3070" s="9">
        <f t="shared" si="237"/>
        <v>42665.150347222225</v>
      </c>
      <c r="T3070" s="9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 s="10">
        <f t="shared" si="236"/>
        <v>62.5</v>
      </c>
      <c r="Q3071" s="12" t="s">
        <v>8323</v>
      </c>
      <c r="R3071" s="12" t="s">
        <v>8326</v>
      </c>
      <c r="S3071" s="9">
        <f t="shared" si="237"/>
        <v>41878.911550925928</v>
      </c>
      <c r="T3071" s="9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 s="10">
        <f t="shared" si="236"/>
        <v>62.5</v>
      </c>
      <c r="Q3072" s="12" t="s">
        <v>8323</v>
      </c>
      <c r="R3072" s="12" t="s">
        <v>8326</v>
      </c>
      <c r="S3072" s="9">
        <f t="shared" si="237"/>
        <v>41843.775011574071</v>
      </c>
      <c r="T3072" s="9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 s="10">
        <f t="shared" si="236"/>
        <v>31.25</v>
      </c>
      <c r="Q3073" s="12" t="s">
        <v>8327</v>
      </c>
      <c r="R3073" s="12" t="s">
        <v>8328</v>
      </c>
      <c r="S3073" s="9">
        <f t="shared" si="237"/>
        <v>41569.698831018519</v>
      </c>
      <c r="T3073" s="9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 s="10">
        <f t="shared" si="236"/>
        <v>62.5</v>
      </c>
      <c r="Q3074" s="12" t="s">
        <v>8321</v>
      </c>
      <c r="R3074" s="12" t="s">
        <v>8339</v>
      </c>
      <c r="S3074" s="9">
        <f t="shared" si="237"/>
        <v>41576.834513888891</v>
      </c>
      <c r="T3074" s="9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 s="10">
        <f t="shared" ref="P3075:P3138" si="241">IFERROR(ROUND(E3075/L3075,2),0)</f>
        <v>41.67</v>
      </c>
      <c r="Q3075" s="12" t="s">
        <v>8311</v>
      </c>
      <c r="R3075" s="12" t="s">
        <v>8349</v>
      </c>
      <c r="S3075" s="9">
        <f t="shared" ref="S3075:S3138" si="242">(((J3075/60)/60)/24)+DATE(1970,1,1)</f>
        <v>42404.033090277779</v>
      </c>
      <c r="T3075" s="9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s="12" t="s">
        <v>8308</v>
      </c>
      <c r="R3076" s="12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s="12" t="s">
        <v>8323</v>
      </c>
      <c r="R3077" s="12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s="12" t="s">
        <v>8308</v>
      </c>
      <c r="R3078" s="12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s="12" t="s">
        <v>8327</v>
      </c>
      <c r="R3079" s="12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 s="10">
        <f t="shared" si="241"/>
        <v>40</v>
      </c>
      <c r="Q3080" s="12" t="s">
        <v>8323</v>
      </c>
      <c r="R3080" s="12" t="s">
        <v>8326</v>
      </c>
      <c r="S3080" s="9">
        <f t="shared" si="242"/>
        <v>41843.664618055554</v>
      </c>
      <c r="T3080" s="9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 s="10">
        <f t="shared" si="241"/>
        <v>60</v>
      </c>
      <c r="Q3081" s="12" t="s">
        <v>8319</v>
      </c>
      <c r="R3081" s="12" t="s">
        <v>8345</v>
      </c>
      <c r="S3081" s="9">
        <f t="shared" si="242"/>
        <v>42087.878912037035</v>
      </c>
      <c r="T3081" s="9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 s="10">
        <f t="shared" si="241"/>
        <v>60</v>
      </c>
      <c r="Q3082" s="12" t="s">
        <v>8327</v>
      </c>
      <c r="R3082" s="12" t="s">
        <v>8350</v>
      </c>
      <c r="S3082" s="9">
        <f t="shared" si="242"/>
        <v>41711.169085648151</v>
      </c>
      <c r="T3082" s="9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 s="10">
        <f t="shared" si="241"/>
        <v>60</v>
      </c>
      <c r="Q3083" s="12" t="s">
        <v>8308</v>
      </c>
      <c r="R3083" s="12" t="s">
        <v>8342</v>
      </c>
      <c r="S3083" s="9">
        <f t="shared" si="242"/>
        <v>41954.688310185185</v>
      </c>
      <c r="T3083" s="9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 s="10">
        <f t="shared" si="241"/>
        <v>30</v>
      </c>
      <c r="Q3084" s="12" t="s">
        <v>8319</v>
      </c>
      <c r="R3084" s="12" t="s">
        <v>8320</v>
      </c>
      <c r="S3084" s="9">
        <f t="shared" si="242"/>
        <v>42807.755173611105</v>
      </c>
      <c r="T3084" s="9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 s="10">
        <f t="shared" si="241"/>
        <v>8.57</v>
      </c>
      <c r="Q3085" s="12" t="s">
        <v>8323</v>
      </c>
      <c r="R3085" s="12" t="s">
        <v>8326</v>
      </c>
      <c r="S3085" s="9">
        <f t="shared" si="242"/>
        <v>42425.730671296296</v>
      </c>
      <c r="T3085" s="9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s="12" t="s">
        <v>8316</v>
      </c>
      <c r="R3086" s="12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s="12" t="s">
        <v>8323</v>
      </c>
      <c r="R3087" s="12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 s="10">
        <f t="shared" si="241"/>
        <v>29</v>
      </c>
      <c r="Q3088" s="12" t="s">
        <v>8323</v>
      </c>
      <c r="R3088" s="12" t="s">
        <v>8335</v>
      </c>
      <c r="S3088" s="9">
        <f t="shared" si="242"/>
        <v>42138.798819444448</v>
      </c>
      <c r="T3088" s="9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 s="10">
        <f t="shared" si="241"/>
        <v>19.329999999999998</v>
      </c>
      <c r="Q3089" s="12" t="s">
        <v>8327</v>
      </c>
      <c r="R3089" s="12" t="s">
        <v>8354</v>
      </c>
      <c r="S3089" s="9">
        <f t="shared" si="242"/>
        <v>40939.948773148149</v>
      </c>
      <c r="T3089" s="9">
        <f t="shared" si="243"/>
        <v>40960.948773148149</v>
      </c>
      <c r="U3089">
        <f t="shared" si="244"/>
        <v>2012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 s="10">
        <f t="shared" si="241"/>
        <v>58</v>
      </c>
      <c r="Q3090" s="12" t="s">
        <v>8323</v>
      </c>
      <c r="R3090" s="12" t="s">
        <v>8324</v>
      </c>
      <c r="S3090" s="9">
        <f t="shared" si="242"/>
        <v>42678.932083333333</v>
      </c>
      <c r="T3090" s="9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s="12" t="s">
        <v>8321</v>
      </c>
      <c r="R3091" s="12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 s="10">
        <f t="shared" si="241"/>
        <v>23</v>
      </c>
      <c r="Q3092" s="12" t="s">
        <v>8316</v>
      </c>
      <c r="R3092" s="12" t="s">
        <v>8334</v>
      </c>
      <c r="S3092" s="9">
        <f t="shared" si="242"/>
        <v>42430.747511574074</v>
      </c>
      <c r="T3092" s="9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s="12" t="s">
        <v>8316</v>
      </c>
      <c r="R3093" s="12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 s="10">
        <f t="shared" si="241"/>
        <v>16.43</v>
      </c>
      <c r="Q3094" s="12" t="s">
        <v>8308</v>
      </c>
      <c r="R3094" s="12" t="s">
        <v>8342</v>
      </c>
      <c r="S3094" s="9">
        <f t="shared" si="242"/>
        <v>42070.677604166667</v>
      </c>
      <c r="T3094" s="9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s="12" t="s">
        <v>8321</v>
      </c>
      <c r="R3095" s="12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s="12" t="s">
        <v>8327</v>
      </c>
      <c r="R3096" s="12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 s="10">
        <f t="shared" si="241"/>
        <v>36.67</v>
      </c>
      <c r="Q3097" s="12" t="s">
        <v>8323</v>
      </c>
      <c r="R3097" s="12" t="s">
        <v>8335</v>
      </c>
      <c r="S3097" s="9">
        <f t="shared" si="242"/>
        <v>42013.424502314811</v>
      </c>
      <c r="T3097" s="9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 s="10">
        <f t="shared" si="241"/>
        <v>55</v>
      </c>
      <c r="Q3098" s="12" t="s">
        <v>8311</v>
      </c>
      <c r="R3098" s="12" t="s">
        <v>8356</v>
      </c>
      <c r="S3098" s="9">
        <f t="shared" si="242"/>
        <v>42068.799039351856</v>
      </c>
      <c r="T3098" s="9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10">
        <f t="shared" si="241"/>
        <v>18.329999999999998</v>
      </c>
      <c r="Q3099" s="12" t="s">
        <v>8323</v>
      </c>
      <c r="R3099" s="12" t="s">
        <v>8326</v>
      </c>
      <c r="S3099" s="9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10">
        <f t="shared" si="241"/>
        <v>27.5</v>
      </c>
      <c r="Q3100" s="12" t="s">
        <v>8323</v>
      </c>
      <c r="R3100" s="12" t="s">
        <v>8326</v>
      </c>
      <c r="S3100" s="9">
        <f t="shared" si="242"/>
        <v>41991.022488425922</v>
      </c>
      <c r="T3100" s="9">
        <f t="shared" si="243"/>
        <v>42015.041666666672</v>
      </c>
      <c r="U3100">
        <f t="shared" si="244"/>
        <v>2014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 s="10">
        <f t="shared" si="241"/>
        <v>15.71</v>
      </c>
      <c r="Q3101" s="12" t="s">
        <v>8321</v>
      </c>
      <c r="R3101" s="12" t="s">
        <v>8325</v>
      </c>
      <c r="S3101" s="9">
        <f t="shared" si="242"/>
        <v>42032.82576388889</v>
      </c>
      <c r="T3101" s="9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 s="10">
        <f t="shared" si="241"/>
        <v>55</v>
      </c>
      <c r="Q3102" s="12" t="s">
        <v>8327</v>
      </c>
      <c r="R3102" s="12" t="s">
        <v>8330</v>
      </c>
      <c r="S3102" s="9">
        <f t="shared" si="242"/>
        <v>42559.814178240747</v>
      </c>
      <c r="T3102" s="9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s="12" t="s">
        <v>8323</v>
      </c>
      <c r="R3103" s="12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s="12" t="s">
        <v>8316</v>
      </c>
      <c r="R3104" s="12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 s="10">
        <f t="shared" si="241"/>
        <v>15.43</v>
      </c>
      <c r="Q3105" s="12" t="s">
        <v>8308</v>
      </c>
      <c r="R3105" s="12" t="s">
        <v>8342</v>
      </c>
      <c r="S3105" s="9">
        <f t="shared" si="242"/>
        <v>42094.101145833338</v>
      </c>
      <c r="T3105" s="9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 s="10">
        <f t="shared" si="241"/>
        <v>108</v>
      </c>
      <c r="Q3106" s="12" t="s">
        <v>8319</v>
      </c>
      <c r="R3106" s="12" t="s">
        <v>8320</v>
      </c>
      <c r="S3106" s="9">
        <f t="shared" si="242"/>
        <v>42804.034120370372</v>
      </c>
      <c r="T3106" s="9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s="12" t="s">
        <v>8313</v>
      </c>
      <c r="R3107" s="12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 s="10">
        <f t="shared" si="241"/>
        <v>26.5</v>
      </c>
      <c r="Q3108" s="12" t="s">
        <v>8308</v>
      </c>
      <c r="R3108" s="12" t="s">
        <v>8310</v>
      </c>
      <c r="S3108" s="9">
        <f t="shared" si="242"/>
        <v>42115.656539351854</v>
      </c>
      <c r="T3108" s="9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 s="10">
        <f t="shared" si="241"/>
        <v>53</v>
      </c>
      <c r="Q3109" s="12" t="s">
        <v>8308</v>
      </c>
      <c r="R3109" s="12" t="s">
        <v>8342</v>
      </c>
      <c r="S3109" s="9">
        <f t="shared" si="242"/>
        <v>42192.816238425927</v>
      </c>
      <c r="T3109" s="9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 s="10">
        <f t="shared" si="241"/>
        <v>17.670000000000002</v>
      </c>
      <c r="Q3110" s="12" t="s">
        <v>8308</v>
      </c>
      <c r="R3110" s="12" t="s">
        <v>8315</v>
      </c>
      <c r="S3110" s="9">
        <f t="shared" si="242"/>
        <v>42408.714814814812</v>
      </c>
      <c r="T3110" s="9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 s="10">
        <f t="shared" si="241"/>
        <v>35.33</v>
      </c>
      <c r="Q3111" s="12" t="s">
        <v>8308</v>
      </c>
      <c r="R3111" s="12" t="s">
        <v>8310</v>
      </c>
      <c r="S3111" s="9">
        <f t="shared" si="242"/>
        <v>42061.11583333333</v>
      </c>
      <c r="T3111" s="9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 s="10">
        <f t="shared" si="241"/>
        <v>26.5</v>
      </c>
      <c r="Q3112" s="12" t="s">
        <v>8308</v>
      </c>
      <c r="R3112" s="12" t="s">
        <v>8310</v>
      </c>
      <c r="S3112" s="9">
        <f t="shared" si="242"/>
        <v>41836.847615740742</v>
      </c>
      <c r="T3112" s="9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 s="10">
        <f t="shared" si="241"/>
        <v>21.2</v>
      </c>
      <c r="Q3113" s="12" t="s">
        <v>8327</v>
      </c>
      <c r="R3113" s="12" t="s">
        <v>8331</v>
      </c>
      <c r="S3113" s="9">
        <f t="shared" si="242"/>
        <v>42141.762800925921</v>
      </c>
      <c r="T3113" s="9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s="12" t="s">
        <v>8308</v>
      </c>
      <c r="R3114" s="12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s="12" t="s">
        <v>8311</v>
      </c>
      <c r="R3115" s="12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 s="10">
        <f t="shared" si="241"/>
        <v>52.5</v>
      </c>
      <c r="Q3116" s="12" t="s">
        <v>8323</v>
      </c>
      <c r="R3116" s="12" t="s">
        <v>8324</v>
      </c>
      <c r="S3116" s="9">
        <f t="shared" si="242"/>
        <v>42766.956921296296</v>
      </c>
      <c r="T3116" s="9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 s="10">
        <f t="shared" si="241"/>
        <v>52.5</v>
      </c>
      <c r="Q3117" s="12" t="s">
        <v>8323</v>
      </c>
      <c r="R3117" s="12" t="s">
        <v>8326</v>
      </c>
      <c r="S3117" s="9">
        <f t="shared" si="242"/>
        <v>41856.672152777777</v>
      </c>
      <c r="T3117" s="9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 s="10">
        <f t="shared" si="241"/>
        <v>17.5</v>
      </c>
      <c r="Q3118" s="12" t="s">
        <v>8311</v>
      </c>
      <c r="R3118" s="12" t="s">
        <v>8352</v>
      </c>
      <c r="S3118" s="9">
        <f t="shared" si="242"/>
        <v>41550.922974537039</v>
      </c>
      <c r="T3118" s="9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 s="10">
        <f t="shared" si="241"/>
        <v>52.5</v>
      </c>
      <c r="Q3119" s="12" t="s">
        <v>8311</v>
      </c>
      <c r="R3119" s="12" t="s">
        <v>8356</v>
      </c>
      <c r="S3119" s="9">
        <f t="shared" si="242"/>
        <v>42524.36650462963</v>
      </c>
      <c r="T3119" s="9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s="12" t="s">
        <v>8316</v>
      </c>
      <c r="R3120" s="12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s="12" t="s">
        <v>8308</v>
      </c>
      <c r="R3121" s="12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s="12" t="s">
        <v>8323</v>
      </c>
      <c r="R3122" s="12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 s="10">
        <f t="shared" si="241"/>
        <v>50.5</v>
      </c>
      <c r="Q3123" s="12" t="s">
        <v>8327</v>
      </c>
      <c r="R3123" s="12" t="s">
        <v>8350</v>
      </c>
      <c r="S3123" s="9">
        <f t="shared" si="242"/>
        <v>42599.965324074074</v>
      </c>
      <c r="T3123" s="9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 s="10">
        <f t="shared" si="241"/>
        <v>50.5</v>
      </c>
      <c r="Q3124" s="12" t="s">
        <v>8323</v>
      </c>
      <c r="R3124" s="12" t="s">
        <v>8326</v>
      </c>
      <c r="S3124" s="9">
        <f t="shared" si="242"/>
        <v>42615.142870370371</v>
      </c>
      <c r="T3124" s="9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s="12" t="s">
        <v>8313</v>
      </c>
      <c r="R3125" s="12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 s="10">
        <f t="shared" si="241"/>
        <v>50.5</v>
      </c>
      <c r="Q3126" s="12" t="s">
        <v>8308</v>
      </c>
      <c r="R3126" s="12" t="s">
        <v>8310</v>
      </c>
      <c r="S3126" s="9">
        <f t="shared" si="242"/>
        <v>42683.420312500006</v>
      </c>
      <c r="T3126" s="9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 s="10">
        <f t="shared" si="241"/>
        <v>100</v>
      </c>
      <c r="Q3127" s="12" t="s">
        <v>8319</v>
      </c>
      <c r="R3127" s="12" t="s">
        <v>8345</v>
      </c>
      <c r="S3127" s="9">
        <f t="shared" si="242"/>
        <v>41854.747592592597</v>
      </c>
      <c r="T3127" s="9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 s="10">
        <f t="shared" si="241"/>
        <v>100</v>
      </c>
      <c r="Q3128" s="12" t="s">
        <v>8308</v>
      </c>
      <c r="R3128" s="12" t="s">
        <v>8310</v>
      </c>
      <c r="S3128" s="9">
        <f t="shared" si="242"/>
        <v>42172.816423611104</v>
      </c>
      <c r="T3128" s="9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 s="10">
        <f t="shared" si="241"/>
        <v>50</v>
      </c>
      <c r="Q3129" s="12" t="s">
        <v>8308</v>
      </c>
      <c r="R3129" s="12" t="s">
        <v>8342</v>
      </c>
      <c r="S3129" s="9">
        <f t="shared" si="242"/>
        <v>42063.721817129626</v>
      </c>
      <c r="T3129" s="9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 s="10">
        <f t="shared" si="241"/>
        <v>100</v>
      </c>
      <c r="Q3130" s="12" t="s">
        <v>8311</v>
      </c>
      <c r="R3130" s="12" t="s">
        <v>8348</v>
      </c>
      <c r="S3130" s="9">
        <f t="shared" si="242"/>
        <v>42340.360312500001</v>
      </c>
      <c r="T3130" s="9">
        <f t="shared" si="243"/>
        <v>42370.360312500001</v>
      </c>
      <c r="U3130">
        <f t="shared" si="244"/>
        <v>2015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 s="10">
        <f t="shared" si="241"/>
        <v>50</v>
      </c>
      <c r="Q3131" s="12" t="s">
        <v>8319</v>
      </c>
      <c r="R3131" s="12" t="s">
        <v>8345</v>
      </c>
      <c r="S3131" s="9">
        <f t="shared" si="242"/>
        <v>42124.893182870372</v>
      </c>
      <c r="T3131" s="9">
        <f t="shared" si="243"/>
        <v>42154.893182870372</v>
      </c>
      <c r="U3131">
        <f t="shared" si="244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 s="10">
        <f t="shared" si="241"/>
        <v>100</v>
      </c>
      <c r="Q3132" s="12" t="s">
        <v>8327</v>
      </c>
      <c r="R3132" s="12" t="s">
        <v>8350</v>
      </c>
      <c r="S3132" s="9">
        <f t="shared" si="242"/>
        <v>41227.641724537039</v>
      </c>
      <c r="T3132" s="9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 s="10">
        <f t="shared" si="241"/>
        <v>100</v>
      </c>
      <c r="Q3133" s="12" t="s">
        <v>8319</v>
      </c>
      <c r="R3133" s="12" t="s">
        <v>8345</v>
      </c>
      <c r="S3133" s="9">
        <f t="shared" si="242"/>
        <v>42440.650335648148</v>
      </c>
      <c r="T3133" s="9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 s="10">
        <f t="shared" si="241"/>
        <v>100</v>
      </c>
      <c r="Q3134" s="12" t="s">
        <v>8323</v>
      </c>
      <c r="R3134" s="12" t="s">
        <v>8324</v>
      </c>
      <c r="S3134" s="9">
        <f t="shared" si="242"/>
        <v>42132.9143287037</v>
      </c>
      <c r="T3134" s="9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 s="10">
        <f t="shared" si="241"/>
        <v>100</v>
      </c>
      <c r="Q3135" s="12" t="s">
        <v>8321</v>
      </c>
      <c r="R3135" s="12" t="s">
        <v>8325</v>
      </c>
      <c r="S3135" s="9">
        <f t="shared" si="242"/>
        <v>42079.628344907411</v>
      </c>
      <c r="T3135" s="9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 s="10">
        <f t="shared" si="241"/>
        <v>100</v>
      </c>
      <c r="Q3136" s="12" t="s">
        <v>8308</v>
      </c>
      <c r="R3136" s="12" t="s">
        <v>8342</v>
      </c>
      <c r="S3136" s="9">
        <f t="shared" si="242"/>
        <v>42073.798171296294</v>
      </c>
      <c r="T3136" s="9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 s="10">
        <f t="shared" si="241"/>
        <v>25</v>
      </c>
      <c r="Q3137" s="12" t="s">
        <v>8311</v>
      </c>
      <c r="R3137" s="12" t="s">
        <v>8356</v>
      </c>
      <c r="S3137" s="9">
        <f t="shared" si="242"/>
        <v>40736.668032407404</v>
      </c>
      <c r="T3137" s="9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 s="10">
        <f t="shared" si="241"/>
        <v>25</v>
      </c>
      <c r="Q3138" s="12" t="s">
        <v>8323</v>
      </c>
      <c r="R3138" s="12" t="s">
        <v>8326</v>
      </c>
      <c r="S3138" s="9">
        <f t="shared" si="242"/>
        <v>41858.214629629627</v>
      </c>
      <c r="T3138" s="9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 s="10">
        <f t="shared" ref="P3139:P3202" si="246">IFERROR(ROUND(E3139/L3139,2),0)</f>
        <v>10</v>
      </c>
      <c r="Q3139" s="12" t="s">
        <v>8316</v>
      </c>
      <c r="R3139" s="12" t="s">
        <v>8334</v>
      </c>
      <c r="S3139" s="9">
        <f t="shared" ref="S3139:S3202" si="247">(((J3139/60)/60)/24)+DATE(1970,1,1)</f>
        <v>42384.110775462963</v>
      </c>
      <c r="T3139" s="9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 s="10">
        <f t="shared" si="246"/>
        <v>100</v>
      </c>
      <c r="Q3140" s="12" t="s">
        <v>8311</v>
      </c>
      <c r="R3140" s="12" t="s">
        <v>8349</v>
      </c>
      <c r="S3140" s="9">
        <f t="shared" si="247"/>
        <v>40672.729872685188</v>
      </c>
      <c r="T3140" s="9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 s="10">
        <f t="shared" si="246"/>
        <v>33.33</v>
      </c>
      <c r="Q3141" s="12" t="s">
        <v>8319</v>
      </c>
      <c r="R3141" s="12" t="s">
        <v>8345</v>
      </c>
      <c r="S3141" s="9">
        <f t="shared" si="247"/>
        <v>42656.86137731481</v>
      </c>
      <c r="T3141" s="9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 s="10">
        <f t="shared" si="246"/>
        <v>100</v>
      </c>
      <c r="Q3142" s="12" t="s">
        <v>8313</v>
      </c>
      <c r="R3142" s="12" t="s">
        <v>8355</v>
      </c>
      <c r="S3142" s="9">
        <f t="shared" si="247"/>
        <v>41871.65315972222</v>
      </c>
      <c r="T3142" s="9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 s="10">
        <f t="shared" si="246"/>
        <v>100</v>
      </c>
      <c r="Q3143" s="12" t="s">
        <v>8311</v>
      </c>
      <c r="R3143" s="12" t="s">
        <v>8348</v>
      </c>
      <c r="S3143" s="9">
        <f t="shared" si="247"/>
        <v>42360.437152777777</v>
      </c>
      <c r="T3143" s="9">
        <f t="shared" si="248"/>
        <v>42420.437152777777</v>
      </c>
      <c r="U3143">
        <f t="shared" si="249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 s="10">
        <f t="shared" si="246"/>
        <v>100</v>
      </c>
      <c r="Q3144" s="12" t="s">
        <v>8323</v>
      </c>
      <c r="R3144" s="12" t="s">
        <v>8326</v>
      </c>
      <c r="S3144" s="9">
        <f t="shared" si="247"/>
        <v>41914.590011574073</v>
      </c>
      <c r="T3144" s="9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 s="10">
        <f t="shared" si="246"/>
        <v>100</v>
      </c>
      <c r="Q3145" s="12" t="s">
        <v>8311</v>
      </c>
      <c r="R3145" s="12" t="s">
        <v>8352</v>
      </c>
      <c r="S3145" s="9">
        <f t="shared" si="247"/>
        <v>41991.713460648149</v>
      </c>
      <c r="T3145" s="9">
        <f t="shared" si="248"/>
        <v>42050.651388888888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s="12" t="s">
        <v>8323</v>
      </c>
      <c r="R3146" s="12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 s="10">
        <f t="shared" si="246"/>
        <v>16.670000000000002</v>
      </c>
      <c r="Q3147" s="12" t="s">
        <v>8323</v>
      </c>
      <c r="R3147" s="12" t="s">
        <v>8326</v>
      </c>
      <c r="S3147" s="9">
        <f t="shared" si="247"/>
        <v>42188.83293981482</v>
      </c>
      <c r="T3147" s="9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 s="10">
        <f t="shared" si="246"/>
        <v>33.33</v>
      </c>
      <c r="Q3148" s="12" t="s">
        <v>8323</v>
      </c>
      <c r="R3148" s="12" t="s">
        <v>8326</v>
      </c>
      <c r="S3148" s="9">
        <f t="shared" si="247"/>
        <v>42057.190960648149</v>
      </c>
      <c r="T3148" s="9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 s="10">
        <f t="shared" si="246"/>
        <v>100</v>
      </c>
      <c r="Q3149" s="12" t="s">
        <v>8323</v>
      </c>
      <c r="R3149" s="12" t="s">
        <v>8335</v>
      </c>
      <c r="S3149" s="9">
        <f t="shared" si="247"/>
        <v>41946.936909722222</v>
      </c>
      <c r="T3149" s="9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 s="10">
        <f t="shared" si="246"/>
        <v>100</v>
      </c>
      <c r="Q3150" s="12" t="s">
        <v>8323</v>
      </c>
      <c r="R3150" s="12" t="s">
        <v>8326</v>
      </c>
      <c r="S3150" s="9">
        <f t="shared" si="247"/>
        <v>42125.644467592589</v>
      </c>
      <c r="T3150" s="9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 s="10">
        <f t="shared" si="246"/>
        <v>20</v>
      </c>
      <c r="Q3151" s="12" t="s">
        <v>8323</v>
      </c>
      <c r="R3151" s="12" t="s">
        <v>8326</v>
      </c>
      <c r="S3151" s="9">
        <f t="shared" si="247"/>
        <v>42649.54923611111</v>
      </c>
      <c r="T3151" s="9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s="12" t="s">
        <v>8323</v>
      </c>
      <c r="R3152" s="12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s="12" t="s">
        <v>8308</v>
      </c>
      <c r="R3153" s="12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s="12" t="s">
        <v>8323</v>
      </c>
      <c r="R3154" s="12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 s="10">
        <f t="shared" si="246"/>
        <v>23.75</v>
      </c>
      <c r="Q3155" s="12" t="s">
        <v>8323</v>
      </c>
      <c r="R3155" s="12" t="s">
        <v>8326</v>
      </c>
      <c r="S3155" s="9">
        <f t="shared" si="247"/>
        <v>42446.060694444444</v>
      </c>
      <c r="T3155" s="9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 s="10">
        <f t="shared" si="246"/>
        <v>9.5</v>
      </c>
      <c r="Q3156" s="12" t="s">
        <v>8323</v>
      </c>
      <c r="R3156" s="12" t="s">
        <v>8326</v>
      </c>
      <c r="S3156" s="9">
        <f t="shared" si="247"/>
        <v>41920.963472222218</v>
      </c>
      <c r="T3156" s="9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 s="10">
        <f t="shared" si="246"/>
        <v>15.67</v>
      </c>
      <c r="Q3157" s="12" t="s">
        <v>8323</v>
      </c>
      <c r="R3157" s="12" t="s">
        <v>8326</v>
      </c>
      <c r="S3157" s="9">
        <f t="shared" si="247"/>
        <v>42029.135879629626</v>
      </c>
      <c r="T3157" s="9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 s="10">
        <f t="shared" si="246"/>
        <v>23.5</v>
      </c>
      <c r="Q3158" s="12" t="s">
        <v>8313</v>
      </c>
      <c r="R3158" s="12" t="s">
        <v>8355</v>
      </c>
      <c r="S3158" s="9">
        <f t="shared" si="247"/>
        <v>41936.020752314813</v>
      </c>
      <c r="T3158" s="9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s="12" t="s">
        <v>8313</v>
      </c>
      <c r="R3159" s="12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s="12" t="s">
        <v>8321</v>
      </c>
      <c r="R3160" s="12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s="12" t="s">
        <v>8308</v>
      </c>
      <c r="R3161" s="12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s="12" t="s">
        <v>8308</v>
      </c>
      <c r="R3162" s="12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 s="10">
        <f t="shared" si="246"/>
        <v>30</v>
      </c>
      <c r="Q3163" s="12" t="s">
        <v>8311</v>
      </c>
      <c r="R3163" s="12" t="s">
        <v>8356</v>
      </c>
      <c r="S3163" s="9">
        <f t="shared" si="247"/>
        <v>41373.579675925925</v>
      </c>
      <c r="T3163" s="9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 s="10">
        <f t="shared" si="246"/>
        <v>30</v>
      </c>
      <c r="Q3164" s="12" t="s">
        <v>8327</v>
      </c>
      <c r="R3164" s="12" t="s">
        <v>8350</v>
      </c>
      <c r="S3164" s="9">
        <f t="shared" si="247"/>
        <v>41829.965532407405</v>
      </c>
      <c r="T3164" s="9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 s="10">
        <f t="shared" si="246"/>
        <v>22.5</v>
      </c>
      <c r="Q3165" s="12" t="s">
        <v>8308</v>
      </c>
      <c r="R3165" s="12" t="s">
        <v>8310</v>
      </c>
      <c r="S3165" s="9">
        <f t="shared" si="247"/>
        <v>42752.845451388886</v>
      </c>
      <c r="T3165" s="9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s="12" t="s">
        <v>8319</v>
      </c>
      <c r="R3166" s="12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 s="10">
        <f t="shared" si="246"/>
        <v>30</v>
      </c>
      <c r="Q3167" s="12" t="s">
        <v>8323</v>
      </c>
      <c r="R3167" s="12" t="s">
        <v>8326</v>
      </c>
      <c r="S3167" s="9">
        <f t="shared" si="247"/>
        <v>42358.684872685189</v>
      </c>
      <c r="T3167" s="9">
        <f t="shared" si="248"/>
        <v>42387</v>
      </c>
      <c r="U3167">
        <f t="shared" si="249"/>
        <v>2015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 s="10">
        <f t="shared" si="246"/>
        <v>18</v>
      </c>
      <c r="Q3168" s="12" t="s">
        <v>8327</v>
      </c>
      <c r="R3168" s="12" t="s">
        <v>8350</v>
      </c>
      <c r="S3168" s="9">
        <f t="shared" si="247"/>
        <v>40921.117662037039</v>
      </c>
      <c r="T3168" s="9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s="12" t="s">
        <v>8319</v>
      </c>
      <c r="R3169" s="12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s="12" t="s">
        <v>8323</v>
      </c>
      <c r="R3170" s="12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 s="10">
        <f t="shared" si="246"/>
        <v>21.25</v>
      </c>
      <c r="Q3171" s="12" t="s">
        <v>8316</v>
      </c>
      <c r="R3171" s="12" t="s">
        <v>8334</v>
      </c>
      <c r="S3171" s="9">
        <f t="shared" si="247"/>
        <v>41832.086377314816</v>
      </c>
      <c r="T3171" s="9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 s="10">
        <f t="shared" si="246"/>
        <v>21.25</v>
      </c>
      <c r="Q3172" s="12" t="s">
        <v>8308</v>
      </c>
      <c r="R3172" s="12" t="s">
        <v>8318</v>
      </c>
      <c r="S3172" s="9">
        <f t="shared" si="247"/>
        <v>41767.587094907409</v>
      </c>
      <c r="T3172" s="9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 s="10">
        <f t="shared" si="246"/>
        <v>5.31</v>
      </c>
      <c r="Q3173" s="12" t="s">
        <v>8316</v>
      </c>
      <c r="R3173" s="12" t="s">
        <v>8334</v>
      </c>
      <c r="S3173" s="9">
        <f t="shared" si="247"/>
        <v>41018.711863425924</v>
      </c>
      <c r="T3173" s="9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 s="10">
        <f t="shared" si="246"/>
        <v>42.5</v>
      </c>
      <c r="Q3174" s="12" t="s">
        <v>8311</v>
      </c>
      <c r="R3174" s="12" t="s">
        <v>8349</v>
      </c>
      <c r="S3174" s="9">
        <f t="shared" si="247"/>
        <v>41652.742488425924</v>
      </c>
      <c r="T3174" s="9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 s="10">
        <f t="shared" si="246"/>
        <v>21.25</v>
      </c>
      <c r="Q3175" s="12" t="s">
        <v>8319</v>
      </c>
      <c r="R3175" s="12" t="s">
        <v>8320</v>
      </c>
      <c r="S3175" s="9">
        <f t="shared" si="247"/>
        <v>42804.895474537043</v>
      </c>
      <c r="T3175" s="9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 s="10">
        <f t="shared" si="246"/>
        <v>21.25</v>
      </c>
      <c r="Q3176" s="12" t="s">
        <v>8327</v>
      </c>
      <c r="R3176" s="12" t="s">
        <v>8330</v>
      </c>
      <c r="S3176" s="9">
        <f t="shared" si="247"/>
        <v>41841.56381944444</v>
      </c>
      <c r="T3176" s="9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s="12" t="s">
        <v>8319</v>
      </c>
      <c r="R3177" s="12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s="12" t="s">
        <v>8316</v>
      </c>
      <c r="R3178" s="12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s="12" t="s">
        <v>8321</v>
      </c>
      <c r="R3179" s="12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 s="10">
        <f t="shared" si="246"/>
        <v>20.5</v>
      </c>
      <c r="Q3180" s="12" t="s">
        <v>8308</v>
      </c>
      <c r="R3180" s="12" t="s">
        <v>8342</v>
      </c>
      <c r="S3180" s="9">
        <f t="shared" si="247"/>
        <v>41961.18913194444</v>
      </c>
      <c r="T3180" s="9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 s="10">
        <f t="shared" si="246"/>
        <v>16.399999999999999</v>
      </c>
      <c r="Q3181" s="12" t="s">
        <v>8321</v>
      </c>
      <c r="R3181" s="12" t="s">
        <v>8339</v>
      </c>
      <c r="S3181" s="9">
        <f t="shared" si="247"/>
        <v>41938.717256944445</v>
      </c>
      <c r="T3181" s="9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s="12" t="s">
        <v>8321</v>
      </c>
      <c r="R3182" s="12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s="12" t="s">
        <v>8316</v>
      </c>
      <c r="R3183" s="12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 s="10">
        <f t="shared" si="246"/>
        <v>20</v>
      </c>
      <c r="Q3184" s="12" t="s">
        <v>8311</v>
      </c>
      <c r="R3184" s="12" t="s">
        <v>8349</v>
      </c>
      <c r="S3184" s="9">
        <f t="shared" si="247"/>
        <v>42144.769479166673</v>
      </c>
      <c r="T3184" s="9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 s="10">
        <f t="shared" si="246"/>
        <v>20</v>
      </c>
      <c r="Q3185" s="12" t="s">
        <v>8308</v>
      </c>
      <c r="R3185" s="12" t="s">
        <v>8342</v>
      </c>
      <c r="S3185" s="9">
        <f t="shared" si="247"/>
        <v>42632.443368055552</v>
      </c>
      <c r="T3185" s="9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s="12" t="s">
        <v>8319</v>
      </c>
      <c r="R3186" s="12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 s="10">
        <f t="shared" si="246"/>
        <v>40</v>
      </c>
      <c r="Q3187" s="12" t="s">
        <v>8323</v>
      </c>
      <c r="R3187" s="12" t="s">
        <v>8326</v>
      </c>
      <c r="S3187" s="9">
        <f t="shared" si="247"/>
        <v>42497.070775462969</v>
      </c>
      <c r="T3187" s="9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 s="10">
        <f t="shared" si="246"/>
        <v>26.67</v>
      </c>
      <c r="Q3188" s="12" t="s">
        <v>8323</v>
      </c>
      <c r="R3188" s="12" t="s">
        <v>8326</v>
      </c>
      <c r="S3188" s="9">
        <f t="shared" si="247"/>
        <v>42257.590833333335</v>
      </c>
      <c r="T3188" s="9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s="12" t="s">
        <v>8313</v>
      </c>
      <c r="R3189" s="12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s="12" t="s">
        <v>8311</v>
      </c>
      <c r="R3190" s="12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s="12" t="s">
        <v>8321</v>
      </c>
      <c r="R3191" s="12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s="12" t="s">
        <v>8313</v>
      </c>
      <c r="R3192" s="12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 s="10">
        <f t="shared" si="246"/>
        <v>25</v>
      </c>
      <c r="Q3193" s="12" t="s">
        <v>8311</v>
      </c>
      <c r="R3193" s="12" t="s">
        <v>8348</v>
      </c>
      <c r="S3193" s="9">
        <f t="shared" si="247"/>
        <v>42529.730717592596</v>
      </c>
      <c r="T3193" s="9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s="12" t="s">
        <v>8319</v>
      </c>
      <c r="R3194" s="12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 s="10">
        <f t="shared" si="246"/>
        <v>37.5</v>
      </c>
      <c r="Q3195" s="12" t="s">
        <v>8319</v>
      </c>
      <c r="R3195" s="12" t="s">
        <v>8357</v>
      </c>
      <c r="S3195" s="9">
        <f t="shared" si="247"/>
        <v>42078.997361111105</v>
      </c>
      <c r="T3195" s="9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 s="10">
        <f t="shared" si="246"/>
        <v>37.5</v>
      </c>
      <c r="Q3196" s="12" t="s">
        <v>8323</v>
      </c>
      <c r="R3196" s="12" t="s">
        <v>8324</v>
      </c>
      <c r="S3196" s="9">
        <f t="shared" si="247"/>
        <v>42122.670069444444</v>
      </c>
      <c r="T3196" s="9">
        <f t="shared" si="248"/>
        <v>42152.665972222225</v>
      </c>
      <c r="U3196">
        <f t="shared" si="249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s="12" t="s">
        <v>8327</v>
      </c>
      <c r="R3197" s="12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 s="10">
        <f t="shared" si="246"/>
        <v>75</v>
      </c>
      <c r="Q3198" s="12" t="s">
        <v>8308</v>
      </c>
      <c r="R3198" s="12" t="s">
        <v>8310</v>
      </c>
      <c r="S3198" s="9">
        <f t="shared" si="247"/>
        <v>41946.898090277777</v>
      </c>
      <c r="T3198" s="9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 s="10">
        <f t="shared" si="246"/>
        <v>25</v>
      </c>
      <c r="Q3199" s="12" t="s">
        <v>8319</v>
      </c>
      <c r="R3199" s="12" t="s">
        <v>8345</v>
      </c>
      <c r="S3199" s="9">
        <f t="shared" si="247"/>
        <v>42594.524756944447</v>
      </c>
      <c r="T3199" s="9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 s="10">
        <f t="shared" si="246"/>
        <v>25</v>
      </c>
      <c r="Q3200" s="12" t="s">
        <v>8313</v>
      </c>
      <c r="R3200" s="12" t="s">
        <v>8351</v>
      </c>
      <c r="S3200" s="9">
        <f t="shared" si="247"/>
        <v>41941.430196759262</v>
      </c>
      <c r="T3200" s="9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 s="10">
        <f t="shared" si="246"/>
        <v>37.5</v>
      </c>
      <c r="Q3201" s="12" t="s">
        <v>8308</v>
      </c>
      <c r="R3201" s="12" t="s">
        <v>8342</v>
      </c>
      <c r="S3201" s="9">
        <f t="shared" si="247"/>
        <v>42195.187534722223</v>
      </c>
      <c r="T3201" s="9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 s="10">
        <f t="shared" si="246"/>
        <v>25</v>
      </c>
      <c r="Q3202" s="12" t="s">
        <v>8323</v>
      </c>
      <c r="R3202" s="12" t="s">
        <v>8326</v>
      </c>
      <c r="S3202" s="9">
        <f t="shared" si="247"/>
        <v>41851.700925925928</v>
      </c>
      <c r="T3202" s="9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 s="10">
        <f t="shared" ref="P3203:P3266" si="251">IFERROR(ROUND(E3203/L3203,2),0)</f>
        <v>18.75</v>
      </c>
      <c r="Q3203" s="12" t="s">
        <v>8323</v>
      </c>
      <c r="R3203" s="12" t="s">
        <v>8326</v>
      </c>
      <c r="S3203" s="9">
        <f t="shared" ref="S3203:S3266" si="252">(((J3203/60)/60)/24)+DATE(1970,1,1)</f>
        <v>41940.967951388891</v>
      </c>
      <c r="T3203" s="9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 s="10">
        <f t="shared" si="251"/>
        <v>25</v>
      </c>
      <c r="Q3204" s="12" t="s">
        <v>8323</v>
      </c>
      <c r="R3204" s="12" t="s">
        <v>8326</v>
      </c>
      <c r="S3204" s="9">
        <f t="shared" si="252"/>
        <v>42416.691655092596</v>
      </c>
      <c r="T3204" s="9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s="12" t="s">
        <v>8319</v>
      </c>
      <c r="R3205" s="12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s="12" t="s">
        <v>8319</v>
      </c>
      <c r="R3206" s="12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s="12" t="s">
        <v>8327</v>
      </c>
      <c r="R3207" s="12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s="12" t="s">
        <v>8311</v>
      </c>
      <c r="R3208" s="12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 s="10">
        <f t="shared" si="251"/>
        <v>23.67</v>
      </c>
      <c r="Q3209" s="12" t="s">
        <v>8323</v>
      </c>
      <c r="R3209" s="12" t="s">
        <v>8324</v>
      </c>
      <c r="S3209" s="9">
        <f t="shared" si="252"/>
        <v>42031.138831018514</v>
      </c>
      <c r="T3209" s="9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 s="10">
        <f t="shared" si="251"/>
        <v>23.67</v>
      </c>
      <c r="Q3210" s="12" t="s">
        <v>8319</v>
      </c>
      <c r="R3210" s="12" t="s">
        <v>8345</v>
      </c>
      <c r="S3210" s="9">
        <f t="shared" si="252"/>
        <v>42048.181921296295</v>
      </c>
      <c r="T3210" s="9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 s="10">
        <f t="shared" si="251"/>
        <v>23.33</v>
      </c>
      <c r="Q3211" s="12" t="s">
        <v>8323</v>
      </c>
      <c r="R3211" s="12" t="s">
        <v>8326</v>
      </c>
      <c r="S3211" s="9">
        <f t="shared" si="252"/>
        <v>42123.648831018523</v>
      </c>
      <c r="T3211" s="9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s="12" t="s">
        <v>8308</v>
      </c>
      <c r="R3212" s="12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 s="10">
        <f t="shared" si="251"/>
        <v>35</v>
      </c>
      <c r="Q3213" s="12" t="s">
        <v>8316</v>
      </c>
      <c r="R3213" s="12" t="s">
        <v>8334</v>
      </c>
      <c r="S3213" s="9">
        <f t="shared" si="252"/>
        <v>41163.011828703704</v>
      </c>
      <c r="T3213" s="9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 s="10">
        <f t="shared" si="251"/>
        <v>17.5</v>
      </c>
      <c r="Q3214" s="12" t="s">
        <v>8319</v>
      </c>
      <c r="R3214" s="12" t="s">
        <v>8345</v>
      </c>
      <c r="S3214" s="9">
        <f t="shared" si="252"/>
        <v>41870.87467592593</v>
      </c>
      <c r="T3214" s="9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 s="10">
        <f t="shared" si="251"/>
        <v>35</v>
      </c>
      <c r="Q3215" s="12" t="s">
        <v>8327</v>
      </c>
      <c r="R3215" s="12" t="s">
        <v>8328</v>
      </c>
      <c r="S3215" s="9">
        <f t="shared" si="252"/>
        <v>40878.758217592593</v>
      </c>
      <c r="T3215" s="9">
        <f t="shared" si="253"/>
        <v>40923.758217592593</v>
      </c>
      <c r="U3215">
        <f t="shared" si="254"/>
        <v>2011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 s="10">
        <f t="shared" si="251"/>
        <v>11.67</v>
      </c>
      <c r="Q3216" s="12" t="s">
        <v>8321</v>
      </c>
      <c r="R3216" s="12" t="s">
        <v>8337</v>
      </c>
      <c r="S3216" s="9">
        <f t="shared" si="252"/>
        <v>42709.993981481486</v>
      </c>
      <c r="T3216" s="9">
        <f t="shared" si="253"/>
        <v>42769.993981481486</v>
      </c>
      <c r="U3216">
        <f t="shared" si="254"/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 s="10">
        <f t="shared" si="251"/>
        <v>10</v>
      </c>
      <c r="Q3217" s="12" t="s">
        <v>8323</v>
      </c>
      <c r="R3217" s="12" t="s">
        <v>8326</v>
      </c>
      <c r="S3217" s="9">
        <f t="shared" si="252"/>
        <v>41869.872685185182</v>
      </c>
      <c r="T3217" s="9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s="12" t="s">
        <v>8323</v>
      </c>
      <c r="R3218" s="12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 s="10">
        <f t="shared" si="251"/>
        <v>23.33</v>
      </c>
      <c r="Q3219" s="12" t="s">
        <v>8323</v>
      </c>
      <c r="R3219" s="12" t="s">
        <v>8326</v>
      </c>
      <c r="S3219" s="9">
        <f t="shared" si="252"/>
        <v>42493.597013888888</v>
      </c>
      <c r="T3219" s="9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s="12" t="s">
        <v>8313</v>
      </c>
      <c r="R3220" s="12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s="12" t="s">
        <v>8323</v>
      </c>
      <c r="R3221" s="12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 s="10">
        <f t="shared" si="251"/>
        <v>34</v>
      </c>
      <c r="Q3222" s="12" t="s">
        <v>8308</v>
      </c>
      <c r="R3222" s="12" t="s">
        <v>8342</v>
      </c>
      <c r="S3222" s="9">
        <f t="shared" si="252"/>
        <v>42022.069988425923</v>
      </c>
      <c r="T3222" s="9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 s="10">
        <f t="shared" si="251"/>
        <v>8.5</v>
      </c>
      <c r="Q3223" s="12" t="s">
        <v>8308</v>
      </c>
      <c r="R3223" s="12" t="s">
        <v>8342</v>
      </c>
      <c r="S3223" s="9">
        <f t="shared" si="252"/>
        <v>42163.636828703704</v>
      </c>
      <c r="T3223" s="9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s="12" t="s">
        <v>8311</v>
      </c>
      <c r="R3224" s="12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 s="10">
        <f t="shared" si="251"/>
        <v>16.25</v>
      </c>
      <c r="Q3225" s="12" t="s">
        <v>8319</v>
      </c>
      <c r="R3225" s="12" t="s">
        <v>8357</v>
      </c>
      <c r="S3225" s="9">
        <f t="shared" si="252"/>
        <v>41809.155138888891</v>
      </c>
      <c r="T3225" s="9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s="12" t="s">
        <v>8327</v>
      </c>
      <c r="R3226" s="12" t="s">
        <v>8350</v>
      </c>
      <c r="S3226" s="9">
        <f t="shared" si="252"/>
        <v>40567.825543981482</v>
      </c>
      <c r="T3226" s="9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 s="10">
        <f t="shared" si="251"/>
        <v>32.5</v>
      </c>
      <c r="Q3227" s="12" t="s">
        <v>8327</v>
      </c>
      <c r="R3227" s="12" t="s">
        <v>8350</v>
      </c>
      <c r="S3227" s="9">
        <f t="shared" si="252"/>
        <v>40505.232916666668</v>
      </c>
      <c r="T3227" s="9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s="12" t="s">
        <v>8308</v>
      </c>
      <c r="R3228" s="12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 s="10">
        <f t="shared" si="251"/>
        <v>13</v>
      </c>
      <c r="Q3229" s="12" t="s">
        <v>8308</v>
      </c>
      <c r="R3229" s="12" t="s">
        <v>8310</v>
      </c>
      <c r="S3229" s="9">
        <f t="shared" si="252"/>
        <v>41817.866435185184</v>
      </c>
      <c r="T3229" s="9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 s="10">
        <f t="shared" si="251"/>
        <v>16.25</v>
      </c>
      <c r="Q3230" s="12" t="s">
        <v>8323</v>
      </c>
      <c r="R3230" s="12" t="s">
        <v>8326</v>
      </c>
      <c r="S3230" s="9">
        <f t="shared" si="252"/>
        <v>41834.135370370372</v>
      </c>
      <c r="T3230" s="9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 s="10">
        <f t="shared" si="251"/>
        <v>21.67</v>
      </c>
      <c r="Q3231" s="12" t="s">
        <v>8323</v>
      </c>
      <c r="R3231" s="12" t="s">
        <v>8326</v>
      </c>
      <c r="S3231" s="9">
        <f t="shared" si="252"/>
        <v>42432.701724537037</v>
      </c>
      <c r="T3231" s="9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s="12" t="s">
        <v>8311</v>
      </c>
      <c r="R3232" s="12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s="12" t="s">
        <v>8323</v>
      </c>
      <c r="R3233" s="12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s="12" t="s">
        <v>8327</v>
      </c>
      <c r="R3234" s="12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 s="10">
        <f t="shared" si="251"/>
        <v>30.5</v>
      </c>
      <c r="Q3235" s="12" t="s">
        <v>8308</v>
      </c>
      <c r="R3235" s="12" t="s">
        <v>8342</v>
      </c>
      <c r="S3235" s="9">
        <f t="shared" si="252"/>
        <v>42177.543171296296</v>
      </c>
      <c r="T3235" s="9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 s="10">
        <f t="shared" si="251"/>
        <v>30.5</v>
      </c>
      <c r="Q3236" s="12" t="s">
        <v>8308</v>
      </c>
      <c r="R3236" s="12" t="s">
        <v>8310</v>
      </c>
      <c r="S3236" s="9">
        <f t="shared" si="252"/>
        <v>41948.041192129633</v>
      </c>
      <c r="T3236" s="9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 s="10">
        <f t="shared" si="251"/>
        <v>20.329999999999998</v>
      </c>
      <c r="Q3237" s="12" t="s">
        <v>8321</v>
      </c>
      <c r="R3237" s="12" t="s">
        <v>8339</v>
      </c>
      <c r="S3237" s="9">
        <f t="shared" si="252"/>
        <v>41547.694456018515</v>
      </c>
      <c r="T3237" s="9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s="12" t="s">
        <v>8323</v>
      </c>
      <c r="R3238" s="12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s="12" t="s">
        <v>8321</v>
      </c>
      <c r="R3239" s="12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 s="10">
        <f t="shared" si="251"/>
        <v>20</v>
      </c>
      <c r="Q3240" s="12" t="s">
        <v>8323</v>
      </c>
      <c r="R3240" s="12" t="s">
        <v>8326</v>
      </c>
      <c r="S3240" s="9">
        <f t="shared" si="252"/>
        <v>42295.891828703709</v>
      </c>
      <c r="T3240" s="9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 s="10">
        <f t="shared" si="251"/>
        <v>15</v>
      </c>
      <c r="Q3241" s="12" t="s">
        <v>8323</v>
      </c>
      <c r="R3241" s="12" t="s">
        <v>8326</v>
      </c>
      <c r="S3241" s="9">
        <f t="shared" si="252"/>
        <v>42178.815891203703</v>
      </c>
      <c r="T3241" s="9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 s="10">
        <f t="shared" si="251"/>
        <v>20</v>
      </c>
      <c r="Q3242" s="12" t="s">
        <v>8308</v>
      </c>
      <c r="R3242" s="12" t="s">
        <v>8342</v>
      </c>
      <c r="S3242" s="9">
        <f t="shared" si="252"/>
        <v>42087.343090277776</v>
      </c>
      <c r="T3242" s="9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 s="10">
        <f t="shared" si="251"/>
        <v>15</v>
      </c>
      <c r="Q3243" s="12" t="s">
        <v>8323</v>
      </c>
      <c r="R3243" s="12" t="s">
        <v>8326</v>
      </c>
      <c r="S3243" s="9">
        <f t="shared" si="252"/>
        <v>42177.964201388888</v>
      </c>
      <c r="T3243" s="9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 s="10">
        <f t="shared" si="251"/>
        <v>60</v>
      </c>
      <c r="Q3244" s="12" t="s">
        <v>8313</v>
      </c>
      <c r="R3244" s="12" t="s">
        <v>8355</v>
      </c>
      <c r="S3244" s="9">
        <f t="shared" si="252"/>
        <v>42286.88217592593</v>
      </c>
      <c r="T3244" s="9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 s="10">
        <f t="shared" si="251"/>
        <v>30</v>
      </c>
      <c r="Q3245" s="12" t="s">
        <v>8308</v>
      </c>
      <c r="R3245" s="12" t="s">
        <v>8318</v>
      </c>
      <c r="S3245" s="9">
        <f t="shared" si="252"/>
        <v>41929.174456018518</v>
      </c>
      <c r="T3245" s="9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s="12" t="s">
        <v>8319</v>
      </c>
      <c r="R3246" s="12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s="12" t="s">
        <v>8323</v>
      </c>
      <c r="R3247" s="12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s="12" t="s">
        <v>8311</v>
      </c>
      <c r="R3248" s="12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 s="10">
        <f t="shared" si="251"/>
        <v>18.670000000000002</v>
      </c>
      <c r="Q3249" s="12" t="s">
        <v>8323</v>
      </c>
      <c r="R3249" s="12" t="s">
        <v>8324</v>
      </c>
      <c r="S3249" s="9">
        <f t="shared" si="252"/>
        <v>41853.563402777778</v>
      </c>
      <c r="T3249" s="9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 s="10">
        <f t="shared" si="251"/>
        <v>14</v>
      </c>
      <c r="Q3250" s="12" t="s">
        <v>8308</v>
      </c>
      <c r="R3250" s="12" t="s">
        <v>8342</v>
      </c>
      <c r="S3250" s="9">
        <f t="shared" si="252"/>
        <v>42020.854247685187</v>
      </c>
      <c r="T3250" s="9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 s="10">
        <f t="shared" si="251"/>
        <v>18.670000000000002</v>
      </c>
      <c r="Q3251" s="12" t="s">
        <v>8316</v>
      </c>
      <c r="R3251" s="12" t="s">
        <v>8334</v>
      </c>
      <c r="S3251" s="9">
        <f t="shared" si="252"/>
        <v>41101.906111111115</v>
      </c>
      <c r="T3251" s="9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s="12" t="s">
        <v>8308</v>
      </c>
      <c r="R3252" s="12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 s="10">
        <f t="shared" si="251"/>
        <v>18.329999999999998</v>
      </c>
      <c r="Q3253" s="12" t="s">
        <v>8308</v>
      </c>
      <c r="R3253" s="12" t="s">
        <v>8342</v>
      </c>
      <c r="S3253" s="9">
        <f t="shared" si="252"/>
        <v>42248.793310185181</v>
      </c>
      <c r="T3253" s="9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 s="10">
        <f t="shared" si="251"/>
        <v>18.329999999999998</v>
      </c>
      <c r="Q3254" s="12" t="s">
        <v>8323</v>
      </c>
      <c r="R3254" s="12" t="s">
        <v>8326</v>
      </c>
      <c r="S3254" s="9">
        <f t="shared" si="252"/>
        <v>41784.789687500001</v>
      </c>
      <c r="T3254" s="9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 s="10">
        <f t="shared" si="251"/>
        <v>27.5</v>
      </c>
      <c r="Q3255" s="12" t="s">
        <v>8311</v>
      </c>
      <c r="R3255" s="12" t="s">
        <v>8349</v>
      </c>
      <c r="S3255" s="9">
        <f t="shared" si="252"/>
        <v>41054.847777777781</v>
      </c>
      <c r="T3255" s="9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 s="10">
        <f t="shared" si="251"/>
        <v>27.5</v>
      </c>
      <c r="Q3256" s="12" t="s">
        <v>8308</v>
      </c>
      <c r="R3256" s="12" t="s">
        <v>8342</v>
      </c>
      <c r="S3256" s="9">
        <f t="shared" si="252"/>
        <v>42096.918240740735</v>
      </c>
      <c r="T3256" s="9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s="12" t="s">
        <v>8319</v>
      </c>
      <c r="R3257" s="12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 s="10">
        <f t="shared" si="251"/>
        <v>27.5</v>
      </c>
      <c r="Q3258" s="12" t="s">
        <v>8311</v>
      </c>
      <c r="R3258" s="12" t="s">
        <v>8348</v>
      </c>
      <c r="S3258" s="9">
        <f t="shared" si="252"/>
        <v>42232.15016203704</v>
      </c>
      <c r="T3258" s="9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s="12" t="s">
        <v>8323</v>
      </c>
      <c r="R3259" s="12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s="12" t="s">
        <v>8308</v>
      </c>
      <c r="R3260" s="12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s="12" t="s">
        <v>8316</v>
      </c>
      <c r="R3261" s="12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s="12" t="s">
        <v>8311</v>
      </c>
      <c r="R3262" s="12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s="12" t="s">
        <v>8311</v>
      </c>
      <c r="R3263" s="12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 s="10">
        <f t="shared" si="251"/>
        <v>26</v>
      </c>
      <c r="Q3264" s="12" t="s">
        <v>8308</v>
      </c>
      <c r="R3264" s="12" t="s">
        <v>8342</v>
      </c>
      <c r="S3264" s="9">
        <f t="shared" si="252"/>
        <v>42249.667997685188</v>
      </c>
      <c r="T3264" s="9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 s="10">
        <f t="shared" si="251"/>
        <v>3.71</v>
      </c>
      <c r="Q3265" s="12" t="s">
        <v>8321</v>
      </c>
      <c r="R3265" s="12" t="s">
        <v>8339</v>
      </c>
      <c r="S3265" s="9">
        <f t="shared" si="252"/>
        <v>42318.098217592589</v>
      </c>
      <c r="T3265" s="9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s="12" t="s">
        <v>8319</v>
      </c>
      <c r="R3266" s="12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 s="10">
        <f t="shared" ref="P3267:P3330" si="256">IFERROR(ROUND(E3267/L3267,2),0)</f>
        <v>8.5</v>
      </c>
      <c r="Q3267" s="12" t="s">
        <v>8308</v>
      </c>
      <c r="R3267" s="12" t="s">
        <v>8315</v>
      </c>
      <c r="S3267" s="9">
        <f t="shared" ref="S3267:S3330" si="257">(((J3267/60)/60)/24)+DATE(1970,1,1)</f>
        <v>42055.600995370376</v>
      </c>
      <c r="T3267" s="9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 s="10">
        <f t="shared" si="256"/>
        <v>12.75</v>
      </c>
      <c r="Q3268" s="12" t="s">
        <v>8316</v>
      </c>
      <c r="R3268" s="12" t="s">
        <v>8334</v>
      </c>
      <c r="S3268" s="9">
        <f t="shared" si="257"/>
        <v>41645.832141203704</v>
      </c>
      <c r="T3268" s="9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 s="10">
        <f t="shared" si="256"/>
        <v>17</v>
      </c>
      <c r="Q3269" s="12" t="s">
        <v>8316</v>
      </c>
      <c r="R3269" s="12" t="s">
        <v>8344</v>
      </c>
      <c r="S3269" s="9">
        <f t="shared" si="257"/>
        <v>42528.899398148147</v>
      </c>
      <c r="T3269" s="9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 s="10">
        <f t="shared" si="256"/>
        <v>25.5</v>
      </c>
      <c r="Q3270" s="12" t="s">
        <v>8319</v>
      </c>
      <c r="R3270" s="12" t="s">
        <v>8345</v>
      </c>
      <c r="S3270" s="9">
        <f t="shared" si="257"/>
        <v>42110.326423611114</v>
      </c>
      <c r="T3270" s="9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 s="10">
        <f t="shared" si="256"/>
        <v>25.5</v>
      </c>
      <c r="Q3271" s="12" t="s">
        <v>8321</v>
      </c>
      <c r="R3271" s="12" t="s">
        <v>8339</v>
      </c>
      <c r="S3271" s="9">
        <f t="shared" si="257"/>
        <v>41605.167696759258</v>
      </c>
      <c r="T3271" s="9">
        <f t="shared" si="258"/>
        <v>41655.166666666664</v>
      </c>
      <c r="U3271">
        <f t="shared" si="259"/>
        <v>2013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 s="10">
        <f t="shared" si="256"/>
        <v>25.5</v>
      </c>
      <c r="Q3272" s="12" t="s">
        <v>8327</v>
      </c>
      <c r="R3272" s="12" t="s">
        <v>8330</v>
      </c>
      <c r="S3272" s="9">
        <f t="shared" si="257"/>
        <v>42187.281678240746</v>
      </c>
      <c r="T3272" s="9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 s="10">
        <f t="shared" si="256"/>
        <v>12.75</v>
      </c>
      <c r="Q3273" s="12" t="s">
        <v>8313</v>
      </c>
      <c r="R3273" s="12" t="s">
        <v>8353</v>
      </c>
      <c r="S3273" s="9">
        <f t="shared" si="257"/>
        <v>42555.698738425926</v>
      </c>
      <c r="T3273" s="9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 s="10">
        <f t="shared" si="256"/>
        <v>25.5</v>
      </c>
      <c r="Q3274" s="12" t="s">
        <v>8321</v>
      </c>
      <c r="R3274" s="12" t="s">
        <v>8325</v>
      </c>
      <c r="S3274" s="9">
        <f t="shared" si="257"/>
        <v>41825.791226851856</v>
      </c>
      <c r="T3274" s="9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s="12" t="s">
        <v>8323</v>
      </c>
      <c r="R3275" s="12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 s="10">
        <f t="shared" si="256"/>
        <v>50</v>
      </c>
      <c r="Q3276" s="12" t="s">
        <v>8308</v>
      </c>
      <c r="R3276" s="12" t="s">
        <v>8342</v>
      </c>
      <c r="S3276" s="9">
        <f t="shared" si="257"/>
        <v>42215.662314814821</v>
      </c>
      <c r="T3276" s="9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 s="10">
        <f t="shared" si="256"/>
        <v>50</v>
      </c>
      <c r="Q3277" s="12" t="s">
        <v>8321</v>
      </c>
      <c r="R3277" s="12" t="s">
        <v>8339</v>
      </c>
      <c r="S3277" s="9">
        <f t="shared" si="257"/>
        <v>41761.94258101852</v>
      </c>
      <c r="T3277" s="9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 s="10">
        <f t="shared" si="256"/>
        <v>50</v>
      </c>
      <c r="Q3278" s="12" t="s">
        <v>8308</v>
      </c>
      <c r="R3278" s="12" t="s">
        <v>8342</v>
      </c>
      <c r="S3278" s="9">
        <f t="shared" si="257"/>
        <v>42321.283101851848</v>
      </c>
      <c r="T3278" s="9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 s="10">
        <f t="shared" si="256"/>
        <v>50</v>
      </c>
      <c r="Q3279" s="12" t="s">
        <v>8308</v>
      </c>
      <c r="R3279" s="12" t="s">
        <v>8342</v>
      </c>
      <c r="S3279" s="9">
        <f t="shared" si="257"/>
        <v>42194.648344907408</v>
      </c>
      <c r="T3279" s="9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 s="10">
        <f t="shared" si="256"/>
        <v>25</v>
      </c>
      <c r="Q3280" s="12" t="s">
        <v>8308</v>
      </c>
      <c r="R3280" s="12" t="s">
        <v>8318</v>
      </c>
      <c r="S3280" s="9">
        <f t="shared" si="257"/>
        <v>42326.685428240744</v>
      </c>
      <c r="T3280" s="9">
        <f t="shared" si="258"/>
        <v>42371.685428240744</v>
      </c>
      <c r="U3280">
        <f t="shared" si="259"/>
        <v>2015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 s="10">
        <f t="shared" si="256"/>
        <v>50</v>
      </c>
      <c r="Q3281" s="12" t="s">
        <v>8327</v>
      </c>
      <c r="R3281" s="12" t="s">
        <v>8350</v>
      </c>
      <c r="S3281" s="9">
        <f t="shared" si="257"/>
        <v>41616.027754629627</v>
      </c>
      <c r="T3281" s="9">
        <f t="shared" si="258"/>
        <v>41646.027754629627</v>
      </c>
      <c r="U3281">
        <f t="shared" si="259"/>
        <v>2013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 s="10">
        <f t="shared" si="256"/>
        <v>12.5</v>
      </c>
      <c r="Q3282" s="12" t="s">
        <v>8316</v>
      </c>
      <c r="R3282" s="12" t="s">
        <v>8334</v>
      </c>
      <c r="S3282" s="9">
        <f t="shared" si="257"/>
        <v>41683.832280092596</v>
      </c>
      <c r="T3282" s="9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 s="10">
        <f t="shared" si="256"/>
        <v>50</v>
      </c>
      <c r="Q3283" s="12" t="s">
        <v>8319</v>
      </c>
      <c r="R3283" s="12" t="s">
        <v>8345</v>
      </c>
      <c r="S3283" s="9">
        <f t="shared" si="257"/>
        <v>41795.963333333333</v>
      </c>
      <c r="T3283" s="9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 s="10">
        <f t="shared" si="256"/>
        <v>50</v>
      </c>
      <c r="Q3284" s="12" t="s">
        <v>8319</v>
      </c>
      <c r="R3284" s="12" t="s">
        <v>8345</v>
      </c>
      <c r="S3284" s="9">
        <f t="shared" si="257"/>
        <v>41887.801168981481</v>
      </c>
      <c r="T3284" s="9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 s="10">
        <f t="shared" si="256"/>
        <v>16.670000000000002</v>
      </c>
      <c r="Q3285" s="12" t="s">
        <v>8323</v>
      </c>
      <c r="R3285" s="12" t="s">
        <v>8324</v>
      </c>
      <c r="S3285" s="9">
        <f t="shared" si="257"/>
        <v>42173.67082175926</v>
      </c>
      <c r="T3285" s="9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 s="10">
        <f t="shared" si="256"/>
        <v>50</v>
      </c>
      <c r="Q3286" s="12" t="s">
        <v>8321</v>
      </c>
      <c r="R3286" s="12" t="s">
        <v>8325</v>
      </c>
      <c r="S3286" s="9">
        <f t="shared" si="257"/>
        <v>42377.577187499999</v>
      </c>
      <c r="T3286" s="9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 s="10">
        <f t="shared" si="256"/>
        <v>50</v>
      </c>
      <c r="Q3287" s="12" t="s">
        <v>8313</v>
      </c>
      <c r="R3287" s="12" t="s">
        <v>8355</v>
      </c>
      <c r="S3287" s="9">
        <f t="shared" si="257"/>
        <v>42108.05322916666</v>
      </c>
      <c r="T3287" s="9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 s="10">
        <f t="shared" si="256"/>
        <v>50</v>
      </c>
      <c r="Q3288" s="12" t="s">
        <v>8319</v>
      </c>
      <c r="R3288" s="12" t="s">
        <v>8345</v>
      </c>
      <c r="S3288" s="9">
        <f t="shared" si="257"/>
        <v>42285.91506944444</v>
      </c>
      <c r="T3288" s="9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 s="10">
        <f t="shared" si="256"/>
        <v>50</v>
      </c>
      <c r="Q3289" s="12" t="s">
        <v>8323</v>
      </c>
      <c r="R3289" s="12" t="s">
        <v>8324</v>
      </c>
      <c r="S3289" s="9">
        <f t="shared" si="257"/>
        <v>42523.025231481486</v>
      </c>
      <c r="T3289" s="9">
        <f t="shared" si="258"/>
        <v>42583.025231481486</v>
      </c>
      <c r="U3289">
        <f t="shared" si="259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 s="10">
        <f t="shared" si="256"/>
        <v>50</v>
      </c>
      <c r="Q3290" s="12" t="s">
        <v>8321</v>
      </c>
      <c r="R3290" s="12" t="s">
        <v>8325</v>
      </c>
      <c r="S3290" s="9">
        <f t="shared" si="257"/>
        <v>42527.650995370372</v>
      </c>
      <c r="T3290" s="9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 s="10">
        <f t="shared" si="256"/>
        <v>50</v>
      </c>
      <c r="Q3291" s="12" t="s">
        <v>8319</v>
      </c>
      <c r="R3291" s="12" t="s">
        <v>8345</v>
      </c>
      <c r="S3291" s="9">
        <f t="shared" si="257"/>
        <v>42584.666597222225</v>
      </c>
      <c r="T3291" s="9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 s="10">
        <f t="shared" si="256"/>
        <v>50</v>
      </c>
      <c r="Q3292" s="12" t="s">
        <v>8319</v>
      </c>
      <c r="R3292" s="12" t="s">
        <v>8345</v>
      </c>
      <c r="S3292" s="9">
        <f t="shared" si="257"/>
        <v>42143.714178240742</v>
      </c>
      <c r="T3292" s="9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 s="10">
        <f t="shared" si="256"/>
        <v>25</v>
      </c>
      <c r="Q3293" s="12" t="s">
        <v>8311</v>
      </c>
      <c r="R3293" s="12" t="s">
        <v>8352</v>
      </c>
      <c r="S3293" s="9">
        <f t="shared" si="257"/>
        <v>42548.192997685182</v>
      </c>
      <c r="T3293" s="9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 s="10">
        <f t="shared" si="256"/>
        <v>25</v>
      </c>
      <c r="Q3294" s="12" t="s">
        <v>8323</v>
      </c>
      <c r="R3294" s="12" t="s">
        <v>8326</v>
      </c>
      <c r="S3294" s="9">
        <f t="shared" si="257"/>
        <v>41940.587233796294</v>
      </c>
      <c r="T3294" s="9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 s="10">
        <f t="shared" si="256"/>
        <v>50</v>
      </c>
      <c r="Q3295" s="12" t="s">
        <v>8346</v>
      </c>
      <c r="R3295" s="12" t="s">
        <v>8347</v>
      </c>
      <c r="S3295" s="9">
        <f t="shared" si="257"/>
        <v>42079.913113425922</v>
      </c>
      <c r="T3295" s="9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 s="10">
        <f t="shared" si="256"/>
        <v>50</v>
      </c>
      <c r="Q3296" s="12" t="s">
        <v>8313</v>
      </c>
      <c r="R3296" s="12" t="s">
        <v>8353</v>
      </c>
      <c r="S3296" s="9">
        <f t="shared" si="257"/>
        <v>42685.680648148147</v>
      </c>
      <c r="T3296" s="9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 s="10">
        <f t="shared" si="256"/>
        <v>50</v>
      </c>
      <c r="Q3297" s="12" t="s">
        <v>8323</v>
      </c>
      <c r="R3297" s="12" t="s">
        <v>8335</v>
      </c>
      <c r="S3297" s="9">
        <f t="shared" si="257"/>
        <v>42132.58048611111</v>
      </c>
      <c r="T3297" s="9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10">
        <f t="shared" si="256"/>
        <v>50</v>
      </c>
      <c r="Q3298" s="12" t="s">
        <v>8323</v>
      </c>
      <c r="R3298" s="12" t="s">
        <v>8326</v>
      </c>
      <c r="S3298" s="9">
        <f t="shared" si="257"/>
        <v>42570.850381944445</v>
      </c>
      <c r="T3298" s="9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 s="10">
        <f t="shared" si="256"/>
        <v>25</v>
      </c>
      <c r="Q3299" s="12" t="s">
        <v>8327</v>
      </c>
      <c r="R3299" s="12" t="s">
        <v>8350</v>
      </c>
      <c r="S3299" s="9">
        <f t="shared" si="257"/>
        <v>42368.333668981482</v>
      </c>
      <c r="T3299" s="9">
        <f t="shared" si="258"/>
        <v>42398.333668981482</v>
      </c>
      <c r="U3299">
        <f t="shared" si="259"/>
        <v>2015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 s="10">
        <f t="shared" si="256"/>
        <v>50</v>
      </c>
      <c r="Q3300" s="12" t="s">
        <v>8327</v>
      </c>
      <c r="R3300" s="12" t="s">
        <v>8330</v>
      </c>
      <c r="S3300" s="9">
        <f t="shared" si="257"/>
        <v>41887.801064814819</v>
      </c>
      <c r="T3300" s="9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 s="10">
        <f t="shared" si="256"/>
        <v>16.670000000000002</v>
      </c>
      <c r="Q3301" s="12" t="s">
        <v>8321</v>
      </c>
      <c r="R3301" s="12" t="s">
        <v>8339</v>
      </c>
      <c r="S3301" s="9">
        <f t="shared" si="257"/>
        <v>41830.613969907405</v>
      </c>
      <c r="T3301" s="9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 s="10">
        <f t="shared" si="256"/>
        <v>50</v>
      </c>
      <c r="Q3302" s="12" t="s">
        <v>8311</v>
      </c>
      <c r="R3302" s="12" t="s">
        <v>8352</v>
      </c>
      <c r="S3302" s="9">
        <f t="shared" si="257"/>
        <v>40068.056932870371</v>
      </c>
      <c r="T3302" s="9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s="12" t="s">
        <v>8323</v>
      </c>
      <c r="R3303" s="12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 s="10">
        <f t="shared" si="256"/>
        <v>50</v>
      </c>
      <c r="Q3304" s="12" t="s">
        <v>8321</v>
      </c>
      <c r="R3304" s="12" t="s">
        <v>8339</v>
      </c>
      <c r="S3304" s="9">
        <f t="shared" si="257"/>
        <v>40894.906956018516</v>
      </c>
      <c r="T3304" s="9">
        <f t="shared" si="258"/>
        <v>40954.906956018516</v>
      </c>
      <c r="U3304">
        <f t="shared" si="259"/>
        <v>2011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 s="10">
        <f t="shared" si="256"/>
        <v>50</v>
      </c>
      <c r="Q3305" s="12" t="s">
        <v>8316</v>
      </c>
      <c r="R3305" s="12" t="s">
        <v>8344</v>
      </c>
      <c r="S3305" s="9">
        <f t="shared" si="257"/>
        <v>42558.989513888882</v>
      </c>
      <c r="T3305" s="9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 s="10">
        <f t="shared" si="256"/>
        <v>50</v>
      </c>
      <c r="Q3306" s="12" t="s">
        <v>8323</v>
      </c>
      <c r="R3306" s="12" t="s">
        <v>8326</v>
      </c>
      <c r="S3306" s="9">
        <f t="shared" si="257"/>
        <v>42032.250208333338</v>
      </c>
      <c r="T3306" s="9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 s="10">
        <f t="shared" si="256"/>
        <v>10</v>
      </c>
      <c r="Q3307" s="12" t="s">
        <v>8316</v>
      </c>
      <c r="R3307" s="12" t="s">
        <v>8334</v>
      </c>
      <c r="S3307" s="9">
        <f t="shared" si="257"/>
        <v>40198.424849537041</v>
      </c>
      <c r="T3307" s="9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s="12" t="s">
        <v>8311</v>
      </c>
      <c r="R3308" s="12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s="12" t="s">
        <v>8316</v>
      </c>
      <c r="R3309" s="12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s="12" t="s">
        <v>8316</v>
      </c>
      <c r="R3310" s="12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s="12" t="s">
        <v>8323</v>
      </c>
      <c r="R3311" s="12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 s="10">
        <f t="shared" si="256"/>
        <v>22.5</v>
      </c>
      <c r="Q3312" s="12" t="s">
        <v>8319</v>
      </c>
      <c r="R3312" s="12" t="s">
        <v>8345</v>
      </c>
      <c r="S3312" s="9">
        <f t="shared" si="257"/>
        <v>42338.615393518514</v>
      </c>
      <c r="T3312" s="9">
        <f t="shared" si="258"/>
        <v>42398.615393518514</v>
      </c>
      <c r="U3312">
        <f t="shared" si="259"/>
        <v>2015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s="12" t="s">
        <v>8321</v>
      </c>
      <c r="R3313" s="12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 s="10">
        <f t="shared" si="256"/>
        <v>11.25</v>
      </c>
      <c r="Q3314" s="12" t="s">
        <v>8316</v>
      </c>
      <c r="R3314" s="12" t="s">
        <v>8334</v>
      </c>
      <c r="S3314" s="9">
        <f t="shared" si="257"/>
        <v>42440.371111111104</v>
      </c>
      <c r="T3314" s="9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 s="10">
        <f t="shared" si="256"/>
        <v>15</v>
      </c>
      <c r="Q3315" s="12" t="s">
        <v>8316</v>
      </c>
      <c r="R3315" s="12" t="s">
        <v>8334</v>
      </c>
      <c r="S3315" s="9">
        <f t="shared" si="257"/>
        <v>42662.752199074079</v>
      </c>
      <c r="T3315" s="9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 s="10">
        <f t="shared" si="256"/>
        <v>22.5</v>
      </c>
      <c r="Q3316" s="12" t="s">
        <v>8323</v>
      </c>
      <c r="R3316" s="12" t="s">
        <v>8326</v>
      </c>
      <c r="S3316" s="9">
        <f t="shared" si="257"/>
        <v>41801.711550925924</v>
      </c>
      <c r="T3316" s="9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10">
        <f t="shared" si="256"/>
        <v>22.5</v>
      </c>
      <c r="Q3317" s="12" t="s">
        <v>8323</v>
      </c>
      <c r="R3317" s="12" t="s">
        <v>8326</v>
      </c>
      <c r="S3317" s="9">
        <f t="shared" si="257"/>
        <v>42627.955104166671</v>
      </c>
      <c r="T3317" s="9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 s="10">
        <f t="shared" si="256"/>
        <v>11.25</v>
      </c>
      <c r="Q3318" s="12" t="s">
        <v>8311</v>
      </c>
      <c r="R3318" s="12" t="s">
        <v>8356</v>
      </c>
      <c r="S3318" s="9">
        <f t="shared" si="257"/>
        <v>41030.292025462964</v>
      </c>
      <c r="T3318" s="9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 s="10">
        <f t="shared" si="256"/>
        <v>9</v>
      </c>
      <c r="Q3319" s="12" t="s">
        <v>8327</v>
      </c>
      <c r="R3319" s="12" t="s">
        <v>8350</v>
      </c>
      <c r="S3319" s="9">
        <f t="shared" si="257"/>
        <v>41184.167129629634</v>
      </c>
      <c r="T3319" s="9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 s="10">
        <f t="shared" si="256"/>
        <v>11.25</v>
      </c>
      <c r="Q3320" s="12" t="s">
        <v>8323</v>
      </c>
      <c r="R3320" s="12" t="s">
        <v>8326</v>
      </c>
      <c r="S3320" s="9">
        <f t="shared" si="257"/>
        <v>42342.845555555556</v>
      </c>
      <c r="T3320" s="9">
        <f t="shared" si="258"/>
        <v>42372.845555555556</v>
      </c>
      <c r="U3320">
        <f t="shared" si="259"/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 s="10">
        <f t="shared" si="256"/>
        <v>15</v>
      </c>
      <c r="Q3321" s="12" t="s">
        <v>8323</v>
      </c>
      <c r="R3321" s="12" t="s">
        <v>8326</v>
      </c>
      <c r="S3321" s="9">
        <f t="shared" si="257"/>
        <v>42783.513182870374</v>
      </c>
      <c r="T3321" s="9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 s="10">
        <f t="shared" si="256"/>
        <v>22.5</v>
      </c>
      <c r="Q3322" s="12" t="s">
        <v>8327</v>
      </c>
      <c r="R3322" s="12" t="s">
        <v>8350</v>
      </c>
      <c r="S3322" s="9">
        <f t="shared" si="257"/>
        <v>41230.77311342593</v>
      </c>
      <c r="T3322" s="9">
        <f t="shared" si="258"/>
        <v>41290.77311342593</v>
      </c>
      <c r="U3322">
        <f t="shared" si="259"/>
        <v>2012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 s="10">
        <f t="shared" si="256"/>
        <v>9</v>
      </c>
      <c r="Q3323" s="12" t="s">
        <v>8321</v>
      </c>
      <c r="R3323" s="12" t="s">
        <v>8339</v>
      </c>
      <c r="S3323" s="9">
        <f t="shared" si="257"/>
        <v>41534.568113425928</v>
      </c>
      <c r="T3323" s="9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 s="10">
        <f t="shared" si="256"/>
        <v>15</v>
      </c>
      <c r="Q3324" s="12" t="s">
        <v>8323</v>
      </c>
      <c r="R3324" s="12" t="s">
        <v>8326</v>
      </c>
      <c r="S3324" s="9">
        <f t="shared" si="257"/>
        <v>42311.621458333335</v>
      </c>
      <c r="T3324" s="9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 s="10">
        <f t="shared" si="256"/>
        <v>15</v>
      </c>
      <c r="Q3325" s="12" t="s">
        <v>8316</v>
      </c>
      <c r="R3325" s="12" t="s">
        <v>8334</v>
      </c>
      <c r="S3325" s="9">
        <f t="shared" si="257"/>
        <v>41005.904120370367</v>
      </c>
      <c r="T3325" s="9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 s="10">
        <f t="shared" si="256"/>
        <v>15</v>
      </c>
      <c r="Q3326" s="12" t="s">
        <v>8311</v>
      </c>
      <c r="R3326" s="12" t="s">
        <v>8348</v>
      </c>
      <c r="S3326" s="9">
        <f t="shared" si="257"/>
        <v>42432.379826388889</v>
      </c>
      <c r="T3326" s="9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 s="10">
        <f t="shared" si="256"/>
        <v>9</v>
      </c>
      <c r="Q3327" s="12" t="s">
        <v>8316</v>
      </c>
      <c r="R3327" s="12" t="s">
        <v>8334</v>
      </c>
      <c r="S3327" s="9">
        <f t="shared" si="257"/>
        <v>40701.195844907408</v>
      </c>
      <c r="T3327" s="9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s="12" t="s">
        <v>8316</v>
      </c>
      <c r="R3328" s="12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 s="10">
        <f t="shared" si="256"/>
        <v>10.5</v>
      </c>
      <c r="Q3329" s="12" t="s">
        <v>8308</v>
      </c>
      <c r="R3329" s="12" t="s">
        <v>8318</v>
      </c>
      <c r="S3329" s="9">
        <f t="shared" si="257"/>
        <v>41859.925856481481</v>
      </c>
      <c r="T3329" s="9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 s="10">
        <f t="shared" si="256"/>
        <v>10.5</v>
      </c>
      <c r="Q3330" s="12" t="s">
        <v>8319</v>
      </c>
      <c r="R3330" s="12" t="s">
        <v>8345</v>
      </c>
      <c r="S3330" s="9">
        <f t="shared" si="257"/>
        <v>42728.827407407407</v>
      </c>
      <c r="T3330" s="9">
        <f t="shared" si="258"/>
        <v>42747.695833333331</v>
      </c>
      <c r="U3330">
        <f t="shared" si="259"/>
        <v>2016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IFERROR(ROUND(E3331/L3331,2),0)</f>
        <v>6.83</v>
      </c>
      <c r="Q3331" s="12" t="s">
        <v>8316</v>
      </c>
      <c r="R3331" s="12" t="s">
        <v>8334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 s="10">
        <f t="shared" si="261"/>
        <v>10.25</v>
      </c>
      <c r="Q3332" s="12" t="s">
        <v>8323</v>
      </c>
      <c r="R3332" s="12" t="s">
        <v>8326</v>
      </c>
      <c r="S3332" s="9">
        <f t="shared" si="262"/>
        <v>41883.916678240741</v>
      </c>
      <c r="T3332" s="9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 s="10">
        <f t="shared" si="261"/>
        <v>10.25</v>
      </c>
      <c r="Q3333" s="12" t="s">
        <v>8323</v>
      </c>
      <c r="R3333" s="12" t="s">
        <v>8324</v>
      </c>
      <c r="S3333" s="9">
        <f t="shared" si="262"/>
        <v>42241.429120370376</v>
      </c>
      <c r="T3333" s="9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 s="10">
        <f t="shared" si="261"/>
        <v>1.54</v>
      </c>
      <c r="Q3334" s="12" t="s">
        <v>8313</v>
      </c>
      <c r="R3334" s="12" t="s">
        <v>8314</v>
      </c>
      <c r="S3334" s="9">
        <f t="shared" si="262"/>
        <v>41876.433680555558</v>
      </c>
      <c r="T3334" s="9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 s="10">
        <f t="shared" si="261"/>
        <v>20</v>
      </c>
      <c r="Q3335" s="12" t="s">
        <v>8321</v>
      </c>
      <c r="R3335" s="12" t="s">
        <v>8337</v>
      </c>
      <c r="S3335" s="9">
        <f t="shared" si="262"/>
        <v>42397.281666666662</v>
      </c>
      <c r="T3335" s="9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 s="10">
        <f t="shared" si="261"/>
        <v>13.33</v>
      </c>
      <c r="Q3336" s="12" t="s">
        <v>8323</v>
      </c>
      <c r="R3336" s="12" t="s">
        <v>8324</v>
      </c>
      <c r="S3336" s="9">
        <f t="shared" si="262"/>
        <v>41862.761724537035</v>
      </c>
      <c r="T3336" s="9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 s="10">
        <f t="shared" si="261"/>
        <v>10</v>
      </c>
      <c r="Q3337" s="12" t="s">
        <v>8313</v>
      </c>
      <c r="R3337" s="12" t="s">
        <v>8314</v>
      </c>
      <c r="S3337" s="9">
        <f t="shared" si="262"/>
        <v>41956.250034722223</v>
      </c>
      <c r="T3337" s="9">
        <f t="shared" si="263"/>
        <v>42016.250034722223</v>
      </c>
      <c r="U3337">
        <f t="shared" si="264"/>
        <v>2014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s="12" t="s">
        <v>8327</v>
      </c>
      <c r="R3338" s="12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 s="10">
        <f t="shared" si="261"/>
        <v>13.33</v>
      </c>
      <c r="Q3339" s="12" t="s">
        <v>8319</v>
      </c>
      <c r="R3339" s="12" t="s">
        <v>8345</v>
      </c>
      <c r="S3339" s="9">
        <f t="shared" si="262"/>
        <v>41834.138495370367</v>
      </c>
      <c r="T3339" s="9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 s="10">
        <f t="shared" si="261"/>
        <v>20</v>
      </c>
      <c r="Q3340" s="12" t="s">
        <v>8327</v>
      </c>
      <c r="R3340" s="12" t="s">
        <v>8350</v>
      </c>
      <c r="S3340" s="9">
        <f t="shared" si="262"/>
        <v>41551.798113425924</v>
      </c>
      <c r="T3340" s="9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 s="10">
        <f t="shared" si="261"/>
        <v>20</v>
      </c>
      <c r="Q3341" s="12" t="s">
        <v>8313</v>
      </c>
      <c r="R3341" s="12" t="s">
        <v>8314</v>
      </c>
      <c r="S3341" s="9">
        <f t="shared" si="262"/>
        <v>41940.89166666667</v>
      </c>
      <c r="T3341" s="9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 s="10">
        <f t="shared" si="261"/>
        <v>20</v>
      </c>
      <c r="Q3342" s="12" t="s">
        <v>8323</v>
      </c>
      <c r="R3342" s="12" t="s">
        <v>8326</v>
      </c>
      <c r="S3342" s="9">
        <f t="shared" si="262"/>
        <v>41872.807696759257</v>
      </c>
      <c r="T3342" s="9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 s="10">
        <f t="shared" si="261"/>
        <v>20</v>
      </c>
      <c r="Q3343" s="12" t="s">
        <v>8327</v>
      </c>
      <c r="R3343" s="12" t="s">
        <v>8350</v>
      </c>
      <c r="S3343" s="9">
        <f t="shared" si="262"/>
        <v>41416.763171296298</v>
      </c>
      <c r="T3343" s="9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 s="10">
        <f t="shared" si="261"/>
        <v>13.33</v>
      </c>
      <c r="Q3344" s="12" t="s">
        <v>8323</v>
      </c>
      <c r="R3344" s="12" t="s">
        <v>8326</v>
      </c>
      <c r="S3344" s="9">
        <f t="shared" si="262"/>
        <v>42172.613506944443</v>
      </c>
      <c r="T3344" s="9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 s="10">
        <f t="shared" si="261"/>
        <v>13.33</v>
      </c>
      <c r="Q3345" s="12" t="s">
        <v>8321</v>
      </c>
      <c r="R3345" s="12" t="s">
        <v>8337</v>
      </c>
      <c r="S3345" s="9">
        <f t="shared" si="262"/>
        <v>42115.547395833331</v>
      </c>
      <c r="T3345" s="9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 s="10">
        <f t="shared" si="261"/>
        <v>13.33</v>
      </c>
      <c r="Q3346" s="12" t="s">
        <v>8323</v>
      </c>
      <c r="R3346" s="12" t="s">
        <v>8335</v>
      </c>
      <c r="S3346" s="9">
        <f t="shared" si="262"/>
        <v>42763.780671296292</v>
      </c>
      <c r="T3346" s="9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s="12" t="s">
        <v>8308</v>
      </c>
      <c r="R3347" s="12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s="12" t="s">
        <v>8323</v>
      </c>
      <c r="R3348" s="12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s="12" t="s">
        <v>8323</v>
      </c>
      <c r="R3349" s="12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s="12" t="s">
        <v>8323</v>
      </c>
      <c r="R3350" s="12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 s="10">
        <f t="shared" si="261"/>
        <v>12</v>
      </c>
      <c r="Q3351" s="12" t="s">
        <v>8319</v>
      </c>
      <c r="R3351" s="12" t="s">
        <v>8345</v>
      </c>
      <c r="S3351" s="9">
        <f t="shared" si="262"/>
        <v>42034.75509259259</v>
      </c>
      <c r="T3351" s="9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 s="10">
        <f t="shared" si="261"/>
        <v>18</v>
      </c>
      <c r="Q3352" s="12" t="s">
        <v>8316</v>
      </c>
      <c r="R3352" s="12" t="s">
        <v>8344</v>
      </c>
      <c r="S3352" s="9">
        <f t="shared" si="262"/>
        <v>42164.615856481483</v>
      </c>
      <c r="T3352" s="9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 s="10">
        <f t="shared" si="261"/>
        <v>9</v>
      </c>
      <c r="Q3353" s="12" t="s">
        <v>8311</v>
      </c>
      <c r="R3353" s="12" t="s">
        <v>8356</v>
      </c>
      <c r="S3353" s="9">
        <f t="shared" si="262"/>
        <v>41247.063576388886</v>
      </c>
      <c r="T3353" s="9">
        <f t="shared" si="263"/>
        <v>41277.063576388886</v>
      </c>
      <c r="U3353">
        <f t="shared" si="264"/>
        <v>2012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 s="10">
        <f t="shared" si="261"/>
        <v>12</v>
      </c>
      <c r="Q3354" s="12" t="s">
        <v>8308</v>
      </c>
      <c r="R3354" s="12" t="s">
        <v>8315</v>
      </c>
      <c r="S3354" s="9">
        <f t="shared" si="262"/>
        <v>42200.261793981481</v>
      </c>
      <c r="T3354" s="9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 s="10">
        <f t="shared" si="261"/>
        <v>17.5</v>
      </c>
      <c r="Q3355" s="12" t="s">
        <v>8319</v>
      </c>
      <c r="R3355" s="12" t="s">
        <v>8345</v>
      </c>
      <c r="S3355" s="9">
        <f t="shared" si="262"/>
        <v>42089.724039351851</v>
      </c>
      <c r="T3355" s="9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17.5</v>
      </c>
      <c r="Q3356" s="12" t="s">
        <v>8319</v>
      </c>
      <c r="R3356" s="12" t="s">
        <v>8345</v>
      </c>
      <c r="S3356" s="9">
        <f t="shared" si="262"/>
        <v>41876.683611111112</v>
      </c>
      <c r="T3356" s="9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 s="10">
        <f t="shared" si="261"/>
        <v>17.5</v>
      </c>
      <c r="Q3357" s="12" t="s">
        <v>8323</v>
      </c>
      <c r="R3357" s="12" t="s">
        <v>8335</v>
      </c>
      <c r="S3357" s="9">
        <f t="shared" si="262"/>
        <v>42170.447013888886</v>
      </c>
      <c r="T3357" s="9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 s="10">
        <f t="shared" si="261"/>
        <v>8.75</v>
      </c>
      <c r="Q3358" s="12" t="s">
        <v>8311</v>
      </c>
      <c r="R3358" s="12" t="s">
        <v>8356</v>
      </c>
      <c r="S3358" s="9">
        <f t="shared" si="262"/>
        <v>41911.657430555555</v>
      </c>
      <c r="T3358" s="9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 s="10">
        <f t="shared" si="261"/>
        <v>11.67</v>
      </c>
      <c r="Q3359" s="12" t="s">
        <v>8319</v>
      </c>
      <c r="R3359" s="12" t="s">
        <v>8345</v>
      </c>
      <c r="S3359" s="9">
        <f t="shared" si="262"/>
        <v>41952.09175925926</v>
      </c>
      <c r="T3359" s="9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s="12" t="s">
        <v>8327</v>
      </c>
      <c r="R3360" s="12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 s="10">
        <f t="shared" si="261"/>
        <v>8.75</v>
      </c>
      <c r="Q3361" s="12" t="s">
        <v>8308</v>
      </c>
      <c r="R3361" s="12" t="s">
        <v>8342</v>
      </c>
      <c r="S3361" s="9">
        <f t="shared" si="262"/>
        <v>42753.678761574076</v>
      </c>
      <c r="T3361" s="9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 s="10">
        <f t="shared" si="261"/>
        <v>11.67</v>
      </c>
      <c r="Q3362" s="12" t="s">
        <v>8327</v>
      </c>
      <c r="R3362" s="12" t="s">
        <v>8330</v>
      </c>
      <c r="S3362" s="9">
        <f t="shared" si="262"/>
        <v>41869.534618055557</v>
      </c>
      <c r="T3362" s="9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s="12" t="s">
        <v>8323</v>
      </c>
      <c r="R3363" s="12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 s="10">
        <f t="shared" si="261"/>
        <v>17.5</v>
      </c>
      <c r="Q3364" s="12" t="s">
        <v>8323</v>
      </c>
      <c r="R3364" s="12" t="s">
        <v>8335</v>
      </c>
      <c r="S3364" s="9">
        <f t="shared" si="262"/>
        <v>42079.857974537037</v>
      </c>
      <c r="T3364" s="9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 s="10">
        <f t="shared" si="261"/>
        <v>11.67</v>
      </c>
      <c r="Q3365" s="12" t="s">
        <v>8313</v>
      </c>
      <c r="R3365" s="12" t="s">
        <v>8355</v>
      </c>
      <c r="S3365" s="9">
        <f t="shared" si="262"/>
        <v>42185.397673611107</v>
      </c>
      <c r="T3365" s="9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s="12" t="s">
        <v>8323</v>
      </c>
      <c r="R3366" s="12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 s="10">
        <f t="shared" si="261"/>
        <v>8.5</v>
      </c>
      <c r="Q3367" s="12" t="s">
        <v>8316</v>
      </c>
      <c r="R3367" s="12" t="s">
        <v>8334</v>
      </c>
      <c r="S3367" s="9">
        <f t="shared" si="262"/>
        <v>41974.911087962959</v>
      </c>
      <c r="T3367" s="9">
        <f t="shared" si="263"/>
        <v>42014.332638888889</v>
      </c>
      <c r="U3367">
        <f t="shared" si="264"/>
        <v>2014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 s="10">
        <f t="shared" si="261"/>
        <v>34</v>
      </c>
      <c r="Q3368" s="12" t="s">
        <v>8327</v>
      </c>
      <c r="R3368" s="12" t="s">
        <v>8330</v>
      </c>
      <c r="S3368" s="9">
        <f t="shared" si="262"/>
        <v>42341.59129629629</v>
      </c>
      <c r="T3368" s="9">
        <f t="shared" si="263"/>
        <v>42387.541666666672</v>
      </c>
      <c r="U3368">
        <f t="shared" si="264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s="12" t="s">
        <v>8311</v>
      </c>
      <c r="R3369" s="12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s="12" t="s">
        <v>8311</v>
      </c>
      <c r="R3370" s="12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s="12" t="s">
        <v>8323</v>
      </c>
      <c r="R3371" s="12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s="12" t="s">
        <v>8323</v>
      </c>
      <c r="R3372" s="12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 s="10">
        <f t="shared" si="261"/>
        <v>15.5</v>
      </c>
      <c r="Q3373" s="12" t="s">
        <v>8308</v>
      </c>
      <c r="R3373" s="12" t="s">
        <v>8342</v>
      </c>
      <c r="S3373" s="9">
        <f t="shared" si="262"/>
        <v>42047.812523148154</v>
      </c>
      <c r="T3373" s="9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 s="10">
        <f t="shared" si="261"/>
        <v>10.33</v>
      </c>
      <c r="Q3374" s="12" t="s">
        <v>8321</v>
      </c>
      <c r="R3374" s="12" t="s">
        <v>8339</v>
      </c>
      <c r="S3374" s="9">
        <f t="shared" si="262"/>
        <v>41799.830613425926</v>
      </c>
      <c r="T3374" s="9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s="12" t="s">
        <v>8321</v>
      </c>
      <c r="R3375" s="12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 s="10">
        <f t="shared" si="261"/>
        <v>30</v>
      </c>
      <c r="Q3376" s="12" t="s">
        <v>8319</v>
      </c>
      <c r="R3376" s="12" t="s">
        <v>8345</v>
      </c>
      <c r="S3376" s="9">
        <f t="shared" si="262"/>
        <v>42184.185844907406</v>
      </c>
      <c r="T3376" s="9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 s="10">
        <f t="shared" si="261"/>
        <v>30</v>
      </c>
      <c r="Q3377" s="12" t="s">
        <v>8308</v>
      </c>
      <c r="R3377" s="12" t="s">
        <v>8342</v>
      </c>
      <c r="S3377" s="9">
        <f t="shared" si="262"/>
        <v>42179.653379629628</v>
      </c>
      <c r="T3377" s="9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 s="10">
        <f t="shared" si="261"/>
        <v>15</v>
      </c>
      <c r="Q3378" s="12" t="s">
        <v>8319</v>
      </c>
      <c r="R3378" s="12" t="s">
        <v>8345</v>
      </c>
      <c r="S3378" s="9">
        <f t="shared" si="262"/>
        <v>41919.140706018516</v>
      </c>
      <c r="T3378" s="9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s="12" t="s">
        <v>8327</v>
      </c>
      <c r="R3379" s="12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 s="10">
        <f t="shared" si="261"/>
        <v>15</v>
      </c>
      <c r="Q3380" s="12" t="s">
        <v>8319</v>
      </c>
      <c r="R3380" s="12" t="s">
        <v>8357</v>
      </c>
      <c r="S3380" s="9">
        <f t="shared" si="262"/>
        <v>42258.297094907408</v>
      </c>
      <c r="T3380" s="9">
        <f t="shared" si="263"/>
        <v>42280.875</v>
      </c>
      <c r="U3380">
        <f t="shared" si="264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 s="10">
        <f t="shared" si="261"/>
        <v>10</v>
      </c>
      <c r="Q3381" s="12" t="s">
        <v>8321</v>
      </c>
      <c r="R3381" s="12" t="s">
        <v>8339</v>
      </c>
      <c r="S3381" s="9">
        <f t="shared" si="262"/>
        <v>41945.037789351853</v>
      </c>
      <c r="T3381" s="9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 s="10">
        <f t="shared" si="261"/>
        <v>15</v>
      </c>
      <c r="Q3382" s="12" t="s">
        <v>8311</v>
      </c>
      <c r="R3382" s="12" t="s">
        <v>8352</v>
      </c>
      <c r="S3382" s="9">
        <f t="shared" si="262"/>
        <v>40682.884791666671</v>
      </c>
      <c r="T3382" s="9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 s="10">
        <f t="shared" si="261"/>
        <v>30</v>
      </c>
      <c r="Q3383" s="12" t="s">
        <v>8327</v>
      </c>
      <c r="R3383" s="12" t="s">
        <v>8328</v>
      </c>
      <c r="S3383" s="9">
        <f t="shared" si="262"/>
        <v>40877.25099537037</v>
      </c>
      <c r="T3383" s="9">
        <f t="shared" si="263"/>
        <v>40922.25099537037</v>
      </c>
      <c r="U3383">
        <f t="shared" si="264"/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 s="10">
        <f t="shared" si="261"/>
        <v>15</v>
      </c>
      <c r="Q3384" s="12" t="s">
        <v>8327</v>
      </c>
      <c r="R3384" s="12" t="s">
        <v>8350</v>
      </c>
      <c r="S3384" s="9">
        <f t="shared" si="262"/>
        <v>41194.109340277777</v>
      </c>
      <c r="T3384" s="9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 s="10">
        <f t="shared" si="261"/>
        <v>30</v>
      </c>
      <c r="Q3385" s="12" t="s">
        <v>8323</v>
      </c>
      <c r="R3385" s="12" t="s">
        <v>8326</v>
      </c>
      <c r="S3385" s="9">
        <f t="shared" si="262"/>
        <v>42709.546064814815</v>
      </c>
      <c r="T3385" s="9">
        <f t="shared" si="263"/>
        <v>42739.546064814815</v>
      </c>
      <c r="U3385">
        <f t="shared" si="264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 s="10">
        <f t="shared" si="261"/>
        <v>15</v>
      </c>
      <c r="Q3386" s="12" t="s">
        <v>8323</v>
      </c>
      <c r="R3386" s="12" t="s">
        <v>8335</v>
      </c>
      <c r="S3386" s="9">
        <f t="shared" si="262"/>
        <v>42598.749155092592</v>
      </c>
      <c r="T3386" s="9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 s="10">
        <f t="shared" si="261"/>
        <v>7.5</v>
      </c>
      <c r="Q3387" s="12" t="s">
        <v>8313</v>
      </c>
      <c r="R3387" s="12" t="s">
        <v>8314</v>
      </c>
      <c r="S3387" s="9">
        <f t="shared" si="262"/>
        <v>42252.788900462961</v>
      </c>
      <c r="T3387" s="9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s="12" t="s">
        <v>8316</v>
      </c>
      <c r="R3388" s="12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 s="10">
        <f t="shared" si="261"/>
        <v>29</v>
      </c>
      <c r="Q3389" s="12" t="s">
        <v>8323</v>
      </c>
      <c r="R3389" s="12" t="s">
        <v>8326</v>
      </c>
      <c r="S3389" s="9">
        <f t="shared" si="262"/>
        <v>42359.725243055553</v>
      </c>
      <c r="T3389" s="9">
        <f t="shared" si="263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 s="10">
        <f t="shared" si="261"/>
        <v>7.25</v>
      </c>
      <c r="Q3390" s="12" t="s">
        <v>8323</v>
      </c>
      <c r="R3390" s="12" t="s">
        <v>8326</v>
      </c>
      <c r="S3390" s="9">
        <f t="shared" si="262"/>
        <v>42417.675879629634</v>
      </c>
      <c r="T3390" s="9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 s="10">
        <f t="shared" si="261"/>
        <v>7.25</v>
      </c>
      <c r="Q3391" s="12" t="s">
        <v>8327</v>
      </c>
      <c r="R3391" s="12" t="s">
        <v>8341</v>
      </c>
      <c r="S3391" s="9">
        <f t="shared" si="262"/>
        <v>41464.106087962966</v>
      </c>
      <c r="T3391" s="9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s="12" t="s">
        <v>8308</v>
      </c>
      <c r="R3392" s="12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s="12" t="s">
        <v>8311</v>
      </c>
      <c r="R3393" s="12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s="12" t="s">
        <v>8323</v>
      </c>
      <c r="R3394" s="12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IFERROR(ROUND(E3395/L3395,2),0)</f>
        <v>13.01</v>
      </c>
      <c r="Q3395" s="12" t="s">
        <v>8319</v>
      </c>
      <c r="R3395" s="12" t="s">
        <v>8345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 s="10">
        <f t="shared" si="266"/>
        <v>6.5</v>
      </c>
      <c r="Q3396" s="12" t="s">
        <v>8323</v>
      </c>
      <c r="R3396" s="12" t="s">
        <v>8324</v>
      </c>
      <c r="S3396" s="9">
        <f t="shared" si="267"/>
        <v>41977.780104166668</v>
      </c>
      <c r="T3396" s="9">
        <f t="shared" si="268"/>
        <v>42037.780104166668</v>
      </c>
      <c r="U3396">
        <f t="shared" si="269"/>
        <v>2014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 s="10">
        <f t="shared" si="266"/>
        <v>13</v>
      </c>
      <c r="Q3397" s="12" t="s">
        <v>8316</v>
      </c>
      <c r="R3397" s="12" t="s">
        <v>8344</v>
      </c>
      <c r="S3397" s="9">
        <f t="shared" si="267"/>
        <v>42529.969131944439</v>
      </c>
      <c r="T3397" s="9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 s="10">
        <f t="shared" si="266"/>
        <v>13</v>
      </c>
      <c r="Q3398" s="12" t="s">
        <v>8323</v>
      </c>
      <c r="R3398" s="12" t="s">
        <v>8326</v>
      </c>
      <c r="S3398" s="9">
        <f t="shared" si="267"/>
        <v>41848.84002314815</v>
      </c>
      <c r="T3398" s="9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 s="10">
        <f t="shared" si="266"/>
        <v>13</v>
      </c>
      <c r="Q3399" s="12" t="s">
        <v>8321</v>
      </c>
      <c r="R3399" s="12" t="s">
        <v>8339</v>
      </c>
      <c r="S3399" s="9">
        <f t="shared" si="267"/>
        <v>42038.824988425928</v>
      </c>
      <c r="T3399" s="9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 s="10">
        <f t="shared" si="266"/>
        <v>13</v>
      </c>
      <c r="Q3400" s="12" t="s">
        <v>8323</v>
      </c>
      <c r="R3400" s="12" t="s">
        <v>8324</v>
      </c>
      <c r="S3400" s="9">
        <f t="shared" si="267"/>
        <v>42062.680486111116</v>
      </c>
      <c r="T3400" s="9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 s="10">
        <f t="shared" si="266"/>
        <v>13</v>
      </c>
      <c r="Q3401" s="12" t="s">
        <v>8308</v>
      </c>
      <c r="R3401" s="12" t="s">
        <v>8342</v>
      </c>
      <c r="S3401" s="9">
        <f t="shared" si="267"/>
        <v>42446.780162037037</v>
      </c>
      <c r="T3401" s="9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 s="10">
        <f t="shared" si="266"/>
        <v>13</v>
      </c>
      <c r="Q3402" s="12" t="s">
        <v>8308</v>
      </c>
      <c r="R3402" s="12" t="s">
        <v>8310</v>
      </c>
      <c r="S3402" s="9">
        <f t="shared" si="267"/>
        <v>41855.784305555557</v>
      </c>
      <c r="T3402" s="9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 s="10">
        <f t="shared" si="266"/>
        <v>13</v>
      </c>
      <c r="Q3403" s="12" t="s">
        <v>8311</v>
      </c>
      <c r="R3403" s="12" t="s">
        <v>8348</v>
      </c>
      <c r="S3403" s="9">
        <f t="shared" si="267"/>
        <v>42604.239629629628</v>
      </c>
      <c r="T3403" s="9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 s="10">
        <f t="shared" si="266"/>
        <v>13</v>
      </c>
      <c r="Q3404" s="12" t="s">
        <v>8319</v>
      </c>
      <c r="R3404" s="12" t="s">
        <v>8345</v>
      </c>
      <c r="S3404" s="9">
        <f t="shared" si="267"/>
        <v>42180.18604166666</v>
      </c>
      <c r="T3404" s="9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 s="10">
        <f t="shared" si="266"/>
        <v>13</v>
      </c>
      <c r="Q3405" s="12" t="s">
        <v>8316</v>
      </c>
      <c r="R3405" s="12" t="s">
        <v>8334</v>
      </c>
      <c r="S3405" s="9">
        <f t="shared" si="267"/>
        <v>40710.731180555551</v>
      </c>
      <c r="T3405" s="9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 s="10">
        <f t="shared" si="266"/>
        <v>13</v>
      </c>
      <c r="Q3406" s="12" t="s">
        <v>8323</v>
      </c>
      <c r="R3406" s="12" t="s">
        <v>8326</v>
      </c>
      <c r="S3406" s="9">
        <f t="shared" si="267"/>
        <v>42021.301192129627</v>
      </c>
      <c r="T3406" s="9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 s="10">
        <f t="shared" si="266"/>
        <v>13</v>
      </c>
      <c r="Q3407" s="12" t="s">
        <v>8319</v>
      </c>
      <c r="R3407" s="12" t="s">
        <v>8345</v>
      </c>
      <c r="S3407" s="9">
        <f t="shared" si="267"/>
        <v>42382.906527777777</v>
      </c>
      <c r="T3407" s="9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 s="10">
        <f t="shared" si="266"/>
        <v>25</v>
      </c>
      <c r="Q3408" s="12" t="s">
        <v>8323</v>
      </c>
      <c r="R3408" s="12" t="s">
        <v>8326</v>
      </c>
      <c r="S3408" s="9">
        <f t="shared" si="267"/>
        <v>42210.439768518518</v>
      </c>
      <c r="T3408" s="9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 s="10">
        <f t="shared" si="266"/>
        <v>25</v>
      </c>
      <c r="Q3409" s="12" t="s">
        <v>8323</v>
      </c>
      <c r="R3409" s="12" t="s">
        <v>8324</v>
      </c>
      <c r="S3409" s="9">
        <f t="shared" si="267"/>
        <v>42207.795787037037</v>
      </c>
      <c r="T3409" s="9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 s="10">
        <f t="shared" si="266"/>
        <v>25</v>
      </c>
      <c r="Q3410" s="12" t="s">
        <v>8321</v>
      </c>
      <c r="R3410" s="12" t="s">
        <v>8339</v>
      </c>
      <c r="S3410" s="9">
        <f t="shared" si="267"/>
        <v>40800.6403587963</v>
      </c>
      <c r="T3410" s="9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 s="10">
        <f t="shared" si="266"/>
        <v>25</v>
      </c>
      <c r="Q3411" s="12" t="s">
        <v>8308</v>
      </c>
      <c r="R3411" s="12" t="s">
        <v>8342</v>
      </c>
      <c r="S3411" s="9">
        <f t="shared" si="267"/>
        <v>41954.722916666666</v>
      </c>
      <c r="T3411" s="9">
        <f t="shared" si="268"/>
        <v>42014.722916666666</v>
      </c>
      <c r="U3411">
        <f t="shared" si="269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 s="10">
        <f t="shared" si="266"/>
        <v>25</v>
      </c>
      <c r="Q3412" s="12" t="s">
        <v>8323</v>
      </c>
      <c r="R3412" s="12" t="s">
        <v>8326</v>
      </c>
      <c r="S3412" s="9">
        <f t="shared" si="267"/>
        <v>42243.790393518517</v>
      </c>
      <c r="T3412" s="9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 s="10">
        <f t="shared" si="266"/>
        <v>25</v>
      </c>
      <c r="Q3413" s="12" t="s">
        <v>8319</v>
      </c>
      <c r="R3413" s="12" t="s">
        <v>8345</v>
      </c>
      <c r="S3413" s="9">
        <f t="shared" si="267"/>
        <v>41938.804710648146</v>
      </c>
      <c r="T3413" s="9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 s="10">
        <f t="shared" si="266"/>
        <v>25</v>
      </c>
      <c r="Q3414" s="12" t="s">
        <v>8308</v>
      </c>
      <c r="R3414" s="12" t="s">
        <v>8342</v>
      </c>
      <c r="S3414" s="9">
        <f t="shared" si="267"/>
        <v>42064.794490740736</v>
      </c>
      <c r="T3414" s="9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 s="10">
        <f t="shared" si="266"/>
        <v>25</v>
      </c>
      <c r="Q3415" s="12" t="s">
        <v>8316</v>
      </c>
      <c r="R3415" s="12" t="s">
        <v>8334</v>
      </c>
      <c r="S3415" s="9">
        <f t="shared" si="267"/>
        <v>41843.772789351853</v>
      </c>
      <c r="T3415" s="9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10">
        <f t="shared" si="266"/>
        <v>25</v>
      </c>
      <c r="Q3416" s="12" t="s">
        <v>8323</v>
      </c>
      <c r="R3416" s="12" t="s">
        <v>8326</v>
      </c>
      <c r="S3416" s="9">
        <f t="shared" si="267"/>
        <v>42479.039212962962</v>
      </c>
      <c r="T3416" s="9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 s="10">
        <f t="shared" si="266"/>
        <v>12.5</v>
      </c>
      <c r="Q3417" s="12" t="s">
        <v>8321</v>
      </c>
      <c r="R3417" s="12" t="s">
        <v>8339</v>
      </c>
      <c r="S3417" s="9">
        <f t="shared" si="267"/>
        <v>41759.542534722219</v>
      </c>
      <c r="T3417" s="9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 s="10">
        <f t="shared" si="266"/>
        <v>25</v>
      </c>
      <c r="Q3418" s="12" t="s">
        <v>8327</v>
      </c>
      <c r="R3418" s="12" t="s">
        <v>8350</v>
      </c>
      <c r="S3418" s="9">
        <f t="shared" si="267"/>
        <v>41124.479722222226</v>
      </c>
      <c r="T3418" s="9">
        <f t="shared" si="268"/>
        <v>41154.479722222226</v>
      </c>
      <c r="U3418">
        <f t="shared" si="269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 s="10">
        <f t="shared" si="266"/>
        <v>25</v>
      </c>
      <c r="Q3419" s="12" t="s">
        <v>8313</v>
      </c>
      <c r="R3419" s="12" t="s">
        <v>8353</v>
      </c>
      <c r="S3419" s="9">
        <f t="shared" si="267"/>
        <v>42206.763217592597</v>
      </c>
      <c r="T3419" s="9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 s="10">
        <f t="shared" si="266"/>
        <v>25</v>
      </c>
      <c r="Q3420" s="12" t="s">
        <v>8316</v>
      </c>
      <c r="R3420" s="12" t="s">
        <v>8334</v>
      </c>
      <c r="S3420" s="9">
        <f t="shared" si="267"/>
        <v>42107.836435185185</v>
      </c>
      <c r="T3420" s="9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 s="10">
        <f t="shared" si="266"/>
        <v>12.5</v>
      </c>
      <c r="Q3421" s="12" t="s">
        <v>8323</v>
      </c>
      <c r="R3421" s="12" t="s">
        <v>8326</v>
      </c>
      <c r="S3421" s="9">
        <f t="shared" si="267"/>
        <v>41953.773090277777</v>
      </c>
      <c r="T3421" s="9">
        <f t="shared" si="268"/>
        <v>42013.083333333328</v>
      </c>
      <c r="U3421">
        <f t="shared" si="269"/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 s="10">
        <f t="shared" si="266"/>
        <v>25</v>
      </c>
      <c r="Q3422" s="12" t="s">
        <v>8308</v>
      </c>
      <c r="R3422" s="12" t="s">
        <v>8342</v>
      </c>
      <c r="S3422" s="9">
        <f t="shared" si="267"/>
        <v>42276.046689814815</v>
      </c>
      <c r="T3422" s="9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 s="10">
        <f t="shared" si="266"/>
        <v>25</v>
      </c>
      <c r="Q3423" s="12" t="s">
        <v>8323</v>
      </c>
      <c r="R3423" s="12" t="s">
        <v>8326</v>
      </c>
      <c r="S3423" s="9">
        <f t="shared" si="267"/>
        <v>42439.702314814815</v>
      </c>
      <c r="T3423" s="9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 s="10">
        <f t="shared" si="266"/>
        <v>25</v>
      </c>
      <c r="Q3424" s="12" t="s">
        <v>8319</v>
      </c>
      <c r="R3424" s="12" t="s">
        <v>8345</v>
      </c>
      <c r="S3424" s="9">
        <f t="shared" si="267"/>
        <v>42058.334027777775</v>
      </c>
      <c r="T3424" s="9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 s="10">
        <f t="shared" si="266"/>
        <v>25</v>
      </c>
      <c r="Q3425" s="12" t="s">
        <v>8311</v>
      </c>
      <c r="R3425" s="12" t="s">
        <v>8356</v>
      </c>
      <c r="S3425" s="9">
        <f t="shared" si="267"/>
        <v>40927.036979166667</v>
      </c>
      <c r="T3425" s="9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 s="10">
        <f t="shared" si="266"/>
        <v>8.33</v>
      </c>
      <c r="Q3426" s="12" t="s">
        <v>8319</v>
      </c>
      <c r="R3426" s="12" t="s">
        <v>8345</v>
      </c>
      <c r="S3426" s="9">
        <f t="shared" si="267"/>
        <v>41760.10974537037</v>
      </c>
      <c r="T3426" s="9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 s="10">
        <f t="shared" si="266"/>
        <v>25</v>
      </c>
      <c r="Q3427" s="12" t="s">
        <v>8323</v>
      </c>
      <c r="R3427" s="12" t="s">
        <v>8326</v>
      </c>
      <c r="S3427" s="9">
        <f t="shared" si="267"/>
        <v>42317.826377314821</v>
      </c>
      <c r="T3427" s="9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 s="10">
        <f t="shared" si="266"/>
        <v>25</v>
      </c>
      <c r="Q3428" s="12" t="s">
        <v>8327</v>
      </c>
      <c r="R3428" s="12" t="s">
        <v>8354</v>
      </c>
      <c r="S3428" s="9">
        <f t="shared" si="267"/>
        <v>40985.459803240738</v>
      </c>
      <c r="T3428" s="9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 s="10">
        <f t="shared" si="266"/>
        <v>25</v>
      </c>
      <c r="Q3429" s="12" t="s">
        <v>8323</v>
      </c>
      <c r="R3429" s="12" t="s">
        <v>8326</v>
      </c>
      <c r="S3429" s="9">
        <f t="shared" si="267"/>
        <v>42164.299722222218</v>
      </c>
      <c r="T3429" s="9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 s="10">
        <f t="shared" si="266"/>
        <v>12.5</v>
      </c>
      <c r="Q3430" s="12" t="s">
        <v>8323</v>
      </c>
      <c r="R3430" s="12" t="s">
        <v>8326</v>
      </c>
      <c r="S3430" s="9">
        <f t="shared" si="267"/>
        <v>41830.267407407409</v>
      </c>
      <c r="T3430" s="9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 s="10">
        <f t="shared" si="266"/>
        <v>12.5</v>
      </c>
      <c r="Q3431" s="12" t="s">
        <v>8323</v>
      </c>
      <c r="R3431" s="12" t="s">
        <v>8335</v>
      </c>
      <c r="S3431" s="9">
        <f t="shared" si="267"/>
        <v>41861.767094907409</v>
      </c>
      <c r="T3431" s="9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 s="10">
        <f t="shared" si="266"/>
        <v>6.25</v>
      </c>
      <c r="Q3432" s="12" t="s">
        <v>8313</v>
      </c>
      <c r="R3432" s="12" t="s">
        <v>8314</v>
      </c>
      <c r="S3432" s="9">
        <f t="shared" si="267"/>
        <v>41820.752268518518</v>
      </c>
      <c r="T3432" s="9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 s="10">
        <f t="shared" si="266"/>
        <v>12.5</v>
      </c>
      <c r="Q3433" s="12" t="s">
        <v>8323</v>
      </c>
      <c r="R3433" s="12" t="s">
        <v>8324</v>
      </c>
      <c r="S3433" s="9">
        <f t="shared" si="267"/>
        <v>42297.823113425926</v>
      </c>
      <c r="T3433" s="9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 s="10">
        <f t="shared" si="266"/>
        <v>25</v>
      </c>
      <c r="Q3434" s="12" t="s">
        <v>8323</v>
      </c>
      <c r="R3434" s="12" t="s">
        <v>8326</v>
      </c>
      <c r="S3434" s="9">
        <f t="shared" si="267"/>
        <v>42059.970729166671</v>
      </c>
      <c r="T3434" s="9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 s="10">
        <f t="shared" si="266"/>
        <v>8.33</v>
      </c>
      <c r="Q3435" s="12" t="s">
        <v>8316</v>
      </c>
      <c r="R3435" s="12" t="s">
        <v>8334</v>
      </c>
      <c r="S3435" s="9">
        <f t="shared" si="267"/>
        <v>42167.207071759258</v>
      </c>
      <c r="T3435" s="9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 s="10">
        <f t="shared" si="266"/>
        <v>25</v>
      </c>
      <c r="Q3436" s="12" t="s">
        <v>8323</v>
      </c>
      <c r="R3436" s="12" t="s">
        <v>8335</v>
      </c>
      <c r="S3436" s="9">
        <f t="shared" si="267"/>
        <v>42756.018506944441</v>
      </c>
      <c r="T3436" s="9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 s="10">
        <f t="shared" si="266"/>
        <v>12.5</v>
      </c>
      <c r="Q3437" s="12" t="s">
        <v>8316</v>
      </c>
      <c r="R3437" s="12" t="s">
        <v>8334</v>
      </c>
      <c r="S3437" s="9">
        <f t="shared" si="267"/>
        <v>42440.820277777777</v>
      </c>
      <c r="T3437" s="9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 s="10">
        <f t="shared" si="266"/>
        <v>2.67</v>
      </c>
      <c r="Q3438" s="12" t="s">
        <v>8323</v>
      </c>
      <c r="R3438" s="12" t="s">
        <v>8324</v>
      </c>
      <c r="S3438" s="9">
        <f t="shared" si="267"/>
        <v>42097.649224537032</v>
      </c>
      <c r="T3438" s="9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 s="10">
        <f t="shared" si="266"/>
        <v>4.8</v>
      </c>
      <c r="Q3439" s="12" t="s">
        <v>8321</v>
      </c>
      <c r="R3439" s="12" t="s">
        <v>8339</v>
      </c>
      <c r="S3439" s="9">
        <f t="shared" si="267"/>
        <v>41513.107256944444</v>
      </c>
      <c r="T3439" s="9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 s="10">
        <f t="shared" si="266"/>
        <v>5.75</v>
      </c>
      <c r="Q3440" s="12" t="s">
        <v>8323</v>
      </c>
      <c r="R3440" s="12" t="s">
        <v>8326</v>
      </c>
      <c r="S3440" s="9">
        <f t="shared" si="267"/>
        <v>41879.043530092589</v>
      </c>
      <c r="T3440" s="9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 s="10">
        <f t="shared" si="266"/>
        <v>5.75</v>
      </c>
      <c r="Q3441" s="12" t="s">
        <v>8323</v>
      </c>
      <c r="R3441" s="12" t="s">
        <v>8326</v>
      </c>
      <c r="S3441" s="9">
        <f t="shared" si="267"/>
        <v>41811.555462962962</v>
      </c>
      <c r="T3441" s="9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 s="10">
        <f t="shared" si="266"/>
        <v>7.33</v>
      </c>
      <c r="Q3442" s="12" t="s">
        <v>8323</v>
      </c>
      <c r="R3442" s="12" t="s">
        <v>8324</v>
      </c>
      <c r="S3442" s="9">
        <f t="shared" si="267"/>
        <v>42409.571284722217</v>
      </c>
      <c r="T3442" s="9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 s="10">
        <f t="shared" si="266"/>
        <v>22</v>
      </c>
      <c r="Q3443" s="12" t="s">
        <v>8327</v>
      </c>
      <c r="R3443" s="12" t="s">
        <v>8330</v>
      </c>
      <c r="S3443" s="9">
        <f t="shared" si="267"/>
        <v>42286.861493055556</v>
      </c>
      <c r="T3443" s="9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 s="10">
        <f t="shared" si="266"/>
        <v>10.5</v>
      </c>
      <c r="Q3444" s="12" t="s">
        <v>8316</v>
      </c>
      <c r="R3444" s="12" t="s">
        <v>8344</v>
      </c>
      <c r="S3444" s="9">
        <f t="shared" si="267"/>
        <v>42496.264965277776</v>
      </c>
      <c r="T3444" s="9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 s="10">
        <f t="shared" si="266"/>
        <v>7</v>
      </c>
      <c r="Q3445" s="12" t="s">
        <v>8323</v>
      </c>
      <c r="R3445" s="12" t="s">
        <v>8326</v>
      </c>
      <c r="S3445" s="9">
        <f t="shared" si="267"/>
        <v>41995.084074074075</v>
      </c>
      <c r="T3445" s="9">
        <f t="shared" si="268"/>
        <v>42024.802777777775</v>
      </c>
      <c r="U3445">
        <f t="shared" si="269"/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 s="10">
        <f t="shared" si="266"/>
        <v>10.5</v>
      </c>
      <c r="Q3446" s="12" t="s">
        <v>8327</v>
      </c>
      <c r="R3446" s="12" t="s">
        <v>8350</v>
      </c>
      <c r="S3446" s="9">
        <f t="shared" si="267"/>
        <v>42429.84956018519</v>
      </c>
      <c r="T3446" s="9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 s="10">
        <f t="shared" si="266"/>
        <v>10.5</v>
      </c>
      <c r="Q3447" s="12" t="s">
        <v>8323</v>
      </c>
      <c r="R3447" s="12" t="s">
        <v>8326</v>
      </c>
      <c r="S3447" s="9">
        <f t="shared" si="267"/>
        <v>41745.891319444447</v>
      </c>
      <c r="T3447" s="9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 s="10">
        <f t="shared" si="266"/>
        <v>10.5</v>
      </c>
      <c r="Q3448" s="12" t="s">
        <v>8323</v>
      </c>
      <c r="R3448" s="12" t="s">
        <v>8326</v>
      </c>
      <c r="S3448" s="9">
        <f t="shared" si="267"/>
        <v>42559.474004629628</v>
      </c>
      <c r="T3448" s="9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 s="10">
        <f t="shared" si="266"/>
        <v>7</v>
      </c>
      <c r="Q3449" s="12" t="s">
        <v>8311</v>
      </c>
      <c r="R3449" s="12" t="s">
        <v>8352</v>
      </c>
      <c r="S3449" s="9">
        <f t="shared" si="267"/>
        <v>41456.981215277774</v>
      </c>
      <c r="T3449" s="9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 s="10">
        <f t="shared" si="266"/>
        <v>10.5</v>
      </c>
      <c r="Q3450" s="12" t="s">
        <v>8319</v>
      </c>
      <c r="R3450" s="12" t="s">
        <v>8345</v>
      </c>
      <c r="S3450" s="9">
        <f t="shared" si="267"/>
        <v>42382.130833333329</v>
      </c>
      <c r="T3450" s="9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 s="10">
        <f t="shared" si="266"/>
        <v>3</v>
      </c>
      <c r="Q3451" s="12" t="s">
        <v>8316</v>
      </c>
      <c r="R3451" s="12" t="s">
        <v>8334</v>
      </c>
      <c r="S3451" s="9">
        <f t="shared" si="267"/>
        <v>41250.025902777779</v>
      </c>
      <c r="T3451" s="9">
        <f t="shared" si="268"/>
        <v>41280.025902777779</v>
      </c>
      <c r="U3451">
        <f t="shared" si="269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 s="10">
        <f t="shared" si="266"/>
        <v>7</v>
      </c>
      <c r="Q3452" s="12" t="s">
        <v>8323</v>
      </c>
      <c r="R3452" s="12" t="s">
        <v>8326</v>
      </c>
      <c r="S3452" s="9">
        <f t="shared" si="267"/>
        <v>41831.742962962962</v>
      </c>
      <c r="T3452" s="9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 s="10">
        <f t="shared" si="266"/>
        <v>20</v>
      </c>
      <c r="Q3453" s="12" t="s">
        <v>8323</v>
      </c>
      <c r="R3453" s="12" t="s">
        <v>8326</v>
      </c>
      <c r="S3453" s="9">
        <f t="shared" si="267"/>
        <v>41929.266215277778</v>
      </c>
      <c r="T3453" s="9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 s="10">
        <f t="shared" si="266"/>
        <v>20</v>
      </c>
      <c r="Q3454" s="12" t="s">
        <v>8323</v>
      </c>
      <c r="R3454" s="12" t="s">
        <v>8326</v>
      </c>
      <c r="S3454" s="9">
        <f t="shared" si="267"/>
        <v>42039.194988425923</v>
      </c>
      <c r="T3454" s="9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 s="10">
        <f t="shared" si="266"/>
        <v>20</v>
      </c>
      <c r="Q3455" s="12" t="s">
        <v>8321</v>
      </c>
      <c r="R3455" s="12" t="s">
        <v>8325</v>
      </c>
      <c r="S3455" s="9">
        <f t="shared" si="267"/>
        <v>42202.594293981485</v>
      </c>
      <c r="T3455" s="9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 s="10">
        <f t="shared" si="266"/>
        <v>20</v>
      </c>
      <c r="Q3456" s="12" t="s">
        <v>8323</v>
      </c>
      <c r="R3456" s="12" t="s">
        <v>8326</v>
      </c>
      <c r="S3456" s="9">
        <f t="shared" si="267"/>
        <v>41831.675034722226</v>
      </c>
      <c r="T3456" s="9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 s="10">
        <f t="shared" si="266"/>
        <v>10</v>
      </c>
      <c r="Q3457" s="12" t="s">
        <v>8323</v>
      </c>
      <c r="R3457" s="12" t="s">
        <v>8326</v>
      </c>
      <c r="S3457" s="9">
        <f t="shared" si="267"/>
        <v>42065.190694444449</v>
      </c>
      <c r="T3457" s="9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 s="10">
        <f t="shared" si="266"/>
        <v>10</v>
      </c>
      <c r="Q3458" s="12" t="s">
        <v>8308</v>
      </c>
      <c r="R3458" s="12" t="s">
        <v>8342</v>
      </c>
      <c r="S3458" s="9">
        <f t="shared" si="267"/>
        <v>42545.705266203702</v>
      </c>
      <c r="T3458" s="9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IFERROR(ROUND(E3459/L3459,2),0)</f>
        <v>20</v>
      </c>
      <c r="Q3459" s="12" t="s">
        <v>8327</v>
      </c>
      <c r="R3459" s="12" t="s">
        <v>8330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 s="10">
        <f t="shared" si="271"/>
        <v>20</v>
      </c>
      <c r="Q3460" s="12" t="s">
        <v>8316</v>
      </c>
      <c r="R3460" s="12" t="s">
        <v>8344</v>
      </c>
      <c r="S3460" s="9">
        <f t="shared" si="272"/>
        <v>41821.407187500001</v>
      </c>
      <c r="T3460" s="9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 s="10">
        <f t="shared" si="271"/>
        <v>20</v>
      </c>
      <c r="Q3461" s="12" t="s">
        <v>8308</v>
      </c>
      <c r="R3461" s="12" t="s">
        <v>8342</v>
      </c>
      <c r="S3461" s="9">
        <f t="shared" si="272"/>
        <v>42340.847361111111</v>
      </c>
      <c r="T3461" s="9">
        <f t="shared" si="273"/>
        <v>42370.847361111111</v>
      </c>
      <c r="U3461">
        <f t="shared" si="274"/>
        <v>2015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 s="10">
        <f t="shared" si="271"/>
        <v>10</v>
      </c>
      <c r="Q3462" s="12" t="s">
        <v>8327</v>
      </c>
      <c r="R3462" s="12" t="s">
        <v>8328</v>
      </c>
      <c r="S3462" s="9">
        <f t="shared" si="272"/>
        <v>40981.802615740737</v>
      </c>
      <c r="T3462" s="9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 s="10">
        <f t="shared" si="271"/>
        <v>20</v>
      </c>
      <c r="Q3463" s="12" t="s">
        <v>8313</v>
      </c>
      <c r="R3463" s="12" t="s">
        <v>8355</v>
      </c>
      <c r="S3463" s="9">
        <f t="shared" si="272"/>
        <v>42170.996527777781</v>
      </c>
      <c r="T3463" s="9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 s="10">
        <f t="shared" si="271"/>
        <v>10</v>
      </c>
      <c r="Q3464" s="12" t="s">
        <v>8323</v>
      </c>
      <c r="R3464" s="12" t="s">
        <v>8326</v>
      </c>
      <c r="S3464" s="9">
        <f t="shared" si="272"/>
        <v>42122.693159722221</v>
      </c>
      <c r="T3464" s="9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s="12" t="s">
        <v>8308</v>
      </c>
      <c r="R3465" s="12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s="12" t="s">
        <v>8323</v>
      </c>
      <c r="R3466" s="12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s="12" t="s">
        <v>8308</v>
      </c>
      <c r="R3467" s="12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s="12" t="s">
        <v>8327</v>
      </c>
      <c r="R3468" s="12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s="12" t="s">
        <v>8321</v>
      </c>
      <c r="R3469" s="12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s="12" t="s">
        <v>8319</v>
      </c>
      <c r="R3470" s="12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 s="10">
        <f t="shared" si="271"/>
        <v>16</v>
      </c>
      <c r="Q3471" s="12" t="s">
        <v>8323</v>
      </c>
      <c r="R3471" s="12" t="s">
        <v>8326</v>
      </c>
      <c r="S3471" s="9">
        <f t="shared" si="272"/>
        <v>42169.958506944444</v>
      </c>
      <c r="T3471" s="9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 s="10">
        <f t="shared" si="271"/>
        <v>5.33</v>
      </c>
      <c r="Q3472" s="12" t="s">
        <v>8316</v>
      </c>
      <c r="R3472" s="12" t="s">
        <v>8334</v>
      </c>
      <c r="S3472" s="9">
        <f t="shared" si="272"/>
        <v>40619.097210648149</v>
      </c>
      <c r="T3472" s="9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s="12" t="s">
        <v>8308</v>
      </c>
      <c r="R3473" s="12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 s="10">
        <f t="shared" si="271"/>
        <v>15</v>
      </c>
      <c r="Q3474" s="12" t="s">
        <v>8313</v>
      </c>
      <c r="R3474" s="12" t="s">
        <v>8351</v>
      </c>
      <c r="S3474" s="9">
        <f t="shared" si="272"/>
        <v>41877.904988425929</v>
      </c>
      <c r="T3474" s="9">
        <f t="shared" si="273"/>
        <v>41907.904988425929</v>
      </c>
      <c r="U3474">
        <f t="shared" si="274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s="12" t="s">
        <v>8316</v>
      </c>
      <c r="R3475" s="12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 s="10">
        <f t="shared" si="271"/>
        <v>7.5</v>
      </c>
      <c r="Q3476" s="12" t="s">
        <v>8311</v>
      </c>
      <c r="R3476" s="12" t="s">
        <v>8348</v>
      </c>
      <c r="S3476" s="9">
        <f t="shared" si="272"/>
        <v>42258.780324074076</v>
      </c>
      <c r="T3476" s="9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 s="10">
        <f t="shared" si="271"/>
        <v>5</v>
      </c>
      <c r="Q3477" s="12" t="s">
        <v>8311</v>
      </c>
      <c r="R3477" s="12" t="s">
        <v>8348</v>
      </c>
      <c r="S3477" s="9">
        <f t="shared" si="272"/>
        <v>42297.432951388888</v>
      </c>
      <c r="T3477" s="9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 s="10">
        <f t="shared" si="271"/>
        <v>15</v>
      </c>
      <c r="Q3478" s="12" t="s">
        <v>8323</v>
      </c>
      <c r="R3478" s="12" t="s">
        <v>8326</v>
      </c>
      <c r="S3478" s="9">
        <f t="shared" si="272"/>
        <v>41970.085046296299</v>
      </c>
      <c r="T3478" s="9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 s="10">
        <f t="shared" si="271"/>
        <v>7.5</v>
      </c>
      <c r="Q3479" s="12" t="s">
        <v>8311</v>
      </c>
      <c r="R3479" s="12" t="s">
        <v>8348</v>
      </c>
      <c r="S3479" s="9">
        <f t="shared" si="272"/>
        <v>41838.536782407406</v>
      </c>
      <c r="T3479" s="9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 s="10">
        <f t="shared" si="271"/>
        <v>15</v>
      </c>
      <c r="Q3480" s="12" t="s">
        <v>8311</v>
      </c>
      <c r="R3480" s="12" t="s">
        <v>8348</v>
      </c>
      <c r="S3480" s="9">
        <f t="shared" si="272"/>
        <v>42463.866666666669</v>
      </c>
      <c r="T3480" s="9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 s="10">
        <f t="shared" si="271"/>
        <v>15</v>
      </c>
      <c r="Q3481" s="12" t="s">
        <v>8346</v>
      </c>
      <c r="R3481" s="12" t="s">
        <v>8347</v>
      </c>
      <c r="S3481" s="9">
        <f t="shared" si="272"/>
        <v>42775.172824074078</v>
      </c>
      <c r="T3481" s="9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 s="10">
        <f t="shared" si="271"/>
        <v>15</v>
      </c>
      <c r="Q3482" s="12" t="s">
        <v>8308</v>
      </c>
      <c r="R3482" s="12" t="s">
        <v>8315</v>
      </c>
      <c r="S3482" s="9">
        <f t="shared" si="272"/>
        <v>41880.827118055553</v>
      </c>
      <c r="T3482" s="9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 s="10">
        <f t="shared" si="271"/>
        <v>15</v>
      </c>
      <c r="Q3483" s="12" t="s">
        <v>8308</v>
      </c>
      <c r="R3483" s="12" t="s">
        <v>8342</v>
      </c>
      <c r="S3483" s="9">
        <f t="shared" si="272"/>
        <v>42577.607361111113</v>
      </c>
      <c r="T3483" s="9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s="12" t="s">
        <v>8323</v>
      </c>
      <c r="R3484" s="12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 s="10">
        <f t="shared" si="271"/>
        <v>7.5</v>
      </c>
      <c r="Q3485" s="12" t="s">
        <v>8313</v>
      </c>
      <c r="R3485" s="12" t="s">
        <v>8314</v>
      </c>
      <c r="S3485" s="9">
        <f t="shared" si="272"/>
        <v>41860.91002314815</v>
      </c>
      <c r="T3485" s="9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 s="10">
        <f t="shared" si="271"/>
        <v>5</v>
      </c>
      <c r="Q3486" s="12" t="s">
        <v>8323</v>
      </c>
      <c r="R3486" s="12" t="s">
        <v>8326</v>
      </c>
      <c r="S3486" s="9">
        <f t="shared" si="272"/>
        <v>41820.870821759258</v>
      </c>
      <c r="T3486" s="9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s="12" t="s">
        <v>8321</v>
      </c>
      <c r="R3487" s="12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s="12" t="s">
        <v>8308</v>
      </c>
      <c r="R3488" s="12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s="12" t="s">
        <v>8321</v>
      </c>
      <c r="R3489" s="12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s="12" t="s">
        <v>8323</v>
      </c>
      <c r="R3490" s="12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s="12" t="s">
        <v>8308</v>
      </c>
      <c r="R3491" s="12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s="12" t="s">
        <v>8316</v>
      </c>
      <c r="R3492" s="12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s="12" t="s">
        <v>8308</v>
      </c>
      <c r="R3493" s="12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s="12" t="s">
        <v>8321</v>
      </c>
      <c r="R3494" s="12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 s="10">
        <f t="shared" si="271"/>
        <v>2.75</v>
      </c>
      <c r="Q3495" s="12" t="s">
        <v>8308</v>
      </c>
      <c r="R3495" s="12" t="s">
        <v>8310</v>
      </c>
      <c r="S3495" s="9">
        <f t="shared" si="272"/>
        <v>41830.947013888886</v>
      </c>
      <c r="T3495" s="9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 s="10">
        <f t="shared" si="271"/>
        <v>5.5</v>
      </c>
      <c r="Q3496" s="12" t="s">
        <v>8323</v>
      </c>
      <c r="R3496" s="12" t="s">
        <v>8326</v>
      </c>
      <c r="S3496" s="9">
        <f t="shared" si="272"/>
        <v>42447.863553240735</v>
      </c>
      <c r="T3496" s="9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 s="10">
        <f t="shared" si="271"/>
        <v>5.5</v>
      </c>
      <c r="Q3497" s="12" t="s">
        <v>8321</v>
      </c>
      <c r="R3497" s="12" t="s">
        <v>8339</v>
      </c>
      <c r="S3497" s="9">
        <f t="shared" si="272"/>
        <v>42649.742210648154</v>
      </c>
      <c r="T3497" s="9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 s="10">
        <f t="shared" si="271"/>
        <v>3.67</v>
      </c>
      <c r="Q3498" s="12" t="s">
        <v>8316</v>
      </c>
      <c r="R3498" s="12" t="s">
        <v>8334</v>
      </c>
      <c r="S3498" s="9">
        <f t="shared" si="272"/>
        <v>41718.5237037037</v>
      </c>
      <c r="T3498" s="9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 s="10">
        <f t="shared" si="271"/>
        <v>3.67</v>
      </c>
      <c r="Q3499" s="12" t="s">
        <v>8316</v>
      </c>
      <c r="R3499" s="12" t="s">
        <v>8344</v>
      </c>
      <c r="S3499" s="9">
        <f t="shared" si="272"/>
        <v>41908.996527777781</v>
      </c>
      <c r="T3499" s="9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 s="10">
        <f t="shared" si="271"/>
        <v>5.5</v>
      </c>
      <c r="Q3500" s="12" t="s">
        <v>8327</v>
      </c>
      <c r="R3500" s="12" t="s">
        <v>8330</v>
      </c>
      <c r="S3500" s="9">
        <f t="shared" si="272"/>
        <v>42064.217418981483</v>
      </c>
      <c r="T3500" s="9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 s="10">
        <f t="shared" si="271"/>
        <v>5.5</v>
      </c>
      <c r="Q3501" s="12" t="s">
        <v>8323</v>
      </c>
      <c r="R3501" s="12" t="s">
        <v>8326</v>
      </c>
      <c r="S3501" s="9">
        <f t="shared" si="272"/>
        <v>41961.492488425924</v>
      </c>
      <c r="T3501" s="9">
        <f t="shared" si="273"/>
        <v>42006.492488425924</v>
      </c>
      <c r="U3501">
        <f t="shared" si="274"/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 s="10">
        <f t="shared" si="271"/>
        <v>5.5</v>
      </c>
      <c r="Q3502" s="12" t="s">
        <v>8323</v>
      </c>
      <c r="R3502" s="12" t="s">
        <v>8324</v>
      </c>
      <c r="S3502" s="9">
        <f t="shared" si="272"/>
        <v>42107.156319444446</v>
      </c>
      <c r="T3502" s="9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 s="10">
        <f t="shared" si="271"/>
        <v>5.5</v>
      </c>
      <c r="Q3503" s="12" t="s">
        <v>8323</v>
      </c>
      <c r="R3503" s="12" t="s">
        <v>8326</v>
      </c>
      <c r="S3503" s="9">
        <f t="shared" si="272"/>
        <v>42402.947002314817</v>
      </c>
      <c r="T3503" s="9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s="12" t="s">
        <v>8321</v>
      </c>
      <c r="R3504" s="12" t="s">
        <v>8337</v>
      </c>
      <c r="S3504" s="9">
        <f t="shared" si="272"/>
        <v>42514.434548611112</v>
      </c>
      <c r="T3504" s="9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 s="10">
        <f t="shared" si="271"/>
        <v>10</v>
      </c>
      <c r="Q3505" s="12" t="s">
        <v>8319</v>
      </c>
      <c r="R3505" s="12" t="s">
        <v>8345</v>
      </c>
      <c r="S3505" s="9">
        <f t="shared" si="272"/>
        <v>42746.019652777773</v>
      </c>
      <c r="T3505" s="9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s="12" t="s">
        <v>8321</v>
      </c>
      <c r="R3506" s="12" t="s">
        <v>8337</v>
      </c>
      <c r="S3506" s="9">
        <f t="shared" si="272"/>
        <v>42616.049849537041</v>
      </c>
      <c r="T3506" s="9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 s="10">
        <f t="shared" si="271"/>
        <v>10</v>
      </c>
      <c r="Q3507" s="12" t="s">
        <v>8319</v>
      </c>
      <c r="R3507" s="12" t="s">
        <v>8345</v>
      </c>
      <c r="S3507" s="9">
        <f t="shared" si="272"/>
        <v>42061.69594907407</v>
      </c>
      <c r="T3507" s="9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 s="10">
        <f t="shared" si="271"/>
        <v>10</v>
      </c>
      <c r="Q3508" s="12" t="s">
        <v>8308</v>
      </c>
      <c r="R3508" s="12" t="s">
        <v>8318</v>
      </c>
      <c r="S3508" s="9">
        <f t="shared" si="272"/>
        <v>41830.033958333333</v>
      </c>
      <c r="T3508" s="9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 s="10">
        <f t="shared" si="271"/>
        <v>10</v>
      </c>
      <c r="Q3509" s="12" t="s">
        <v>8311</v>
      </c>
      <c r="R3509" s="12" t="s">
        <v>8352</v>
      </c>
      <c r="S3509" s="9">
        <f t="shared" si="272"/>
        <v>42349.824097222227</v>
      </c>
      <c r="T3509" s="9">
        <f t="shared" si="273"/>
        <v>42399.824097222227</v>
      </c>
      <c r="U3509">
        <f t="shared" si="274"/>
        <v>2015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 s="10">
        <f t="shared" si="271"/>
        <v>10</v>
      </c>
      <c r="Q3510" s="12" t="s">
        <v>8323</v>
      </c>
      <c r="R3510" s="12" t="s">
        <v>8326</v>
      </c>
      <c r="S3510" s="9">
        <f t="shared" si="272"/>
        <v>42786.350231481483</v>
      </c>
      <c r="T3510" s="9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 s="10">
        <f t="shared" si="271"/>
        <v>5</v>
      </c>
      <c r="Q3511" s="12" t="s">
        <v>8323</v>
      </c>
      <c r="R3511" s="12" t="s">
        <v>8324</v>
      </c>
      <c r="S3511" s="9">
        <f t="shared" si="272"/>
        <v>41825.055231481485</v>
      </c>
      <c r="T3511" s="9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 s="10">
        <f t="shared" si="271"/>
        <v>10</v>
      </c>
      <c r="Q3512" s="12" t="s">
        <v>8323</v>
      </c>
      <c r="R3512" s="12" t="s">
        <v>8324</v>
      </c>
      <c r="S3512" s="9">
        <f t="shared" si="272"/>
        <v>42745.031469907408</v>
      </c>
      <c r="T3512" s="9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s="12" t="s">
        <v>8308</v>
      </c>
      <c r="R3513" s="12" t="s">
        <v>8342</v>
      </c>
      <c r="S3513" s="9">
        <f t="shared" si="272"/>
        <v>42017.843287037031</v>
      </c>
      <c r="T3513" s="9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 s="10">
        <f t="shared" si="271"/>
        <v>10</v>
      </c>
      <c r="Q3514" s="12" t="s">
        <v>8316</v>
      </c>
      <c r="R3514" s="12" t="s">
        <v>8344</v>
      </c>
      <c r="S3514" s="9">
        <f t="shared" si="272"/>
        <v>42649.924907407403</v>
      </c>
      <c r="T3514" s="9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 s="10">
        <f t="shared" si="271"/>
        <v>5</v>
      </c>
      <c r="Q3515" s="12" t="s">
        <v>8316</v>
      </c>
      <c r="R3515" s="12" t="s">
        <v>8334</v>
      </c>
      <c r="S3515" s="9">
        <f t="shared" si="272"/>
        <v>41951.973229166666</v>
      </c>
      <c r="T3515" s="9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 s="10">
        <f t="shared" si="271"/>
        <v>10</v>
      </c>
      <c r="Q3516" s="12" t="s">
        <v>8323</v>
      </c>
      <c r="R3516" s="12" t="s">
        <v>8335</v>
      </c>
      <c r="S3516" s="9">
        <f t="shared" si="272"/>
        <v>42154.818819444445</v>
      </c>
      <c r="T3516" s="9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 s="10">
        <f t="shared" si="271"/>
        <v>10</v>
      </c>
      <c r="Q3517" s="12" t="s">
        <v>8308</v>
      </c>
      <c r="R3517" s="12" t="s">
        <v>8342</v>
      </c>
      <c r="S3517" s="9">
        <f t="shared" si="272"/>
        <v>42223.619456018518</v>
      </c>
      <c r="T3517" s="9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 s="10">
        <f t="shared" si="271"/>
        <v>5</v>
      </c>
      <c r="Q3518" s="12" t="s">
        <v>8321</v>
      </c>
      <c r="R3518" s="12" t="s">
        <v>8339</v>
      </c>
      <c r="S3518" s="9">
        <f t="shared" si="272"/>
        <v>41650.015057870369</v>
      </c>
      <c r="T3518" s="9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 s="10">
        <f t="shared" si="271"/>
        <v>10</v>
      </c>
      <c r="Q3519" s="12" t="s">
        <v>8321</v>
      </c>
      <c r="R3519" s="12" t="s">
        <v>8339</v>
      </c>
      <c r="S3519" s="9">
        <f t="shared" si="272"/>
        <v>42447.896875000006</v>
      </c>
      <c r="T3519" s="9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 s="10">
        <f t="shared" si="271"/>
        <v>10</v>
      </c>
      <c r="Q3520" s="12" t="s">
        <v>8311</v>
      </c>
      <c r="R3520" s="12" t="s">
        <v>8349</v>
      </c>
      <c r="S3520" s="9">
        <f t="shared" si="272"/>
        <v>42121.367002314815</v>
      </c>
      <c r="T3520" s="9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10">
        <f t="shared" si="271"/>
        <v>10</v>
      </c>
      <c r="Q3521" s="12" t="s">
        <v>8323</v>
      </c>
      <c r="R3521" s="12" t="s">
        <v>8326</v>
      </c>
      <c r="S3521" s="9">
        <f t="shared" si="272"/>
        <v>42437.64534722222</v>
      </c>
      <c r="T3521" s="9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 s="10">
        <f t="shared" si="271"/>
        <v>3.33</v>
      </c>
      <c r="Q3522" s="12" t="s">
        <v>8316</v>
      </c>
      <c r="R3522" s="12" t="s">
        <v>8334</v>
      </c>
      <c r="S3522" s="9">
        <f t="shared" si="272"/>
        <v>41526.345914351856</v>
      </c>
      <c r="T3522" s="9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 s="10">
        <f t="shared" ref="P3523:P3586" si="276">IFERROR(ROUND(E3523/L3523,2),0)</f>
        <v>5</v>
      </c>
      <c r="Q3523" s="12" t="s">
        <v>8327</v>
      </c>
      <c r="R3523" s="12" t="s">
        <v>8330</v>
      </c>
      <c r="S3523" s="9">
        <f t="shared" ref="S3523:S3586" si="277">(((J3523/60)/60)/24)+DATE(1970,1,1)</f>
        <v>41989.664409722223</v>
      </c>
      <c r="T3523" s="9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 s="10">
        <f t="shared" si="276"/>
        <v>10</v>
      </c>
      <c r="Q3524" s="12" t="s">
        <v>8321</v>
      </c>
      <c r="R3524" s="12" t="s">
        <v>8339</v>
      </c>
      <c r="S3524" s="9">
        <f t="shared" si="277"/>
        <v>42153.631597222222</v>
      </c>
      <c r="T3524" s="9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 s="10">
        <f t="shared" si="276"/>
        <v>10</v>
      </c>
      <c r="Q3525" s="12" t="s">
        <v>8308</v>
      </c>
      <c r="R3525" s="12" t="s">
        <v>8342</v>
      </c>
      <c r="S3525" s="9">
        <f t="shared" si="277"/>
        <v>42450.589143518519</v>
      </c>
      <c r="T3525" s="9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 s="10">
        <f t="shared" si="276"/>
        <v>10</v>
      </c>
      <c r="Q3526" s="12" t="s">
        <v>8308</v>
      </c>
      <c r="R3526" s="12" t="s">
        <v>8342</v>
      </c>
      <c r="S3526" s="9">
        <f t="shared" si="277"/>
        <v>42102.650567129633</v>
      </c>
      <c r="T3526" s="9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 s="10">
        <f t="shared" si="276"/>
        <v>10</v>
      </c>
      <c r="Q3527" s="12" t="s">
        <v>8308</v>
      </c>
      <c r="R3527" s="12" t="s">
        <v>8342</v>
      </c>
      <c r="S3527" s="9">
        <f t="shared" si="277"/>
        <v>42262.849050925928</v>
      </c>
      <c r="T3527" s="9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 s="10">
        <f t="shared" si="276"/>
        <v>5</v>
      </c>
      <c r="Q3528" s="12" t="s">
        <v>8319</v>
      </c>
      <c r="R3528" s="12" t="s">
        <v>8345</v>
      </c>
      <c r="S3528" s="9">
        <f t="shared" si="277"/>
        <v>42383.899456018517</v>
      </c>
      <c r="T3528" s="9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 s="10">
        <f t="shared" si="276"/>
        <v>10</v>
      </c>
      <c r="Q3529" s="12" t="s">
        <v>8323</v>
      </c>
      <c r="R3529" s="12" t="s">
        <v>8335</v>
      </c>
      <c r="S3529" s="9">
        <f t="shared" si="277"/>
        <v>41865.659780092588</v>
      </c>
      <c r="T3529" s="9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 s="10">
        <f t="shared" si="276"/>
        <v>10</v>
      </c>
      <c r="Q3530" s="12" t="s">
        <v>8321</v>
      </c>
      <c r="R3530" s="12" t="s">
        <v>8325</v>
      </c>
      <c r="S3530" s="9">
        <f t="shared" si="277"/>
        <v>42375.230115740742</v>
      </c>
      <c r="T3530" s="9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 s="10">
        <f t="shared" si="276"/>
        <v>10</v>
      </c>
      <c r="Q3531" s="12" t="s">
        <v>8323</v>
      </c>
      <c r="R3531" s="12" t="s">
        <v>8326</v>
      </c>
      <c r="S3531" s="9">
        <f t="shared" si="277"/>
        <v>41863.527326388888</v>
      </c>
      <c r="T3531" s="9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10">
        <f t="shared" si="276"/>
        <v>10</v>
      </c>
      <c r="Q3532" s="12" t="s">
        <v>8323</v>
      </c>
      <c r="R3532" s="12" t="s">
        <v>8326</v>
      </c>
      <c r="S3532" s="9">
        <f t="shared" si="277"/>
        <v>42058.603877314818</v>
      </c>
      <c r="T3532" s="9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 s="10">
        <f t="shared" si="276"/>
        <v>10</v>
      </c>
      <c r="Q3533" s="12" t="s">
        <v>8321</v>
      </c>
      <c r="R3533" s="12" t="s">
        <v>8337</v>
      </c>
      <c r="S3533" s="9">
        <f t="shared" si="277"/>
        <v>41938.893263888887</v>
      </c>
      <c r="T3533" s="9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 s="10">
        <f t="shared" si="276"/>
        <v>10</v>
      </c>
      <c r="Q3534" s="12" t="s">
        <v>8311</v>
      </c>
      <c r="R3534" s="12" t="s">
        <v>8356</v>
      </c>
      <c r="S3534" s="9">
        <f t="shared" si="277"/>
        <v>42172.669027777782</v>
      </c>
      <c r="T3534" s="9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10">
        <f t="shared" si="276"/>
        <v>10</v>
      </c>
      <c r="Q3535" s="12" t="s">
        <v>8323</v>
      </c>
      <c r="R3535" s="12" t="s">
        <v>8326</v>
      </c>
      <c r="S3535" s="9">
        <f t="shared" si="277"/>
        <v>42622.436412037037</v>
      </c>
      <c r="T3535" s="9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 s="10">
        <f t="shared" si="276"/>
        <v>5</v>
      </c>
      <c r="Q3536" s="12" t="s">
        <v>8316</v>
      </c>
      <c r="R3536" s="12" t="s">
        <v>8344</v>
      </c>
      <c r="S3536" s="9">
        <f t="shared" si="277"/>
        <v>41772.797280092593</v>
      </c>
      <c r="T3536" s="9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 s="10">
        <f t="shared" si="276"/>
        <v>10</v>
      </c>
      <c r="Q3537" s="12" t="s">
        <v>8313</v>
      </c>
      <c r="R3537" s="12" t="s">
        <v>8355</v>
      </c>
      <c r="S3537" s="9">
        <f t="shared" si="277"/>
        <v>41935.509652777779</v>
      </c>
      <c r="T3537" s="9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 s="10">
        <f t="shared" si="276"/>
        <v>5</v>
      </c>
      <c r="Q3538" s="12" t="s">
        <v>8316</v>
      </c>
      <c r="R3538" s="12" t="s">
        <v>8344</v>
      </c>
      <c r="S3538" s="9">
        <f t="shared" si="277"/>
        <v>42535.327476851846</v>
      </c>
      <c r="T3538" s="9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 s="10">
        <f t="shared" si="276"/>
        <v>5</v>
      </c>
      <c r="Q3539" s="12" t="s">
        <v>8311</v>
      </c>
      <c r="R3539" s="12" t="s">
        <v>8356</v>
      </c>
      <c r="S3539" s="9">
        <f t="shared" si="277"/>
        <v>42573.65662037037</v>
      </c>
      <c r="T3539" s="9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s="12" t="s">
        <v>8323</v>
      </c>
      <c r="R3540" s="12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s="12" t="s">
        <v>8323</v>
      </c>
      <c r="R3541" s="12" t="s">
        <v>8326</v>
      </c>
      <c r="S3541" s="9">
        <f t="shared" si="277"/>
        <v>42048.711724537032</v>
      </c>
      <c r="T3541" s="9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 s="10">
        <f t="shared" si="276"/>
        <v>10</v>
      </c>
      <c r="Q3542" s="12" t="s">
        <v>8323</v>
      </c>
      <c r="R3542" s="12" t="s">
        <v>8326</v>
      </c>
      <c r="S3542" s="9">
        <f t="shared" si="277"/>
        <v>42803.842812499999</v>
      </c>
      <c r="T3542" s="9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 s="10">
        <f t="shared" si="276"/>
        <v>5</v>
      </c>
      <c r="Q3543" s="12" t="s">
        <v>8308</v>
      </c>
      <c r="R3543" s="12" t="s">
        <v>8342</v>
      </c>
      <c r="S3543" s="9">
        <f t="shared" si="277"/>
        <v>42049.716620370367</v>
      </c>
      <c r="T3543" s="9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 s="10">
        <f t="shared" si="276"/>
        <v>10</v>
      </c>
      <c r="Q3544" s="12" t="s">
        <v>8323</v>
      </c>
      <c r="R3544" s="12" t="s">
        <v>8326</v>
      </c>
      <c r="S3544" s="9">
        <f t="shared" si="277"/>
        <v>42291.739548611105</v>
      </c>
      <c r="T3544" s="9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 s="10">
        <f t="shared" si="276"/>
        <v>10</v>
      </c>
      <c r="Q3545" s="12" t="s">
        <v>8323</v>
      </c>
      <c r="R3545" s="12" t="s">
        <v>8326</v>
      </c>
      <c r="S3545" s="9">
        <f t="shared" si="277"/>
        <v>42217.670104166667</v>
      </c>
      <c r="T3545" s="9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 s="10">
        <f t="shared" si="276"/>
        <v>10</v>
      </c>
      <c r="Q3546" s="12" t="s">
        <v>8316</v>
      </c>
      <c r="R3546" s="12" t="s">
        <v>8334</v>
      </c>
      <c r="S3546" s="9">
        <f t="shared" si="277"/>
        <v>40802.964594907404</v>
      </c>
      <c r="T3546" s="9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 s="10">
        <f t="shared" si="276"/>
        <v>10</v>
      </c>
      <c r="Q3547" s="12" t="s">
        <v>8346</v>
      </c>
      <c r="R3547" s="12" t="s">
        <v>8347</v>
      </c>
      <c r="S3547" s="9">
        <f t="shared" si="277"/>
        <v>41851.696157407408</v>
      </c>
      <c r="T3547" s="9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 s="10">
        <f t="shared" si="276"/>
        <v>5</v>
      </c>
      <c r="Q3548" s="12" t="s">
        <v>8323</v>
      </c>
      <c r="R3548" s="12" t="s">
        <v>8335</v>
      </c>
      <c r="S3548" s="9">
        <f t="shared" si="277"/>
        <v>42201.436226851853</v>
      </c>
      <c r="T3548" s="9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 s="10">
        <f t="shared" si="276"/>
        <v>10</v>
      </c>
      <c r="Q3549" s="12" t="s">
        <v>8323</v>
      </c>
      <c r="R3549" s="12" t="s">
        <v>8326</v>
      </c>
      <c r="S3549" s="9">
        <f t="shared" si="277"/>
        <v>42128.431064814817</v>
      </c>
      <c r="T3549" s="9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 s="10">
        <f t="shared" si="276"/>
        <v>10</v>
      </c>
      <c r="Q3550" s="12" t="s">
        <v>8323</v>
      </c>
      <c r="R3550" s="12" t="s">
        <v>8326</v>
      </c>
      <c r="S3550" s="9">
        <f t="shared" si="277"/>
        <v>42261.632916666669</v>
      </c>
      <c r="T3550" s="9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 s="10">
        <f t="shared" si="276"/>
        <v>10</v>
      </c>
      <c r="Q3551" s="12" t="s">
        <v>8323</v>
      </c>
      <c r="R3551" s="12" t="s">
        <v>8326</v>
      </c>
      <c r="S3551" s="9">
        <f t="shared" si="277"/>
        <v>41831.697939814818</v>
      </c>
      <c r="T3551" s="9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 s="10">
        <f t="shared" si="276"/>
        <v>10</v>
      </c>
      <c r="Q3552" s="12" t="s">
        <v>8327</v>
      </c>
      <c r="R3552" s="12" t="s">
        <v>8336</v>
      </c>
      <c r="S3552" s="9">
        <f t="shared" si="277"/>
        <v>42165.79833333334</v>
      </c>
      <c r="T3552" s="9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 s="10">
        <f t="shared" si="276"/>
        <v>10</v>
      </c>
      <c r="Q3553" s="12" t="s">
        <v>8327</v>
      </c>
      <c r="R3553" s="12" t="s">
        <v>8329</v>
      </c>
      <c r="S3553" s="9">
        <f t="shared" si="277"/>
        <v>42109.826145833329</v>
      </c>
      <c r="T3553" s="9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s="12" t="s">
        <v>8308</v>
      </c>
      <c r="R3554" s="12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 s="10">
        <f t="shared" si="276"/>
        <v>2</v>
      </c>
      <c r="Q3555" s="12" t="s">
        <v>8308</v>
      </c>
      <c r="R3555" s="12" t="s">
        <v>8310</v>
      </c>
      <c r="S3555" s="9">
        <f t="shared" si="277"/>
        <v>41838.832152777781</v>
      </c>
      <c r="T3555" s="9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 s="10">
        <f t="shared" si="276"/>
        <v>8</v>
      </c>
      <c r="Q3556" s="12" t="s">
        <v>8319</v>
      </c>
      <c r="R3556" s="12" t="s">
        <v>8345</v>
      </c>
      <c r="S3556" s="9">
        <f t="shared" si="277"/>
        <v>41974.704745370371</v>
      </c>
      <c r="T3556" s="9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 s="10">
        <f t="shared" si="276"/>
        <v>4</v>
      </c>
      <c r="Q3557" s="12" t="s">
        <v>8321</v>
      </c>
      <c r="R3557" s="12" t="s">
        <v>8337</v>
      </c>
      <c r="S3557" s="9">
        <f t="shared" si="277"/>
        <v>42396.911712962959</v>
      </c>
      <c r="T3557" s="9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s="12" t="s">
        <v>8308</v>
      </c>
      <c r="R3558" s="12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 s="10">
        <f t="shared" si="276"/>
        <v>2</v>
      </c>
      <c r="Q3559" s="12" t="s">
        <v>8308</v>
      </c>
      <c r="R3559" s="12" t="s">
        <v>8318</v>
      </c>
      <c r="S3559" s="9">
        <f t="shared" si="277"/>
        <v>41864.04886574074</v>
      </c>
      <c r="T3559" s="9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 s="10">
        <f t="shared" si="276"/>
        <v>7</v>
      </c>
      <c r="Q3560" s="12" t="s">
        <v>8323</v>
      </c>
      <c r="R3560" s="12" t="s">
        <v>8326</v>
      </c>
      <c r="S3560" s="9">
        <f t="shared" si="277"/>
        <v>42513.976319444439</v>
      </c>
      <c r="T3560" s="9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s="12" t="s">
        <v>8323</v>
      </c>
      <c r="R3561" s="12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 s="10">
        <f t="shared" si="276"/>
        <v>2.33</v>
      </c>
      <c r="Q3562" s="12" t="s">
        <v>8311</v>
      </c>
      <c r="R3562" s="12" t="s">
        <v>8348</v>
      </c>
      <c r="S3562" s="9">
        <f t="shared" si="277"/>
        <v>42013.059027777781</v>
      </c>
      <c r="T3562" s="9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s="12" t="s">
        <v>8321</v>
      </c>
      <c r="R3563" s="12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 s="10">
        <f t="shared" si="276"/>
        <v>3</v>
      </c>
      <c r="Q3564" s="12" t="s">
        <v>8308</v>
      </c>
      <c r="R3564" s="12" t="s">
        <v>8342</v>
      </c>
      <c r="S3564" s="9">
        <f t="shared" si="277"/>
        <v>42646.896898148145</v>
      </c>
      <c r="T3564" s="9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 s="10">
        <f t="shared" si="276"/>
        <v>3</v>
      </c>
      <c r="Q3565" s="12" t="s">
        <v>8313</v>
      </c>
      <c r="R3565" s="12" t="s">
        <v>8355</v>
      </c>
      <c r="S3565" s="9">
        <f t="shared" si="277"/>
        <v>41974.712245370371</v>
      </c>
      <c r="T3565" s="9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s="12" t="s">
        <v>8346</v>
      </c>
      <c r="R3566" s="12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 s="10">
        <f t="shared" si="276"/>
        <v>3</v>
      </c>
      <c r="Q3567" s="12" t="s">
        <v>8316</v>
      </c>
      <c r="R3567" s="12" t="s">
        <v>8344</v>
      </c>
      <c r="S3567" s="9">
        <f t="shared" si="277"/>
        <v>42413.649641203709</v>
      </c>
      <c r="T3567" s="9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 s="10">
        <f t="shared" si="276"/>
        <v>6</v>
      </c>
      <c r="Q3568" s="12" t="s">
        <v>8311</v>
      </c>
      <c r="R3568" s="12" t="s">
        <v>8348</v>
      </c>
      <c r="S3568" s="9">
        <f t="shared" si="277"/>
        <v>42395.456412037034</v>
      </c>
      <c r="T3568" s="9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 s="10">
        <f t="shared" si="276"/>
        <v>3</v>
      </c>
      <c r="Q3569" s="12" t="s">
        <v>8323</v>
      </c>
      <c r="R3569" s="12" t="s">
        <v>8326</v>
      </c>
      <c r="S3569" s="9">
        <f t="shared" si="277"/>
        <v>41982.904386574075</v>
      </c>
      <c r="T3569" s="9">
        <f t="shared" si="278"/>
        <v>42042.904386574075</v>
      </c>
      <c r="U3569">
        <f t="shared" si="279"/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 s="10">
        <f t="shared" si="276"/>
        <v>3</v>
      </c>
      <c r="Q3570" s="12" t="s">
        <v>8308</v>
      </c>
      <c r="R3570" s="12" t="s">
        <v>8342</v>
      </c>
      <c r="S3570" s="9">
        <f t="shared" si="277"/>
        <v>42525.656944444447</v>
      </c>
      <c r="T3570" s="9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 s="10">
        <f t="shared" si="276"/>
        <v>5</v>
      </c>
      <c r="Q3571" s="12" t="s">
        <v>8319</v>
      </c>
      <c r="R3571" s="12" t="s">
        <v>8345</v>
      </c>
      <c r="S3571" s="9">
        <f t="shared" si="277"/>
        <v>41837.905694444446</v>
      </c>
      <c r="T3571" s="9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 s="10">
        <f t="shared" si="276"/>
        <v>5</v>
      </c>
      <c r="Q3572" s="12" t="s">
        <v>8321</v>
      </c>
      <c r="R3572" s="12" t="s">
        <v>8325</v>
      </c>
      <c r="S3572" s="9">
        <f t="shared" si="277"/>
        <v>41792.687442129631</v>
      </c>
      <c r="T3572" s="9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 s="10">
        <f t="shared" si="276"/>
        <v>5</v>
      </c>
      <c r="Q3573" s="12" t="s">
        <v>8319</v>
      </c>
      <c r="R3573" s="12" t="s">
        <v>8345</v>
      </c>
      <c r="S3573" s="9">
        <f t="shared" si="277"/>
        <v>42422.536192129628</v>
      </c>
      <c r="T3573" s="9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 s="10">
        <f t="shared" si="276"/>
        <v>5</v>
      </c>
      <c r="Q3574" s="12" t="s">
        <v>8321</v>
      </c>
      <c r="R3574" s="12" t="s">
        <v>8339</v>
      </c>
      <c r="S3574" s="9">
        <f t="shared" si="277"/>
        <v>41331.555127314816</v>
      </c>
      <c r="T3574" s="9">
        <f t="shared" si="278"/>
        <v>41356.513460648144</v>
      </c>
      <c r="U3574">
        <f t="shared" si="279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 s="10">
        <f t="shared" si="276"/>
        <v>1</v>
      </c>
      <c r="Q3575" s="12" t="s">
        <v>8319</v>
      </c>
      <c r="R3575" s="12" t="s">
        <v>8345</v>
      </c>
      <c r="S3575" s="9">
        <f t="shared" si="277"/>
        <v>42027.856990740736</v>
      </c>
      <c r="T3575" s="9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 s="10">
        <f t="shared" si="276"/>
        <v>5</v>
      </c>
      <c r="Q3576" s="12" t="s">
        <v>8319</v>
      </c>
      <c r="R3576" s="12" t="s">
        <v>8345</v>
      </c>
      <c r="S3576" s="9">
        <f t="shared" si="277"/>
        <v>42019.737766203703</v>
      </c>
      <c r="T3576" s="9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 s="10">
        <f t="shared" si="276"/>
        <v>5</v>
      </c>
      <c r="Q3577" s="12" t="s">
        <v>8316</v>
      </c>
      <c r="R3577" s="12" t="s">
        <v>8334</v>
      </c>
      <c r="S3577" s="9">
        <f t="shared" si="277"/>
        <v>42123.185798611114</v>
      </c>
      <c r="T3577" s="9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 s="10">
        <f t="shared" si="276"/>
        <v>5</v>
      </c>
      <c r="Q3578" s="12" t="s">
        <v>8327</v>
      </c>
      <c r="R3578" s="12" t="s">
        <v>8330</v>
      </c>
      <c r="S3578" s="9">
        <f t="shared" si="277"/>
        <v>42791.669837962967</v>
      </c>
      <c r="T3578" s="9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 s="10">
        <f t="shared" si="276"/>
        <v>5</v>
      </c>
      <c r="Q3579" s="12" t="s">
        <v>8323</v>
      </c>
      <c r="R3579" s="12" t="s">
        <v>8324</v>
      </c>
      <c r="S3579" s="9">
        <f t="shared" si="277"/>
        <v>42060.04550925926</v>
      </c>
      <c r="T3579" s="9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 s="10">
        <f t="shared" si="276"/>
        <v>5</v>
      </c>
      <c r="Q3580" s="12" t="s">
        <v>8316</v>
      </c>
      <c r="R3580" s="12" t="s">
        <v>8344</v>
      </c>
      <c r="S3580" s="9">
        <f t="shared" si="277"/>
        <v>41975.347523148142</v>
      </c>
      <c r="T3580" s="9">
        <f t="shared" si="278"/>
        <v>42005.347523148142</v>
      </c>
      <c r="U3580">
        <f t="shared" si="279"/>
        <v>2014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 s="10">
        <f t="shared" si="276"/>
        <v>5</v>
      </c>
      <c r="Q3581" s="12" t="s">
        <v>8323</v>
      </c>
      <c r="R3581" s="12" t="s">
        <v>8335</v>
      </c>
      <c r="S3581" s="9">
        <f t="shared" si="277"/>
        <v>41799.259039351848</v>
      </c>
      <c r="T3581" s="9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 s="10">
        <f t="shared" si="276"/>
        <v>5</v>
      </c>
      <c r="Q3582" s="12" t="s">
        <v>8321</v>
      </c>
      <c r="R3582" s="12" t="s">
        <v>8339</v>
      </c>
      <c r="S3582" s="9">
        <f t="shared" si="277"/>
        <v>42423.985567129625</v>
      </c>
      <c r="T3582" s="9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s="12" t="s">
        <v>8311</v>
      </c>
      <c r="R3583" s="12" t="s">
        <v>8352</v>
      </c>
      <c r="S3583" s="9">
        <f t="shared" si="277"/>
        <v>41136.85805555556</v>
      </c>
      <c r="T3583" s="9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 s="10">
        <f t="shared" si="276"/>
        <v>5</v>
      </c>
      <c r="Q3584" s="12" t="s">
        <v>8323</v>
      </c>
      <c r="R3584" s="12" t="s">
        <v>8326</v>
      </c>
      <c r="S3584" s="9">
        <f t="shared" si="277"/>
        <v>41915.400219907409</v>
      </c>
      <c r="T3584" s="9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 s="10">
        <f t="shared" si="276"/>
        <v>5</v>
      </c>
      <c r="Q3585" s="12" t="s">
        <v>8311</v>
      </c>
      <c r="R3585" s="12" t="s">
        <v>8352</v>
      </c>
      <c r="S3585" s="9">
        <f t="shared" si="277"/>
        <v>41471.446851851848</v>
      </c>
      <c r="T3585" s="9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s="12" t="s">
        <v>8319</v>
      </c>
      <c r="R3586" s="12" t="s">
        <v>8345</v>
      </c>
      <c r="S3586" s="9">
        <f t="shared" si="277"/>
        <v>42333.330277777779</v>
      </c>
      <c r="T3586" s="9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 s="10">
        <f t="shared" ref="P3587:P3650" si="281">IFERROR(ROUND(E3587/L3587,2),0)</f>
        <v>5</v>
      </c>
      <c r="Q3587" s="12" t="s">
        <v>8323</v>
      </c>
      <c r="R3587" s="12" t="s">
        <v>8326</v>
      </c>
      <c r="S3587" s="9">
        <f t="shared" ref="S3587:S3650" si="282">(((J3587/60)/60)/24)+DATE(1970,1,1)</f>
        <v>41985.427361111113</v>
      </c>
      <c r="T3587" s="9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 s="10">
        <f t="shared" si="281"/>
        <v>5</v>
      </c>
      <c r="Q3588" s="12" t="s">
        <v>8323</v>
      </c>
      <c r="R3588" s="12" t="s">
        <v>8326</v>
      </c>
      <c r="S3588" s="9">
        <f t="shared" si="282"/>
        <v>42510.938900462963</v>
      </c>
      <c r="T3588" s="9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 s="10">
        <f t="shared" si="281"/>
        <v>5</v>
      </c>
      <c r="Q3589" s="12" t="s">
        <v>8316</v>
      </c>
      <c r="R3589" s="12" t="s">
        <v>8334</v>
      </c>
      <c r="S3589" s="9">
        <f t="shared" si="282"/>
        <v>41722.792407407411</v>
      </c>
      <c r="T3589" s="9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 s="10">
        <f t="shared" si="281"/>
        <v>5</v>
      </c>
      <c r="Q3590" s="12" t="s">
        <v>8311</v>
      </c>
      <c r="R3590" s="12" t="s">
        <v>8352</v>
      </c>
      <c r="S3590" s="9">
        <f t="shared" si="282"/>
        <v>42527.007326388892</v>
      </c>
      <c r="T3590" s="9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10">
        <f t="shared" si="281"/>
        <v>5</v>
      </c>
      <c r="Q3591" s="12" t="s">
        <v>8323</v>
      </c>
      <c r="R3591" s="12" t="s">
        <v>8326</v>
      </c>
      <c r="S3591" s="9">
        <f t="shared" si="282"/>
        <v>42109.801712962959</v>
      </c>
      <c r="T3591" s="9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s="12" t="s">
        <v>8323</v>
      </c>
      <c r="R3592" s="12" t="s">
        <v>8326</v>
      </c>
      <c r="S3592" s="9">
        <f t="shared" si="282"/>
        <v>41809.389930555553</v>
      </c>
      <c r="T3592" s="9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 s="10">
        <f t="shared" si="281"/>
        <v>5</v>
      </c>
      <c r="Q3593" s="12" t="s">
        <v>8323</v>
      </c>
      <c r="R3593" s="12" t="s">
        <v>8326</v>
      </c>
      <c r="S3593" s="9">
        <f t="shared" si="282"/>
        <v>41848.772928240738</v>
      </c>
      <c r="T3593" s="9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 s="10">
        <f t="shared" si="281"/>
        <v>5</v>
      </c>
      <c r="Q3594" s="12" t="s">
        <v>8323</v>
      </c>
      <c r="R3594" s="12" t="s">
        <v>8326</v>
      </c>
      <c r="S3594" s="9">
        <f t="shared" si="282"/>
        <v>42492.98505787037</v>
      </c>
      <c r="T3594" s="9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 s="10">
        <f t="shared" si="281"/>
        <v>5</v>
      </c>
      <c r="Q3595" s="12" t="s">
        <v>8316</v>
      </c>
      <c r="R3595" s="12" t="s">
        <v>8334</v>
      </c>
      <c r="S3595" s="9">
        <f t="shared" si="282"/>
        <v>41835.977083333331</v>
      </c>
      <c r="T3595" s="9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 s="10">
        <f t="shared" si="281"/>
        <v>5</v>
      </c>
      <c r="Q3596" s="12" t="s">
        <v>8313</v>
      </c>
      <c r="R3596" s="12" t="s">
        <v>8351</v>
      </c>
      <c r="S3596" s="9">
        <f t="shared" si="282"/>
        <v>42325.448958333334</v>
      </c>
      <c r="T3596" s="9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 s="10">
        <f t="shared" si="281"/>
        <v>1</v>
      </c>
      <c r="Q3597" s="12" t="s">
        <v>8319</v>
      </c>
      <c r="R3597" s="12" t="s">
        <v>8345</v>
      </c>
      <c r="S3597" s="9">
        <f t="shared" si="282"/>
        <v>42019.76944444445</v>
      </c>
      <c r="T3597" s="9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 s="10">
        <f t="shared" si="281"/>
        <v>5</v>
      </c>
      <c r="Q3598" s="12" t="s">
        <v>8327</v>
      </c>
      <c r="R3598" s="12" t="s">
        <v>8354</v>
      </c>
      <c r="S3598" s="9">
        <f t="shared" si="282"/>
        <v>40782.165532407409</v>
      </c>
      <c r="T3598" s="9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 s="10">
        <f t="shared" si="281"/>
        <v>5</v>
      </c>
      <c r="Q3599" s="12" t="s">
        <v>8308</v>
      </c>
      <c r="R3599" s="12" t="s">
        <v>8342</v>
      </c>
      <c r="S3599" s="9">
        <f t="shared" si="282"/>
        <v>42307.034074074079</v>
      </c>
      <c r="T3599" s="9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 s="10">
        <f t="shared" si="281"/>
        <v>5</v>
      </c>
      <c r="Q3600" s="12" t="s">
        <v>8323</v>
      </c>
      <c r="R3600" s="12" t="s">
        <v>8326</v>
      </c>
      <c r="S3600" s="9">
        <f t="shared" si="282"/>
        <v>42453.428240740745</v>
      </c>
      <c r="T3600" s="9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 s="10">
        <f t="shared" si="281"/>
        <v>2</v>
      </c>
      <c r="Q3601" s="12" t="s">
        <v>8316</v>
      </c>
      <c r="R3601" s="12" t="s">
        <v>8344</v>
      </c>
      <c r="S3601" s="9">
        <f t="shared" si="282"/>
        <v>42645.367442129631</v>
      </c>
      <c r="T3601" s="9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s="12" t="s">
        <v>8319</v>
      </c>
      <c r="R3602" s="12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 s="10">
        <f t="shared" si="281"/>
        <v>4</v>
      </c>
      <c r="Q3603" s="12" t="s">
        <v>8308</v>
      </c>
      <c r="R3603" s="12" t="s">
        <v>8342</v>
      </c>
      <c r="S3603" s="9">
        <f t="shared" si="282"/>
        <v>42131.455439814818</v>
      </c>
      <c r="T3603" s="9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s="12" t="s">
        <v>8323</v>
      </c>
      <c r="R3604" s="12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 s="10">
        <f t="shared" si="281"/>
        <v>1.5</v>
      </c>
      <c r="Q3605" s="12" t="s">
        <v>8323</v>
      </c>
      <c r="R3605" s="12" t="s">
        <v>8335</v>
      </c>
      <c r="S3605" s="9">
        <f t="shared" si="282"/>
        <v>41849.887037037035</v>
      </c>
      <c r="T3605" s="9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s="12" t="s">
        <v>8321</v>
      </c>
      <c r="R3606" s="12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 s="10">
        <f t="shared" si="281"/>
        <v>3</v>
      </c>
      <c r="Q3607" s="12" t="s">
        <v>8323</v>
      </c>
      <c r="R3607" s="12" t="s">
        <v>8326</v>
      </c>
      <c r="S3607" s="9">
        <f t="shared" si="282"/>
        <v>42107.864722222221</v>
      </c>
      <c r="T3607" s="9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 s="10">
        <f t="shared" si="281"/>
        <v>1</v>
      </c>
      <c r="Q3608" s="12" t="s">
        <v>8313</v>
      </c>
      <c r="R3608" s="12" t="s">
        <v>8351</v>
      </c>
      <c r="S3608" s="9">
        <f t="shared" si="282"/>
        <v>42033.845543981486</v>
      </c>
      <c r="T3608" s="9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 s="10">
        <f t="shared" si="281"/>
        <v>1</v>
      </c>
      <c r="Q3609" s="12" t="s">
        <v>8323</v>
      </c>
      <c r="R3609" s="12" t="s">
        <v>8324</v>
      </c>
      <c r="S3609" s="9">
        <f t="shared" si="282"/>
        <v>42460.374305555553</v>
      </c>
      <c r="T3609" s="9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 s="10">
        <f t="shared" si="281"/>
        <v>1</v>
      </c>
      <c r="Q3610" s="12" t="s">
        <v>8308</v>
      </c>
      <c r="R3610" s="12" t="s">
        <v>8310</v>
      </c>
      <c r="S3610" s="9">
        <f t="shared" si="282"/>
        <v>42615.753310185188</v>
      </c>
      <c r="T3610" s="9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 s="10">
        <f t="shared" si="281"/>
        <v>1.5</v>
      </c>
      <c r="Q3611" s="12" t="s">
        <v>8323</v>
      </c>
      <c r="R3611" s="12" t="s">
        <v>8326</v>
      </c>
      <c r="S3611" s="9">
        <f t="shared" si="282"/>
        <v>42095.229166666672</v>
      </c>
      <c r="T3611" s="9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 s="10">
        <f t="shared" si="281"/>
        <v>1.5</v>
      </c>
      <c r="Q3612" s="12" t="s">
        <v>8308</v>
      </c>
      <c r="R3612" s="12" t="s">
        <v>8342</v>
      </c>
      <c r="S3612" s="9">
        <f t="shared" si="282"/>
        <v>42031.362187499995</v>
      </c>
      <c r="T3612" s="9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 s="10">
        <f t="shared" si="281"/>
        <v>1</v>
      </c>
      <c r="Q3613" s="12" t="s">
        <v>8321</v>
      </c>
      <c r="R3613" s="12" t="s">
        <v>8325</v>
      </c>
      <c r="S3613" s="9">
        <f t="shared" si="282"/>
        <v>42375.996886574074</v>
      </c>
      <c r="T3613" s="9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 s="10">
        <f t="shared" si="281"/>
        <v>1</v>
      </c>
      <c r="Q3614" s="12" t="s">
        <v>8323</v>
      </c>
      <c r="R3614" s="12" t="s">
        <v>8326</v>
      </c>
      <c r="S3614" s="9">
        <f t="shared" si="282"/>
        <v>42358.573182870372</v>
      </c>
      <c r="T3614" s="9">
        <f t="shared" si="283"/>
        <v>42377.273611111115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s="12" t="s">
        <v>8323</v>
      </c>
      <c r="R3615" s="12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 s="10">
        <f t="shared" si="281"/>
        <v>1</v>
      </c>
      <c r="Q3616" s="12" t="s">
        <v>8311</v>
      </c>
      <c r="R3616" s="12" t="s">
        <v>8348</v>
      </c>
      <c r="S3616" s="9">
        <f t="shared" si="282"/>
        <v>42524.667662037042</v>
      </c>
      <c r="T3616" s="9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 s="10">
        <f t="shared" si="281"/>
        <v>1</v>
      </c>
      <c r="Q3617" s="12" t="s">
        <v>8323</v>
      </c>
      <c r="R3617" s="12" t="s">
        <v>8335</v>
      </c>
      <c r="S3617" s="9">
        <f t="shared" si="282"/>
        <v>42437.094490740739</v>
      </c>
      <c r="T3617" s="9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 s="10">
        <f t="shared" si="281"/>
        <v>1</v>
      </c>
      <c r="Q3618" s="12" t="s">
        <v>8319</v>
      </c>
      <c r="R3618" s="12" t="s">
        <v>8345</v>
      </c>
      <c r="S3618" s="9">
        <f t="shared" si="282"/>
        <v>42489.099687499998</v>
      </c>
      <c r="T3618" s="9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 s="10">
        <f t="shared" si="281"/>
        <v>1</v>
      </c>
      <c r="Q3619" s="12" t="s">
        <v>8321</v>
      </c>
      <c r="R3619" s="12" t="s">
        <v>8339</v>
      </c>
      <c r="S3619" s="9">
        <f t="shared" si="282"/>
        <v>42130.335358796292</v>
      </c>
      <c r="T3619" s="9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 s="10">
        <f t="shared" si="281"/>
        <v>2</v>
      </c>
      <c r="Q3620" s="12" t="s">
        <v>8323</v>
      </c>
      <c r="R3620" s="12" t="s">
        <v>8326</v>
      </c>
      <c r="S3620" s="9">
        <f t="shared" si="282"/>
        <v>42391.772997685184</v>
      </c>
      <c r="T3620" s="9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 s="10">
        <f t="shared" si="281"/>
        <v>2</v>
      </c>
      <c r="Q3621" s="12" t="s">
        <v>8308</v>
      </c>
      <c r="R3621" s="12" t="s">
        <v>8342</v>
      </c>
      <c r="S3621" s="9">
        <f t="shared" si="282"/>
        <v>42076.092152777783</v>
      </c>
      <c r="T3621" s="9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 s="10">
        <f t="shared" si="281"/>
        <v>1</v>
      </c>
      <c r="Q3622" s="12" t="s">
        <v>8311</v>
      </c>
      <c r="R3622" s="12" t="s">
        <v>8348</v>
      </c>
      <c r="S3622" s="9">
        <f t="shared" si="282"/>
        <v>41931.959016203706</v>
      </c>
      <c r="T3622" s="9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 s="10">
        <f t="shared" si="281"/>
        <v>1</v>
      </c>
      <c r="Q3623" s="12" t="s">
        <v>8319</v>
      </c>
      <c r="R3623" s="12" t="s">
        <v>8345</v>
      </c>
      <c r="S3623" s="9">
        <f t="shared" si="282"/>
        <v>42041.218715277777</v>
      </c>
      <c r="T3623" s="9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 s="10">
        <f t="shared" si="281"/>
        <v>1</v>
      </c>
      <c r="Q3624" s="12" t="s">
        <v>8323</v>
      </c>
      <c r="R3624" s="12" t="s">
        <v>8324</v>
      </c>
      <c r="S3624" s="9">
        <f t="shared" si="282"/>
        <v>42658.690532407403</v>
      </c>
      <c r="T3624" s="9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 s="10">
        <f t="shared" si="281"/>
        <v>1</v>
      </c>
      <c r="Q3625" s="12" t="s">
        <v>8323</v>
      </c>
      <c r="R3625" s="12" t="s">
        <v>8326</v>
      </c>
      <c r="S3625" s="9">
        <f t="shared" si="282"/>
        <v>41828.922905092593</v>
      </c>
      <c r="T3625" s="9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 s="10">
        <f t="shared" si="281"/>
        <v>2</v>
      </c>
      <c r="Q3626" s="12" t="s">
        <v>8308</v>
      </c>
      <c r="R3626" s="12" t="s">
        <v>8342</v>
      </c>
      <c r="S3626" s="9">
        <f t="shared" si="282"/>
        <v>42377.70694444445</v>
      </c>
      <c r="T3626" s="9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 s="10">
        <f t="shared" si="281"/>
        <v>1</v>
      </c>
      <c r="Q3627" s="12" t="s">
        <v>8323</v>
      </c>
      <c r="R3627" s="12" t="s">
        <v>8326</v>
      </c>
      <c r="S3627" s="9">
        <f t="shared" si="282"/>
        <v>42444.877743055549</v>
      </c>
      <c r="T3627" s="9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 s="10">
        <f t="shared" si="281"/>
        <v>1</v>
      </c>
      <c r="Q3628" s="12" t="s">
        <v>8323</v>
      </c>
      <c r="R3628" s="12" t="s">
        <v>8324</v>
      </c>
      <c r="S3628" s="9">
        <f t="shared" si="282"/>
        <v>42567.531157407408</v>
      </c>
      <c r="T3628" s="9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 s="10">
        <f t="shared" si="281"/>
        <v>1</v>
      </c>
      <c r="Q3629" s="12" t="s">
        <v>8313</v>
      </c>
      <c r="R3629" s="12" t="s">
        <v>8353</v>
      </c>
      <c r="S3629" s="9">
        <f t="shared" si="282"/>
        <v>42023.143414351856</v>
      </c>
      <c r="T3629" s="9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 s="10">
        <f t="shared" si="281"/>
        <v>1</v>
      </c>
      <c r="Q3630" s="12" t="s">
        <v>8311</v>
      </c>
      <c r="R3630" s="12" t="s">
        <v>8356</v>
      </c>
      <c r="S3630" s="9">
        <f t="shared" si="282"/>
        <v>41745.826273148145</v>
      </c>
      <c r="T3630" s="9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 s="10">
        <f t="shared" si="281"/>
        <v>2</v>
      </c>
      <c r="Q3631" s="12" t="s">
        <v>8311</v>
      </c>
      <c r="R3631" s="12" t="s">
        <v>8352</v>
      </c>
      <c r="S3631" s="9">
        <f t="shared" si="282"/>
        <v>41729.702314814815</v>
      </c>
      <c r="T3631" s="9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 s="10">
        <f t="shared" si="281"/>
        <v>1</v>
      </c>
      <c r="Q3632" s="12" t="s">
        <v>8316</v>
      </c>
      <c r="R3632" s="12" t="s">
        <v>8334</v>
      </c>
      <c r="S3632" s="9">
        <f t="shared" si="282"/>
        <v>41647.632256944446</v>
      </c>
      <c r="T3632" s="9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 s="10">
        <f t="shared" si="281"/>
        <v>1</v>
      </c>
      <c r="Q3633" s="12" t="s">
        <v>8316</v>
      </c>
      <c r="R3633" s="12" t="s">
        <v>8334</v>
      </c>
      <c r="S3633" s="9">
        <f t="shared" si="282"/>
        <v>42066.733587962968</v>
      </c>
      <c r="T3633" s="9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 s="10">
        <f t="shared" si="281"/>
        <v>1</v>
      </c>
      <c r="Q3634" s="12" t="s">
        <v>8308</v>
      </c>
      <c r="R3634" s="12" t="s">
        <v>8342</v>
      </c>
      <c r="S3634" s="9">
        <f t="shared" si="282"/>
        <v>41908.650347222225</v>
      </c>
      <c r="T3634" s="9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 s="10">
        <f t="shared" si="281"/>
        <v>1</v>
      </c>
      <c r="Q3635" s="12" t="s">
        <v>8308</v>
      </c>
      <c r="R3635" s="12" t="s">
        <v>8342</v>
      </c>
      <c r="S3635" s="9">
        <f t="shared" si="282"/>
        <v>41865.583275462966</v>
      </c>
      <c r="T3635" s="9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 s="10">
        <f t="shared" si="281"/>
        <v>1</v>
      </c>
      <c r="Q3636" s="12" t="s">
        <v>8308</v>
      </c>
      <c r="R3636" s="12" t="s">
        <v>8342</v>
      </c>
      <c r="S3636" s="9">
        <f t="shared" si="282"/>
        <v>42433.737453703703</v>
      </c>
      <c r="T3636" s="9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 s="10">
        <f t="shared" si="281"/>
        <v>1</v>
      </c>
      <c r="Q3637" s="12" t="s">
        <v>8323</v>
      </c>
      <c r="R3637" s="12" t="s">
        <v>8326</v>
      </c>
      <c r="S3637" s="9">
        <f t="shared" si="282"/>
        <v>42433.825717592597</v>
      </c>
      <c r="T3637" s="9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 s="10">
        <f t="shared" si="281"/>
        <v>1</v>
      </c>
      <c r="Q3638" s="12" t="s">
        <v>8308</v>
      </c>
      <c r="R3638" s="12" t="s">
        <v>8310</v>
      </c>
      <c r="S3638" s="9">
        <f t="shared" si="282"/>
        <v>41815.927106481482</v>
      </c>
      <c r="T3638" s="9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 s="10">
        <f t="shared" si="281"/>
        <v>1</v>
      </c>
      <c r="Q3639" s="12" t="s">
        <v>8311</v>
      </c>
      <c r="R3639" s="12" t="s">
        <v>8348</v>
      </c>
      <c r="S3639" s="9">
        <f t="shared" si="282"/>
        <v>42390.171261574069</v>
      </c>
      <c r="T3639" s="9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 s="10">
        <f t="shared" si="281"/>
        <v>1</v>
      </c>
      <c r="Q3640" s="12" t="s">
        <v>8319</v>
      </c>
      <c r="R3640" s="12" t="s">
        <v>8345</v>
      </c>
      <c r="S3640" s="9">
        <f t="shared" si="282"/>
        <v>42642.988819444443</v>
      </c>
      <c r="T3640" s="9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s="12" t="s">
        <v>8308</v>
      </c>
      <c r="R3641" s="12" t="s">
        <v>8342</v>
      </c>
      <c r="S3641" s="9">
        <f t="shared" si="282"/>
        <v>42031.471666666665</v>
      </c>
      <c r="T3641" s="9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 s="10">
        <f t="shared" si="281"/>
        <v>1</v>
      </c>
      <c r="Q3642" s="12" t="s">
        <v>8319</v>
      </c>
      <c r="R3642" s="12" t="s">
        <v>8345</v>
      </c>
      <c r="S3642" s="9">
        <f t="shared" si="282"/>
        <v>41828.967916666668</v>
      </c>
      <c r="T3642" s="9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 s="10">
        <f t="shared" si="281"/>
        <v>1</v>
      </c>
      <c r="Q3643" s="12" t="s">
        <v>8308</v>
      </c>
      <c r="R3643" s="12" t="s">
        <v>8310</v>
      </c>
      <c r="S3643" s="9">
        <f t="shared" si="282"/>
        <v>42393.961909722217</v>
      </c>
      <c r="T3643" s="9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 s="10">
        <f t="shared" si="281"/>
        <v>1</v>
      </c>
      <c r="Q3644" s="12" t="s">
        <v>8321</v>
      </c>
      <c r="R3644" s="12" t="s">
        <v>8339</v>
      </c>
      <c r="S3644" s="9">
        <f t="shared" si="282"/>
        <v>41620.93141203704</v>
      </c>
      <c r="T3644" s="9">
        <f t="shared" si="283"/>
        <v>41680.93141203704</v>
      </c>
      <c r="U3644">
        <f t="shared" si="284"/>
        <v>2013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 s="10">
        <f t="shared" si="281"/>
        <v>1</v>
      </c>
      <c r="Q3645" s="12" t="s">
        <v>8321</v>
      </c>
      <c r="R3645" s="12" t="s">
        <v>8325</v>
      </c>
      <c r="S3645" s="9">
        <f t="shared" si="282"/>
        <v>42534.180717592593</v>
      </c>
      <c r="T3645" s="9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 s="10">
        <f t="shared" si="281"/>
        <v>1</v>
      </c>
      <c r="Q3646" s="12" t="s">
        <v>8319</v>
      </c>
      <c r="R3646" s="12" t="s">
        <v>8345</v>
      </c>
      <c r="S3646" s="9">
        <f t="shared" si="282"/>
        <v>42412.318668981476</v>
      </c>
      <c r="T3646" s="9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8323</v>
      </c>
      <c r="R3647" s="12" t="s">
        <v>8335</v>
      </c>
      <c r="S3647" s="9">
        <f t="shared" si="282"/>
        <v>42460.320613425924</v>
      </c>
      <c r="T3647" s="9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 s="10">
        <f t="shared" si="281"/>
        <v>1</v>
      </c>
      <c r="Q3648" s="12" t="s">
        <v>8319</v>
      </c>
      <c r="R3648" s="12" t="s">
        <v>8345</v>
      </c>
      <c r="S3648" s="9">
        <f t="shared" si="282"/>
        <v>42045.784155092595</v>
      </c>
      <c r="T3648" s="9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 s="10">
        <f t="shared" si="281"/>
        <v>1</v>
      </c>
      <c r="Q3649" s="12" t="s">
        <v>8319</v>
      </c>
      <c r="R3649" s="12" t="s">
        <v>8345</v>
      </c>
      <c r="S3649" s="9">
        <f t="shared" si="282"/>
        <v>42551.961689814809</v>
      </c>
      <c r="T3649" s="9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 s="10">
        <f t="shared" si="281"/>
        <v>1</v>
      </c>
      <c r="Q3650" s="12" t="s">
        <v>8319</v>
      </c>
      <c r="R3650" s="12" t="s">
        <v>8345</v>
      </c>
      <c r="S3650" s="9">
        <f t="shared" si="282"/>
        <v>41878.140497685185</v>
      </c>
      <c r="T3650" s="9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 s="10">
        <f t="shared" ref="P3651:P3714" si="286">IFERROR(ROUND(E3651/L3651,2),0)</f>
        <v>1</v>
      </c>
      <c r="Q3651" s="12" t="s">
        <v>8323</v>
      </c>
      <c r="R3651" s="12" t="s">
        <v>8326</v>
      </c>
      <c r="S3651" s="9">
        <f t="shared" ref="S3651:S3714" si="287">(((J3651/60)/60)/24)+DATE(1970,1,1)</f>
        <v>42107.841284722221</v>
      </c>
      <c r="T3651" s="9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 s="10">
        <f t="shared" si="286"/>
        <v>1</v>
      </c>
      <c r="Q3652" s="12" t="s">
        <v>8316</v>
      </c>
      <c r="R3652" s="12" t="s">
        <v>8344</v>
      </c>
      <c r="S3652" s="9">
        <f t="shared" si="287"/>
        <v>41958.285046296296</v>
      </c>
      <c r="T3652" s="9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10">
        <f t="shared" si="286"/>
        <v>1</v>
      </c>
      <c r="Q3653" s="12" t="s">
        <v>8323</v>
      </c>
      <c r="R3653" s="12" t="s">
        <v>8326</v>
      </c>
      <c r="S3653" s="9">
        <f t="shared" si="287"/>
        <v>42017.907337962963</v>
      </c>
      <c r="T3653" s="9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 s="10">
        <f t="shared" si="286"/>
        <v>1</v>
      </c>
      <c r="Q3654" s="12" t="s">
        <v>8323</v>
      </c>
      <c r="R3654" s="12" t="s">
        <v>8324</v>
      </c>
      <c r="S3654" s="9">
        <f t="shared" si="287"/>
        <v>42034.960127314815</v>
      </c>
      <c r="T3654" s="9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 s="10">
        <f t="shared" si="286"/>
        <v>1</v>
      </c>
      <c r="Q3655" s="12" t="s">
        <v>8323</v>
      </c>
      <c r="R3655" s="12" t="s">
        <v>8335</v>
      </c>
      <c r="S3655" s="9">
        <f t="shared" si="287"/>
        <v>42590.677152777775</v>
      </c>
      <c r="T3655" s="9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 s="10">
        <f t="shared" si="286"/>
        <v>1</v>
      </c>
      <c r="Q3656" s="12" t="s">
        <v>8323</v>
      </c>
      <c r="R3656" s="12" t="s">
        <v>8335</v>
      </c>
      <c r="S3656" s="9">
        <f t="shared" si="287"/>
        <v>42689.029583333337</v>
      </c>
      <c r="T3656" s="9">
        <f t="shared" si="288"/>
        <v>42749.029583333337</v>
      </c>
      <c r="U3656">
        <f t="shared" si="289"/>
        <v>2016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 s="10">
        <f t="shared" si="286"/>
        <v>1</v>
      </c>
      <c r="Q3657" s="12" t="s">
        <v>8323</v>
      </c>
      <c r="R3657" s="12" t="s">
        <v>8324</v>
      </c>
      <c r="S3657" s="9">
        <f t="shared" si="287"/>
        <v>41953.95821759259</v>
      </c>
      <c r="T3657" s="9">
        <f t="shared" si="288"/>
        <v>42013.95821759259</v>
      </c>
      <c r="U3657">
        <f t="shared" si="289"/>
        <v>2014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 s="10">
        <f t="shared" si="286"/>
        <v>1</v>
      </c>
      <c r="Q3658" s="12" t="s">
        <v>8308</v>
      </c>
      <c r="R3658" s="12" t="s">
        <v>8342</v>
      </c>
      <c r="S3658" s="9">
        <f t="shared" si="287"/>
        <v>42411.942997685182</v>
      </c>
      <c r="T3658" s="9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 s="10">
        <f t="shared" si="286"/>
        <v>1</v>
      </c>
      <c r="Q3659" s="12" t="s">
        <v>8327</v>
      </c>
      <c r="R3659" s="12" t="s">
        <v>8330</v>
      </c>
      <c r="S3659" s="9">
        <f t="shared" si="287"/>
        <v>42063.869791666672</v>
      </c>
      <c r="T3659" s="9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 s="10">
        <f t="shared" si="286"/>
        <v>1</v>
      </c>
      <c r="Q3660" s="12" t="s">
        <v>8308</v>
      </c>
      <c r="R3660" s="12" t="s">
        <v>8342</v>
      </c>
      <c r="S3660" s="9">
        <f t="shared" si="287"/>
        <v>42009.817199074074</v>
      </c>
      <c r="T3660" s="9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 s="10">
        <f t="shared" si="286"/>
        <v>1</v>
      </c>
      <c r="Q3661" s="12" t="s">
        <v>8311</v>
      </c>
      <c r="R3661" s="12" t="s">
        <v>8352</v>
      </c>
      <c r="S3661" s="9">
        <f t="shared" si="287"/>
        <v>41444.64261574074</v>
      </c>
      <c r="T3661" s="9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 s="10">
        <f t="shared" si="286"/>
        <v>1</v>
      </c>
      <c r="Q3662" s="12" t="s">
        <v>8323</v>
      </c>
      <c r="R3662" s="12" t="s">
        <v>8326</v>
      </c>
      <c r="S3662" s="9">
        <f t="shared" si="287"/>
        <v>42059.270023148143</v>
      </c>
      <c r="T3662" s="9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 s="10">
        <f t="shared" si="286"/>
        <v>1</v>
      </c>
      <c r="Q3663" s="12" t="s">
        <v>8311</v>
      </c>
      <c r="R3663" s="12" t="s">
        <v>8348</v>
      </c>
      <c r="S3663" s="9">
        <f t="shared" si="287"/>
        <v>42486.748414351852</v>
      </c>
      <c r="T3663" s="9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 s="10">
        <f t="shared" si="286"/>
        <v>1</v>
      </c>
      <c r="Q3664" s="12" t="s">
        <v>8321</v>
      </c>
      <c r="R3664" s="12" t="s">
        <v>8325</v>
      </c>
      <c r="S3664" s="9">
        <f t="shared" si="287"/>
        <v>42009.64061342593</v>
      </c>
      <c r="T3664" s="9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 s="10">
        <f t="shared" si="286"/>
        <v>1</v>
      </c>
      <c r="Q3665" s="12" t="s">
        <v>8323</v>
      </c>
      <c r="R3665" s="12" t="s">
        <v>8326</v>
      </c>
      <c r="S3665" s="9">
        <f t="shared" si="287"/>
        <v>42415.168564814812</v>
      </c>
      <c r="T3665" s="9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 s="10">
        <f t="shared" si="286"/>
        <v>1</v>
      </c>
      <c r="Q3666" s="12" t="s">
        <v>8308</v>
      </c>
      <c r="R3666" s="12" t="s">
        <v>8342</v>
      </c>
      <c r="S3666" s="9">
        <f t="shared" si="287"/>
        <v>42052.93850694444</v>
      </c>
      <c r="T3666" s="9">
        <f t="shared" si="288"/>
        <v>42082.896840277783</v>
      </c>
      <c r="U3666">
        <f t="shared" si="28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 s="10">
        <f t="shared" si="286"/>
        <v>1</v>
      </c>
      <c r="Q3667" s="12" t="s">
        <v>8308</v>
      </c>
      <c r="R3667" s="12" t="s">
        <v>8342</v>
      </c>
      <c r="S3667" s="9">
        <f t="shared" si="287"/>
        <v>42178.614571759259</v>
      </c>
      <c r="T3667" s="9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 s="10">
        <f t="shared" si="286"/>
        <v>1</v>
      </c>
      <c r="Q3668" s="12" t="s">
        <v>8313</v>
      </c>
      <c r="R3668" s="12" t="s">
        <v>8351</v>
      </c>
      <c r="S3668" s="9">
        <f t="shared" si="287"/>
        <v>41956.950983796298</v>
      </c>
      <c r="T3668" s="9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 s="10">
        <f t="shared" si="286"/>
        <v>1</v>
      </c>
      <c r="Q3669" s="12" t="s">
        <v>8323</v>
      </c>
      <c r="R3669" s="12" t="s">
        <v>8326</v>
      </c>
      <c r="S3669" s="9">
        <f t="shared" si="287"/>
        <v>42611.261064814811</v>
      </c>
      <c r="T3669" s="9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 s="10">
        <f t="shared" si="286"/>
        <v>1</v>
      </c>
      <c r="Q3670" s="12" t="s">
        <v>8323</v>
      </c>
      <c r="R3670" s="12" t="s">
        <v>8326</v>
      </c>
      <c r="S3670" s="9">
        <f t="shared" si="287"/>
        <v>42174.780821759254</v>
      </c>
      <c r="T3670" s="9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 s="10">
        <f t="shared" si="286"/>
        <v>1</v>
      </c>
      <c r="Q3671" s="12" t="s">
        <v>8321</v>
      </c>
      <c r="R3671" s="12" t="s">
        <v>8325</v>
      </c>
      <c r="S3671" s="9">
        <f t="shared" si="287"/>
        <v>42416.881018518514</v>
      </c>
      <c r="T3671" s="9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 s="10">
        <f t="shared" si="286"/>
        <v>1</v>
      </c>
      <c r="Q3672" s="12" t="s">
        <v>8311</v>
      </c>
      <c r="R3672" s="12" t="s">
        <v>8348</v>
      </c>
      <c r="S3672" s="9">
        <f t="shared" si="287"/>
        <v>42479.318518518514</v>
      </c>
      <c r="T3672" s="9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 s="10">
        <f t="shared" si="286"/>
        <v>1</v>
      </c>
      <c r="Q3673" s="12" t="s">
        <v>8319</v>
      </c>
      <c r="R3673" s="12" t="s">
        <v>8345</v>
      </c>
      <c r="S3673" s="9">
        <f t="shared" si="287"/>
        <v>42026.687453703707</v>
      </c>
      <c r="T3673" s="9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s="12" t="s">
        <v>8308</v>
      </c>
      <c r="R3674" s="12" t="s">
        <v>8342</v>
      </c>
      <c r="S3674" s="9">
        <f t="shared" si="287"/>
        <v>42535.68440972222</v>
      </c>
      <c r="T3674" s="9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 s="10">
        <f t="shared" si="286"/>
        <v>1</v>
      </c>
      <c r="Q3675" s="12" t="s">
        <v>8308</v>
      </c>
      <c r="R3675" s="12" t="s">
        <v>8342</v>
      </c>
      <c r="S3675" s="9">
        <f t="shared" si="287"/>
        <v>42031.928576388891</v>
      </c>
      <c r="T3675" s="9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 s="10">
        <f t="shared" si="286"/>
        <v>1</v>
      </c>
      <c r="Q3676" s="12" t="s">
        <v>8316</v>
      </c>
      <c r="R3676" s="12" t="s">
        <v>8334</v>
      </c>
      <c r="S3676" s="9">
        <f t="shared" si="287"/>
        <v>42397.679513888885</v>
      </c>
      <c r="T3676" s="9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 s="10">
        <f t="shared" si="286"/>
        <v>1</v>
      </c>
      <c r="Q3677" s="12" t="s">
        <v>8323</v>
      </c>
      <c r="R3677" s="12" t="s">
        <v>8326</v>
      </c>
      <c r="S3677" s="9">
        <f t="shared" si="287"/>
        <v>42041.743090277778</v>
      </c>
      <c r="T3677" s="9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 s="10">
        <f t="shared" si="286"/>
        <v>1</v>
      </c>
      <c r="Q3678" s="12" t="s">
        <v>8323</v>
      </c>
      <c r="R3678" s="12" t="s">
        <v>8326</v>
      </c>
      <c r="S3678" s="9">
        <f t="shared" si="287"/>
        <v>41842.201261574075</v>
      </c>
      <c r="T3678" s="9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 s="10">
        <f t="shared" si="286"/>
        <v>1</v>
      </c>
      <c r="Q3679" s="12" t="s">
        <v>8327</v>
      </c>
      <c r="R3679" s="12" t="s">
        <v>8330</v>
      </c>
      <c r="S3679" s="9">
        <f t="shared" si="287"/>
        <v>42102.036527777775</v>
      </c>
      <c r="T3679" s="9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s="12" t="s">
        <v>8319</v>
      </c>
      <c r="R3680" s="12" t="s">
        <v>8345</v>
      </c>
      <c r="S3680" s="9">
        <f t="shared" si="287"/>
        <v>42502.913761574076</v>
      </c>
      <c r="T3680" s="9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 s="10">
        <f t="shared" si="286"/>
        <v>1</v>
      </c>
      <c r="Q3681" s="12" t="s">
        <v>8321</v>
      </c>
      <c r="R3681" s="12" t="s">
        <v>8339</v>
      </c>
      <c r="S3681" s="9">
        <f t="shared" si="287"/>
        <v>42753.329039351855</v>
      </c>
      <c r="T3681" s="9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 s="10">
        <f t="shared" si="286"/>
        <v>1</v>
      </c>
      <c r="Q3682" s="12" t="s">
        <v>8321</v>
      </c>
      <c r="R3682" s="12" t="s">
        <v>8337</v>
      </c>
      <c r="S3682" s="9">
        <f t="shared" si="287"/>
        <v>42096.704976851848</v>
      </c>
      <c r="T3682" s="9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 s="10">
        <f t="shared" si="286"/>
        <v>1</v>
      </c>
      <c r="Q3683" s="12" t="s">
        <v>8308</v>
      </c>
      <c r="R3683" s="12" t="s">
        <v>8342</v>
      </c>
      <c r="S3683" s="9">
        <f t="shared" si="287"/>
        <v>42605.908182870371</v>
      </c>
      <c r="T3683" s="9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 s="10">
        <f t="shared" si="286"/>
        <v>1</v>
      </c>
      <c r="Q3684" s="12" t="s">
        <v>8313</v>
      </c>
      <c r="R3684" s="12" t="s">
        <v>8355</v>
      </c>
      <c r="S3684" s="9">
        <f t="shared" si="287"/>
        <v>42031.884652777779</v>
      </c>
      <c r="T3684" s="9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 s="10">
        <f t="shared" si="286"/>
        <v>1</v>
      </c>
      <c r="Q3685" s="12" t="s">
        <v>8327</v>
      </c>
      <c r="R3685" s="12" t="s">
        <v>8330</v>
      </c>
      <c r="S3685" s="9">
        <f t="shared" si="287"/>
        <v>42044.927974537044</v>
      </c>
      <c r="T3685" s="9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 s="10">
        <f t="shared" si="286"/>
        <v>1</v>
      </c>
      <c r="Q3686" s="12" t="s">
        <v>8323</v>
      </c>
      <c r="R3686" s="12" t="s">
        <v>8335</v>
      </c>
      <c r="S3686" s="9">
        <f t="shared" si="287"/>
        <v>41942.84710648148</v>
      </c>
      <c r="T3686" s="9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 s="10">
        <f t="shared" si="286"/>
        <v>1</v>
      </c>
      <c r="Q3687" s="12" t="s">
        <v>8327</v>
      </c>
      <c r="R3687" s="12" t="s">
        <v>8330</v>
      </c>
      <c r="S3687" s="9">
        <f t="shared" si="287"/>
        <v>42425.960983796293</v>
      </c>
      <c r="T3687" s="9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 s="10">
        <f t="shared" si="286"/>
        <v>1</v>
      </c>
      <c r="Q3688" s="12" t="s">
        <v>8308</v>
      </c>
      <c r="R3688" s="12" t="s">
        <v>8310</v>
      </c>
      <c r="S3688" s="9">
        <f t="shared" si="287"/>
        <v>42639.805601851855</v>
      </c>
      <c r="T3688" s="9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 s="10">
        <f t="shared" si="286"/>
        <v>1</v>
      </c>
      <c r="Q3689" s="12" t="s">
        <v>8316</v>
      </c>
      <c r="R3689" s="12" t="s">
        <v>8334</v>
      </c>
      <c r="S3689" s="9">
        <f t="shared" si="287"/>
        <v>42347.203587962969</v>
      </c>
      <c r="T3689" s="9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 s="10">
        <f t="shared" si="286"/>
        <v>1</v>
      </c>
      <c r="Q3690" s="12" t="s">
        <v>8323</v>
      </c>
      <c r="R3690" s="12" t="s">
        <v>8326</v>
      </c>
      <c r="S3690" s="9">
        <f t="shared" si="287"/>
        <v>41789.893599537041</v>
      </c>
      <c r="T3690" s="9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 s="10">
        <f t="shared" si="286"/>
        <v>1</v>
      </c>
      <c r="Q3691" s="12" t="s">
        <v>8323</v>
      </c>
      <c r="R3691" s="12" t="s">
        <v>8326</v>
      </c>
      <c r="S3691" s="9">
        <f t="shared" si="287"/>
        <v>42400.946597222224</v>
      </c>
      <c r="T3691" s="9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 s="10">
        <f t="shared" si="286"/>
        <v>1</v>
      </c>
      <c r="Q3692" s="12" t="s">
        <v>8346</v>
      </c>
      <c r="R3692" s="12" t="s">
        <v>8347</v>
      </c>
      <c r="S3692" s="9">
        <f t="shared" si="287"/>
        <v>41918.818460648145</v>
      </c>
      <c r="T3692" s="9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 s="10">
        <f t="shared" si="286"/>
        <v>1</v>
      </c>
      <c r="Q3693" s="12" t="s">
        <v>8313</v>
      </c>
      <c r="R3693" s="12" t="s">
        <v>8353</v>
      </c>
      <c r="S3693" s="9">
        <f t="shared" si="287"/>
        <v>42413.433831018512</v>
      </c>
      <c r="T3693" s="9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10">
        <f t="shared" si="286"/>
        <v>1</v>
      </c>
      <c r="Q3694" s="12" t="s">
        <v>8323</v>
      </c>
      <c r="R3694" s="12" t="s">
        <v>8326</v>
      </c>
      <c r="S3694" s="9">
        <f t="shared" si="287"/>
        <v>41905.636469907404</v>
      </c>
      <c r="T3694" s="9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 s="10">
        <f t="shared" si="286"/>
        <v>1</v>
      </c>
      <c r="Q3695" s="12" t="s">
        <v>8321</v>
      </c>
      <c r="R3695" s="12" t="s">
        <v>8339</v>
      </c>
      <c r="S3695" s="9">
        <f t="shared" si="287"/>
        <v>42488.848784722228</v>
      </c>
      <c r="T3695" s="9">
        <f t="shared" si="288"/>
        <v>42508.848784722228</v>
      </c>
      <c r="U3695">
        <f t="shared" si="289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 s="10">
        <f t="shared" si="286"/>
        <v>1</v>
      </c>
      <c r="Q3696" s="12" t="s">
        <v>8316</v>
      </c>
      <c r="R3696" s="12" t="s">
        <v>8344</v>
      </c>
      <c r="S3696" s="9">
        <f t="shared" si="287"/>
        <v>41828.649502314816</v>
      </c>
      <c r="T3696" s="9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 s="10">
        <f t="shared" si="286"/>
        <v>1</v>
      </c>
      <c r="Q3697" s="12" t="s">
        <v>8327</v>
      </c>
      <c r="R3697" s="12" t="s">
        <v>8330</v>
      </c>
      <c r="S3697" s="9">
        <f t="shared" si="287"/>
        <v>42435.874212962968</v>
      </c>
      <c r="T3697" s="9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 s="10">
        <f t="shared" si="286"/>
        <v>1</v>
      </c>
      <c r="Q3698" s="12" t="s">
        <v>8308</v>
      </c>
      <c r="R3698" s="12" t="s">
        <v>8342</v>
      </c>
      <c r="S3698" s="9">
        <f t="shared" si="287"/>
        <v>42515.727650462963</v>
      </c>
      <c r="T3698" s="9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 s="10">
        <f t="shared" si="286"/>
        <v>1</v>
      </c>
      <c r="Q3699" s="12" t="s">
        <v>8323</v>
      </c>
      <c r="R3699" s="12" t="s">
        <v>8324</v>
      </c>
      <c r="S3699" s="9">
        <f t="shared" si="287"/>
        <v>42509.374537037031</v>
      </c>
      <c r="T3699" s="9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 s="10">
        <f t="shared" si="286"/>
        <v>1</v>
      </c>
      <c r="Q3700" s="12" t="s">
        <v>8323</v>
      </c>
      <c r="R3700" s="12" t="s">
        <v>8335</v>
      </c>
      <c r="S3700" s="9">
        <f t="shared" si="287"/>
        <v>42665.970347222217</v>
      </c>
      <c r="T3700" s="9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 s="10">
        <f t="shared" si="286"/>
        <v>1</v>
      </c>
      <c r="Q3701" s="12" t="s">
        <v>8313</v>
      </c>
      <c r="R3701" s="12" t="s">
        <v>8351</v>
      </c>
      <c r="S3701" s="9">
        <f t="shared" si="287"/>
        <v>42151.667337962965</v>
      </c>
      <c r="T3701" s="9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 s="10">
        <f t="shared" si="286"/>
        <v>1</v>
      </c>
      <c r="Q3702" s="12" t="s">
        <v>8311</v>
      </c>
      <c r="R3702" s="12" t="s">
        <v>8356</v>
      </c>
      <c r="S3702" s="9">
        <f t="shared" si="287"/>
        <v>42474.86482638889</v>
      </c>
      <c r="T3702" s="9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 s="10">
        <f t="shared" si="286"/>
        <v>1</v>
      </c>
      <c r="Q3703" s="12" t="s">
        <v>8311</v>
      </c>
      <c r="R3703" s="12" t="s">
        <v>8348</v>
      </c>
      <c r="S3703" s="9">
        <f t="shared" si="287"/>
        <v>42708.25309027778</v>
      </c>
      <c r="T3703" s="9">
        <f t="shared" si="288"/>
        <v>42738.25309027778</v>
      </c>
      <c r="U3703">
        <f t="shared" si="289"/>
        <v>2016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 s="10">
        <f t="shared" si="286"/>
        <v>1</v>
      </c>
      <c r="Q3704" s="12" t="s">
        <v>8319</v>
      </c>
      <c r="R3704" s="12" t="s">
        <v>8345</v>
      </c>
      <c r="S3704" s="9">
        <f t="shared" si="287"/>
        <v>42044.724953703699</v>
      </c>
      <c r="T3704" s="9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s="12" t="s">
        <v>8323</v>
      </c>
      <c r="R3705" s="12" t="s">
        <v>8326</v>
      </c>
      <c r="S3705" s="9">
        <f t="shared" si="287"/>
        <v>41890.16269675926</v>
      </c>
      <c r="T3705" s="9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s="12" t="s">
        <v>8321</v>
      </c>
      <c r="R3706" s="12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s="10">
        <f t="shared" si="286"/>
        <v>0</v>
      </c>
      <c r="Q3707" s="12" t="s">
        <v>8323</v>
      </c>
      <c r="R3707" s="12" t="s">
        <v>8324</v>
      </c>
      <c r="S3707" s="9">
        <f t="shared" si="287"/>
        <v>41863.757210648146</v>
      </c>
      <c r="T3707" s="9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s="10">
        <f t="shared" si="286"/>
        <v>0</v>
      </c>
      <c r="Q3708" s="12" t="s">
        <v>8311</v>
      </c>
      <c r="R3708" s="12" t="s">
        <v>8348</v>
      </c>
      <c r="S3708" s="9">
        <f t="shared" si="287"/>
        <v>41915.896967592591</v>
      </c>
      <c r="T3708" s="9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s="10">
        <f t="shared" si="286"/>
        <v>0</v>
      </c>
      <c r="Q3709" s="12" t="s">
        <v>8321</v>
      </c>
      <c r="R3709" s="12" t="s">
        <v>8339</v>
      </c>
      <c r="S3709" s="9">
        <f t="shared" si="287"/>
        <v>42596.03506944445</v>
      </c>
      <c r="T3709" s="9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s="10">
        <f t="shared" si="286"/>
        <v>0</v>
      </c>
      <c r="Q3710" s="12" t="s">
        <v>8321</v>
      </c>
      <c r="R3710" s="12" t="s">
        <v>8325</v>
      </c>
      <c r="S3710" s="9">
        <f t="shared" si="287"/>
        <v>42135.235254629632</v>
      </c>
      <c r="T3710" s="9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s="10">
        <f t="shared" si="286"/>
        <v>0</v>
      </c>
      <c r="Q3711" s="12" t="s">
        <v>8323</v>
      </c>
      <c r="R3711" s="12" t="s">
        <v>8324</v>
      </c>
      <c r="S3711" s="9">
        <f t="shared" si="287"/>
        <v>42362.36518518519</v>
      </c>
      <c r="T3711" s="9">
        <f t="shared" si="288"/>
        <v>42392.36518518519</v>
      </c>
      <c r="U3711">
        <f t="shared" si="289"/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s="10">
        <f t="shared" si="286"/>
        <v>0</v>
      </c>
      <c r="Q3712" s="12" t="s">
        <v>8321</v>
      </c>
      <c r="R3712" s="12" t="s">
        <v>8325</v>
      </c>
      <c r="S3712" s="9">
        <f t="shared" si="287"/>
        <v>42243.961273148147</v>
      </c>
      <c r="T3712" s="9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s="10">
        <f t="shared" si="286"/>
        <v>0</v>
      </c>
      <c r="Q3713" s="12" t="s">
        <v>8321</v>
      </c>
      <c r="R3713" s="12" t="s">
        <v>8325</v>
      </c>
      <c r="S3713" s="9">
        <f t="shared" si="287"/>
        <v>42135.67050925926</v>
      </c>
      <c r="T3713" s="9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s="10">
        <f t="shared" si="286"/>
        <v>0</v>
      </c>
      <c r="Q3714" s="12" t="s">
        <v>8321</v>
      </c>
      <c r="R3714" s="12" t="s">
        <v>8325</v>
      </c>
      <c r="S3714" s="9">
        <f t="shared" si="287"/>
        <v>42482.048032407409</v>
      </c>
      <c r="T3714" s="9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s="10">
        <f t="shared" ref="P3715:P3778" si="291">IFERROR(ROUND(E3715/L3715,2),0)</f>
        <v>0</v>
      </c>
      <c r="Q3715" s="12" t="s">
        <v>8321</v>
      </c>
      <c r="R3715" s="12" t="s">
        <v>8325</v>
      </c>
      <c r="S3715" s="9">
        <f t="shared" ref="S3715:S3778" si="292">(((J3715/60)/60)/24)+DATE(1970,1,1)</f>
        <v>42341.958923611113</v>
      </c>
      <c r="T3715" s="9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s="10">
        <f t="shared" si="291"/>
        <v>0</v>
      </c>
      <c r="Q3716" s="12" t="s">
        <v>8323</v>
      </c>
      <c r="R3716" s="12" t="s">
        <v>8324</v>
      </c>
      <c r="S3716" s="9">
        <f t="shared" si="292"/>
        <v>42346.20685185185</v>
      </c>
      <c r="T3716" s="9">
        <f t="shared" si="293"/>
        <v>42376.20685185185</v>
      </c>
      <c r="U3716">
        <f t="shared" si="294"/>
        <v>2015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s="10">
        <f t="shared" si="291"/>
        <v>0</v>
      </c>
      <c r="Q3717" s="12" t="s">
        <v>8323</v>
      </c>
      <c r="R3717" s="12" t="s">
        <v>8324</v>
      </c>
      <c r="S3717" s="9">
        <f t="shared" si="292"/>
        <v>41834.784120370372</v>
      </c>
      <c r="T3717" s="9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s="10">
        <f t="shared" si="291"/>
        <v>0</v>
      </c>
      <c r="Q3718" s="12" t="s">
        <v>8308</v>
      </c>
      <c r="R3718" s="12" t="s">
        <v>8342</v>
      </c>
      <c r="S3718" s="9">
        <f t="shared" si="292"/>
        <v>41968.262314814812</v>
      </c>
      <c r="T3718" s="9">
        <f t="shared" si="293"/>
        <v>42008.262314814812</v>
      </c>
      <c r="U3718">
        <f t="shared" si="294"/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s="12" t="s">
        <v>8321</v>
      </c>
      <c r="R3719" s="12" t="s">
        <v>8325</v>
      </c>
      <c r="S3719" s="9">
        <f t="shared" si="292"/>
        <v>42304.955381944441</v>
      </c>
      <c r="T3719" s="9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s="10">
        <f t="shared" si="291"/>
        <v>0</v>
      </c>
      <c r="Q3720" s="12" t="s">
        <v>8308</v>
      </c>
      <c r="R3720" s="12" t="s">
        <v>8310</v>
      </c>
      <c r="S3720" s="9">
        <f t="shared" si="292"/>
        <v>42189.673263888893</v>
      </c>
      <c r="T3720" s="9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s="10">
        <f t="shared" si="291"/>
        <v>0</v>
      </c>
      <c r="Q3721" s="12" t="s">
        <v>8327</v>
      </c>
      <c r="R3721" s="12" t="s">
        <v>8354</v>
      </c>
      <c r="S3721" s="9">
        <f t="shared" si="292"/>
        <v>40568.972569444442</v>
      </c>
      <c r="T3721" s="9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s="10">
        <f t="shared" si="291"/>
        <v>0</v>
      </c>
      <c r="Q3722" s="12" t="s">
        <v>8308</v>
      </c>
      <c r="R3722" s="12" t="s">
        <v>8315</v>
      </c>
      <c r="S3722" s="9">
        <f t="shared" si="292"/>
        <v>42536.246620370366</v>
      </c>
      <c r="T3722" s="9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s="10">
        <f t="shared" si="291"/>
        <v>0</v>
      </c>
      <c r="Q3723" s="12" t="s">
        <v>8308</v>
      </c>
      <c r="R3723" s="12" t="s">
        <v>8342</v>
      </c>
      <c r="S3723" s="9">
        <f t="shared" si="292"/>
        <v>42198.775787037041</v>
      </c>
      <c r="T3723" s="9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s="10">
        <f t="shared" si="291"/>
        <v>0</v>
      </c>
      <c r="Q3724" s="12" t="s">
        <v>8323</v>
      </c>
      <c r="R3724" s="12" t="s">
        <v>8335</v>
      </c>
      <c r="S3724" s="9">
        <f t="shared" si="292"/>
        <v>42469.951284722221</v>
      </c>
      <c r="T3724" s="9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s="12" t="s">
        <v>8321</v>
      </c>
      <c r="R3725" s="12" t="s">
        <v>8325</v>
      </c>
      <c r="S3725" s="9">
        <f t="shared" si="292"/>
        <v>42612.911712962959</v>
      </c>
      <c r="T3725" s="9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s="10">
        <f t="shared" si="291"/>
        <v>0</v>
      </c>
      <c r="Q3726" s="12" t="s">
        <v>8327</v>
      </c>
      <c r="R3726" s="12" t="s">
        <v>8330</v>
      </c>
      <c r="S3726" s="9">
        <f t="shared" si="292"/>
        <v>42796.069571759261</v>
      </c>
      <c r="T3726" s="9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s="10">
        <f t="shared" si="291"/>
        <v>0</v>
      </c>
      <c r="Q3727" s="12" t="s">
        <v>8316</v>
      </c>
      <c r="R3727" s="12" t="s">
        <v>8344</v>
      </c>
      <c r="S3727" s="9">
        <f t="shared" si="292"/>
        <v>42000.300243055557</v>
      </c>
      <c r="T3727" s="9">
        <f t="shared" si="293"/>
        <v>42030.300243055557</v>
      </c>
      <c r="U3727">
        <f t="shared" si="294"/>
        <v>2014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s="10">
        <f t="shared" si="291"/>
        <v>0</v>
      </c>
      <c r="Q3728" s="12" t="s">
        <v>8321</v>
      </c>
      <c r="R3728" s="12" t="s">
        <v>8337</v>
      </c>
      <c r="S3728" s="9">
        <f t="shared" si="292"/>
        <v>42053.198287037041</v>
      </c>
      <c r="T3728" s="9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s="10">
        <f t="shared" si="291"/>
        <v>0</v>
      </c>
      <c r="Q3729" s="12" t="s">
        <v>8311</v>
      </c>
      <c r="R3729" s="12" t="s">
        <v>8348</v>
      </c>
      <c r="S3729" s="9">
        <f t="shared" si="292"/>
        <v>42115.936550925922</v>
      </c>
      <c r="T3729" s="9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s="10">
        <f t="shared" si="291"/>
        <v>0</v>
      </c>
      <c r="Q3730" s="12" t="s">
        <v>8313</v>
      </c>
      <c r="R3730" s="12" t="s">
        <v>8353</v>
      </c>
      <c r="S3730" s="9">
        <f t="shared" si="292"/>
        <v>42678.586655092593</v>
      </c>
      <c r="T3730" s="9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s="10">
        <f t="shared" si="291"/>
        <v>0</v>
      </c>
      <c r="Q3731" s="12" t="s">
        <v>8319</v>
      </c>
      <c r="R3731" s="12" t="s">
        <v>8357</v>
      </c>
      <c r="S3731" s="9">
        <f t="shared" si="292"/>
        <v>42732.00681712963</v>
      </c>
      <c r="T3731" s="9">
        <f t="shared" si="293"/>
        <v>42792.00681712963</v>
      </c>
      <c r="U3731">
        <f t="shared" si="294"/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s="10">
        <f t="shared" si="291"/>
        <v>0</v>
      </c>
      <c r="Q3732" s="12" t="s">
        <v>8308</v>
      </c>
      <c r="R3732" s="12" t="s">
        <v>8342</v>
      </c>
      <c r="S3732" s="9">
        <f t="shared" si="292"/>
        <v>42322.011574074073</v>
      </c>
      <c r="T3732" s="9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s="12" t="s">
        <v>8321</v>
      </c>
      <c r="R3733" s="12" t="s">
        <v>8325</v>
      </c>
      <c r="S3733" s="9">
        <f t="shared" si="292"/>
        <v>42321.08447916666</v>
      </c>
      <c r="T3733" s="9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s="10">
        <f t="shared" si="291"/>
        <v>0</v>
      </c>
      <c r="Q3734" s="12" t="s">
        <v>8323</v>
      </c>
      <c r="R3734" s="12" t="s">
        <v>8326</v>
      </c>
      <c r="S3734" s="9">
        <f t="shared" si="292"/>
        <v>42171.743969907402</v>
      </c>
      <c r="T3734" s="9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s="10">
        <f t="shared" si="291"/>
        <v>0</v>
      </c>
      <c r="Q3735" s="12" t="s">
        <v>8323</v>
      </c>
      <c r="R3735" s="12" t="s">
        <v>8335</v>
      </c>
      <c r="S3735" s="9">
        <f t="shared" si="292"/>
        <v>42226.694780092599</v>
      </c>
      <c r="T3735" s="9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s="10">
        <f t="shared" si="291"/>
        <v>0</v>
      </c>
      <c r="Q3736" s="12" t="s">
        <v>8313</v>
      </c>
      <c r="R3736" s="12" t="s">
        <v>8353</v>
      </c>
      <c r="S3736" s="9">
        <f t="shared" si="292"/>
        <v>41800.819571759261</v>
      </c>
      <c r="T3736" s="9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s="10">
        <f t="shared" si="291"/>
        <v>0</v>
      </c>
      <c r="Q3737" s="12" t="s">
        <v>8311</v>
      </c>
      <c r="R3737" s="12" t="s">
        <v>8348</v>
      </c>
      <c r="S3737" s="9">
        <f t="shared" si="292"/>
        <v>42139.542303240742</v>
      </c>
      <c r="T3737" s="9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s="10">
        <f t="shared" si="291"/>
        <v>0</v>
      </c>
      <c r="Q3738" s="12" t="s">
        <v>8327</v>
      </c>
      <c r="R3738" s="12" t="s">
        <v>8330</v>
      </c>
      <c r="S3738" s="9">
        <f t="shared" si="292"/>
        <v>42796.207870370374</v>
      </c>
      <c r="T3738" s="9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s="10">
        <f t="shared" si="291"/>
        <v>0</v>
      </c>
      <c r="Q3739" s="12" t="s">
        <v>8308</v>
      </c>
      <c r="R3739" s="12" t="s">
        <v>8342</v>
      </c>
      <c r="S3739" s="9">
        <f t="shared" si="292"/>
        <v>41976.88490740741</v>
      </c>
      <c r="T3739" s="9">
        <f t="shared" si="293"/>
        <v>42006.88490740741</v>
      </c>
      <c r="U3739">
        <f t="shared" si="294"/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s="10">
        <f t="shared" si="291"/>
        <v>0</v>
      </c>
      <c r="Q3740" s="12" t="s">
        <v>8308</v>
      </c>
      <c r="R3740" s="12" t="s">
        <v>8342</v>
      </c>
      <c r="S3740" s="9">
        <f t="shared" si="292"/>
        <v>42213.013078703705</v>
      </c>
      <c r="T3740" s="9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s="10">
        <f t="shared" si="291"/>
        <v>0</v>
      </c>
      <c r="Q3741" s="12" t="s">
        <v>8321</v>
      </c>
      <c r="R3741" s="12" t="s">
        <v>8339</v>
      </c>
      <c r="S3741" s="9">
        <f t="shared" si="292"/>
        <v>40705.126631944448</v>
      </c>
      <c r="T3741" s="9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s="10">
        <f t="shared" si="291"/>
        <v>0</v>
      </c>
      <c r="Q3742" s="12" t="s">
        <v>8308</v>
      </c>
      <c r="R3742" s="12" t="s">
        <v>8342</v>
      </c>
      <c r="S3742" s="9">
        <f t="shared" si="292"/>
        <v>42055.739803240736</v>
      </c>
      <c r="T3742" s="9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s="10">
        <f t="shared" si="291"/>
        <v>0</v>
      </c>
      <c r="Q3743" s="12" t="s">
        <v>8308</v>
      </c>
      <c r="R3743" s="12" t="s">
        <v>8342</v>
      </c>
      <c r="S3743" s="9">
        <f t="shared" si="292"/>
        <v>42762.962013888886</v>
      </c>
      <c r="T3743" s="9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s="10">
        <f t="shared" si="291"/>
        <v>0</v>
      </c>
      <c r="Q3744" s="12" t="s">
        <v>8308</v>
      </c>
      <c r="R3744" s="12" t="s">
        <v>8310</v>
      </c>
      <c r="S3744" s="9">
        <f t="shared" si="292"/>
        <v>42676.995173611111</v>
      </c>
      <c r="T3744" s="9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s="10">
        <f t="shared" si="291"/>
        <v>0</v>
      </c>
      <c r="Q3745" s="12" t="s">
        <v>8327</v>
      </c>
      <c r="R3745" s="12" t="s">
        <v>8350</v>
      </c>
      <c r="S3745" s="9">
        <f t="shared" si="292"/>
        <v>41642.005150462966</v>
      </c>
      <c r="T3745" s="9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s="10">
        <f t="shared" si="291"/>
        <v>0</v>
      </c>
      <c r="Q3746" s="12" t="s">
        <v>8319</v>
      </c>
      <c r="R3746" s="12" t="s">
        <v>8357</v>
      </c>
      <c r="S3746" s="9">
        <f t="shared" si="292"/>
        <v>42371.446909722217</v>
      </c>
      <c r="T3746" s="9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s="10">
        <f t="shared" si="291"/>
        <v>0</v>
      </c>
      <c r="Q3747" s="12" t="s">
        <v>8319</v>
      </c>
      <c r="R3747" s="12" t="s">
        <v>8357</v>
      </c>
      <c r="S3747" s="9">
        <f t="shared" si="292"/>
        <v>42612.600520833337</v>
      </c>
      <c r="T3747" s="9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s="10">
        <f t="shared" si="291"/>
        <v>0</v>
      </c>
      <c r="Q3748" s="12" t="s">
        <v>8319</v>
      </c>
      <c r="R3748" s="12" t="s">
        <v>8345</v>
      </c>
      <c r="S3748" s="9">
        <f t="shared" si="292"/>
        <v>42260.528807870374</v>
      </c>
      <c r="T3748" s="9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s="10">
        <f t="shared" si="291"/>
        <v>0</v>
      </c>
      <c r="Q3749" s="12" t="s">
        <v>8311</v>
      </c>
      <c r="R3749" s="12" t="s">
        <v>8356</v>
      </c>
      <c r="S3749" s="9">
        <f t="shared" si="292"/>
        <v>42774.447777777779</v>
      </c>
      <c r="T3749" s="9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s="10">
        <f t="shared" si="291"/>
        <v>0</v>
      </c>
      <c r="Q3750" s="12" t="s">
        <v>8323</v>
      </c>
      <c r="R3750" s="12" t="s">
        <v>8324</v>
      </c>
      <c r="S3750" s="9">
        <f t="shared" si="292"/>
        <v>42034.856817129628</v>
      </c>
      <c r="T3750" s="9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s="10">
        <f t="shared" si="291"/>
        <v>0</v>
      </c>
      <c r="Q3751" s="12" t="s">
        <v>8323</v>
      </c>
      <c r="R3751" s="12" t="s">
        <v>8335</v>
      </c>
      <c r="S3751" s="9">
        <f t="shared" si="292"/>
        <v>42291.833287037036</v>
      </c>
      <c r="T3751" s="9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s="10">
        <f t="shared" si="291"/>
        <v>0</v>
      </c>
      <c r="Q3752" s="12" t="s">
        <v>8321</v>
      </c>
      <c r="R3752" s="12" t="s">
        <v>8325</v>
      </c>
      <c r="S3752" s="9">
        <f t="shared" si="292"/>
        <v>42047.394942129627</v>
      </c>
      <c r="T3752" s="9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s="10">
        <f t="shared" si="291"/>
        <v>0</v>
      </c>
      <c r="Q3753" s="12" t="s">
        <v>8319</v>
      </c>
      <c r="R3753" s="12" t="s">
        <v>8345</v>
      </c>
      <c r="S3753" s="9">
        <f t="shared" si="292"/>
        <v>41986.108726851846</v>
      </c>
      <c r="T3753" s="9">
        <f t="shared" si="293"/>
        <v>42016.108726851846</v>
      </c>
      <c r="U3753">
        <f t="shared" si="294"/>
        <v>2014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s="10">
        <f t="shared" si="291"/>
        <v>0</v>
      </c>
      <c r="Q3754" s="12" t="s">
        <v>8308</v>
      </c>
      <c r="R3754" s="12" t="s">
        <v>8342</v>
      </c>
      <c r="S3754" s="9">
        <f t="shared" si="292"/>
        <v>42328.560613425929</v>
      </c>
      <c r="T3754" s="9">
        <f t="shared" si="293"/>
        <v>42388.560613425929</v>
      </c>
      <c r="U3754">
        <f t="shared" si="294"/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s="10">
        <f t="shared" si="291"/>
        <v>0</v>
      </c>
      <c r="Q3755" s="12" t="s">
        <v>8323</v>
      </c>
      <c r="R3755" s="12" t="s">
        <v>8324</v>
      </c>
      <c r="S3755" s="9">
        <f t="shared" si="292"/>
        <v>42438.779131944444</v>
      </c>
      <c r="T3755" s="9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s="10">
        <f t="shared" si="291"/>
        <v>0</v>
      </c>
      <c r="Q3756" s="12" t="s">
        <v>8308</v>
      </c>
      <c r="R3756" s="12" t="s">
        <v>8342</v>
      </c>
      <c r="S3756" s="9">
        <f t="shared" si="292"/>
        <v>42122.009224537032</v>
      </c>
      <c r="T3756" s="9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s="10">
        <f t="shared" si="291"/>
        <v>0</v>
      </c>
      <c r="Q3757" s="12" t="s">
        <v>8323</v>
      </c>
      <c r="R3757" s="12" t="s">
        <v>8324</v>
      </c>
      <c r="S3757" s="9">
        <f t="shared" si="292"/>
        <v>41843.632523148146</v>
      </c>
      <c r="T3757" s="9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s="10">
        <f t="shared" si="291"/>
        <v>0</v>
      </c>
      <c r="Q3758" s="12" t="s">
        <v>8323</v>
      </c>
      <c r="R3758" s="12" t="s">
        <v>8326</v>
      </c>
      <c r="S3758" s="9">
        <f t="shared" si="292"/>
        <v>42495.722187499996</v>
      </c>
      <c r="T3758" s="9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s="10">
        <f t="shared" si="291"/>
        <v>0</v>
      </c>
      <c r="Q3759" s="12" t="s">
        <v>8321</v>
      </c>
      <c r="R3759" s="12" t="s">
        <v>8337</v>
      </c>
      <c r="S3759" s="9">
        <f t="shared" si="292"/>
        <v>42491.80768518518</v>
      </c>
      <c r="T3759" s="9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s="10">
        <f t="shared" si="291"/>
        <v>0</v>
      </c>
      <c r="Q3760" s="12" t="s">
        <v>8308</v>
      </c>
      <c r="R3760" s="12" t="s">
        <v>8342</v>
      </c>
      <c r="S3760" s="9">
        <f t="shared" si="292"/>
        <v>42143.79415509259</v>
      </c>
      <c r="T3760" s="9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s="10">
        <f t="shared" si="291"/>
        <v>0</v>
      </c>
      <c r="Q3761" s="12" t="s">
        <v>8321</v>
      </c>
      <c r="R3761" s="12" t="s">
        <v>8337</v>
      </c>
      <c r="S3761" s="9">
        <f t="shared" si="292"/>
        <v>42239.573993055557</v>
      </c>
      <c r="T3761" s="9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s="10">
        <f t="shared" si="291"/>
        <v>0</v>
      </c>
      <c r="Q3762" s="12" t="s">
        <v>8321</v>
      </c>
      <c r="R3762" s="12" t="s">
        <v>8325</v>
      </c>
      <c r="S3762" s="9">
        <f t="shared" si="292"/>
        <v>41959.369988425926</v>
      </c>
      <c r="T3762" s="9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s="10">
        <f t="shared" si="291"/>
        <v>0</v>
      </c>
      <c r="Q3763" s="12" t="s">
        <v>8321</v>
      </c>
      <c r="R3763" s="12" t="s">
        <v>8325</v>
      </c>
      <c r="S3763" s="9">
        <f t="shared" si="292"/>
        <v>42031.837546296301</v>
      </c>
      <c r="T3763" s="9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s="12" t="s">
        <v>8321</v>
      </c>
      <c r="R3764" s="12" t="s">
        <v>8339</v>
      </c>
      <c r="S3764" s="9">
        <f t="shared" si="292"/>
        <v>42669.594837962963</v>
      </c>
      <c r="T3764" s="9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s="10">
        <f t="shared" si="291"/>
        <v>0</v>
      </c>
      <c r="Q3765" s="12" t="s">
        <v>8308</v>
      </c>
      <c r="R3765" s="12" t="s">
        <v>8342</v>
      </c>
      <c r="S3765" s="9">
        <f t="shared" si="292"/>
        <v>42692.389062500006</v>
      </c>
      <c r="T3765" s="9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s="10">
        <f t="shared" si="291"/>
        <v>0</v>
      </c>
      <c r="Q3766" s="12" t="s">
        <v>8327</v>
      </c>
      <c r="R3766" s="12" t="s">
        <v>8354</v>
      </c>
      <c r="S3766" s="9">
        <f t="shared" si="292"/>
        <v>42007.788680555561</v>
      </c>
      <c r="T3766" s="9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s="10">
        <f t="shared" si="291"/>
        <v>0</v>
      </c>
      <c r="Q3767" s="12" t="s">
        <v>8311</v>
      </c>
      <c r="R3767" s="12" t="s">
        <v>8348</v>
      </c>
      <c r="S3767" s="9">
        <f t="shared" si="292"/>
        <v>42299.926145833335</v>
      </c>
      <c r="T3767" s="9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s="10">
        <f t="shared" si="291"/>
        <v>0</v>
      </c>
      <c r="Q3768" s="12" t="s">
        <v>8308</v>
      </c>
      <c r="R3768" s="12" t="s">
        <v>8342</v>
      </c>
      <c r="S3768" s="9">
        <f t="shared" si="292"/>
        <v>42708.842245370368</v>
      </c>
      <c r="T3768" s="9">
        <f t="shared" si="293"/>
        <v>42738.842245370368</v>
      </c>
      <c r="U3768">
        <f t="shared" si="294"/>
        <v>2016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s="10">
        <f t="shared" si="291"/>
        <v>0</v>
      </c>
      <c r="Q3769" s="12" t="s">
        <v>8308</v>
      </c>
      <c r="R3769" s="12" t="s">
        <v>8342</v>
      </c>
      <c r="S3769" s="9">
        <f t="shared" si="292"/>
        <v>42444.268101851849</v>
      </c>
      <c r="T3769" s="9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s="10">
        <f t="shared" si="291"/>
        <v>0</v>
      </c>
      <c r="Q3770" s="12" t="s">
        <v>8323</v>
      </c>
      <c r="R3770" s="12" t="s">
        <v>8326</v>
      </c>
      <c r="S3770" s="9">
        <f t="shared" si="292"/>
        <v>42037.986284722225</v>
      </c>
      <c r="T3770" s="9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s="10">
        <f t="shared" si="291"/>
        <v>0</v>
      </c>
      <c r="Q3771" s="12" t="s">
        <v>8323</v>
      </c>
      <c r="R3771" s="12" t="s">
        <v>8324</v>
      </c>
      <c r="S3771" s="9">
        <f t="shared" si="292"/>
        <v>42118.139583333337</v>
      </c>
      <c r="T3771" s="9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s="10">
        <f t="shared" si="291"/>
        <v>0</v>
      </c>
      <c r="Q3772" s="12" t="s">
        <v>8323</v>
      </c>
      <c r="R3772" s="12" t="s">
        <v>8324</v>
      </c>
      <c r="S3772" s="9">
        <f t="shared" si="292"/>
        <v>42433.650590277779</v>
      </c>
      <c r="T3772" s="9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s="10">
        <f t="shared" si="291"/>
        <v>0</v>
      </c>
      <c r="Q3773" s="12" t="s">
        <v>8308</v>
      </c>
      <c r="R3773" s="12" t="s">
        <v>8342</v>
      </c>
      <c r="S3773" s="9">
        <f t="shared" si="292"/>
        <v>42318.616851851853</v>
      </c>
      <c r="T3773" s="9">
        <f t="shared" si="293"/>
        <v>42378.616851851853</v>
      </c>
      <c r="U3773">
        <f t="shared" si="294"/>
        <v>2015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s="10">
        <f t="shared" si="291"/>
        <v>0</v>
      </c>
      <c r="Q3774" s="12" t="s">
        <v>8319</v>
      </c>
      <c r="R3774" s="12" t="s">
        <v>8357</v>
      </c>
      <c r="S3774" s="9">
        <f t="shared" si="292"/>
        <v>42105.072962962964</v>
      </c>
      <c r="T3774" s="9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s="10">
        <f t="shared" si="291"/>
        <v>0</v>
      </c>
      <c r="Q3775" s="12" t="s">
        <v>8346</v>
      </c>
      <c r="R3775" s="12" t="s">
        <v>8347</v>
      </c>
      <c r="S3775" s="9">
        <f t="shared" si="292"/>
        <v>42047.900960648149</v>
      </c>
      <c r="T3775" s="9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s="10">
        <f t="shared" si="291"/>
        <v>0</v>
      </c>
      <c r="Q3776" s="12" t="s">
        <v>8316</v>
      </c>
      <c r="R3776" s="12" t="s">
        <v>8344</v>
      </c>
      <c r="S3776" s="9">
        <f t="shared" si="292"/>
        <v>42332.908194444448</v>
      </c>
      <c r="T3776" s="9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s="10">
        <f t="shared" si="291"/>
        <v>0</v>
      </c>
      <c r="Q3777" s="12" t="s">
        <v>8311</v>
      </c>
      <c r="R3777" s="12" t="s">
        <v>8348</v>
      </c>
      <c r="S3777" s="9">
        <f t="shared" si="292"/>
        <v>42175.780416666668</v>
      </c>
      <c r="T3777" s="9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s="10">
        <f t="shared" si="291"/>
        <v>0</v>
      </c>
      <c r="Q3778" s="12" t="s">
        <v>8319</v>
      </c>
      <c r="R3778" s="12" t="s">
        <v>8345</v>
      </c>
      <c r="S3778" s="9">
        <f t="shared" si="292"/>
        <v>41822.040497685186</v>
      </c>
      <c r="T3778" s="9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 s="10">
        <f t="shared" ref="P3779:P3842" si="296">IFERROR(ROUND(E3779/L3779,2),0)</f>
        <v>0</v>
      </c>
      <c r="Q3779" s="12" t="s">
        <v>8311</v>
      </c>
      <c r="R3779" s="12" t="s">
        <v>8348</v>
      </c>
      <c r="S3779" s="9">
        <f t="shared" ref="S3779:S3842" si="297">(((J3779/60)/60)/24)+DATE(1970,1,1)</f>
        <v>42312.204814814817</v>
      </c>
      <c r="T3779" s="9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s="10">
        <f t="shared" si="296"/>
        <v>0</v>
      </c>
      <c r="Q3780" s="12" t="s">
        <v>8319</v>
      </c>
      <c r="R3780" s="12" t="s">
        <v>8357</v>
      </c>
      <c r="S3780" s="9">
        <f t="shared" si="297"/>
        <v>41928.015439814815</v>
      </c>
      <c r="T3780" s="9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s="10">
        <f t="shared" si="296"/>
        <v>0</v>
      </c>
      <c r="Q3781" s="12" t="s">
        <v>8319</v>
      </c>
      <c r="R3781" s="12" t="s">
        <v>8345</v>
      </c>
      <c r="S3781" s="9">
        <f t="shared" si="297"/>
        <v>41842.980879629627</v>
      </c>
      <c r="T3781" s="9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s="12" t="s">
        <v>8308</v>
      </c>
      <c r="R3782" s="12" t="s">
        <v>8342</v>
      </c>
      <c r="S3782" s="9">
        <f t="shared" si="297"/>
        <v>42717.121377314819</v>
      </c>
      <c r="T3782" s="9">
        <f t="shared" si="298"/>
        <v>42745.372916666667</v>
      </c>
      <c r="U3782">
        <f t="shared" si="299"/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s="10">
        <f t="shared" si="296"/>
        <v>0</v>
      </c>
      <c r="Q3783" s="12" t="s">
        <v>8321</v>
      </c>
      <c r="R3783" s="12" t="s">
        <v>8339</v>
      </c>
      <c r="S3783" s="9">
        <f t="shared" si="297"/>
        <v>42114.726134259254</v>
      </c>
      <c r="T3783" s="9">
        <f t="shared" si="298"/>
        <v>42144.726134259254</v>
      </c>
      <c r="U3783">
        <f t="shared" si="29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s="10">
        <f t="shared" si="296"/>
        <v>0</v>
      </c>
      <c r="Q3784" s="12" t="s">
        <v>8311</v>
      </c>
      <c r="R3784" s="12" t="s">
        <v>8349</v>
      </c>
      <c r="S3784" s="9">
        <f t="shared" si="297"/>
        <v>41389.679560185185</v>
      </c>
      <c r="T3784" s="9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s="12" t="s">
        <v>8308</v>
      </c>
      <c r="R3785" s="12" t="s">
        <v>8342</v>
      </c>
      <c r="S3785" s="9">
        <f t="shared" si="297"/>
        <v>42237.016388888893</v>
      </c>
      <c r="T3785" s="9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s="12" t="s">
        <v>8308</v>
      </c>
      <c r="R3786" s="12" t="s">
        <v>8342</v>
      </c>
      <c r="S3786" s="9">
        <f t="shared" si="297"/>
        <v>41954.838240740741</v>
      </c>
      <c r="T3786" s="9">
        <f t="shared" si="298"/>
        <v>42014.838240740741</v>
      </c>
      <c r="U3786">
        <f t="shared" si="299"/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s="10">
        <f t="shared" si="296"/>
        <v>0</v>
      </c>
      <c r="Q3787" s="12" t="s">
        <v>8319</v>
      </c>
      <c r="R3787" s="12" t="s">
        <v>8345</v>
      </c>
      <c r="S3787" s="9">
        <f t="shared" si="297"/>
        <v>42077.119409722218</v>
      </c>
      <c r="T3787" s="9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s="10">
        <f t="shared" si="296"/>
        <v>0</v>
      </c>
      <c r="Q3788" s="12" t="s">
        <v>8319</v>
      </c>
      <c r="R3788" s="12" t="s">
        <v>8345</v>
      </c>
      <c r="S3788" s="9">
        <f t="shared" si="297"/>
        <v>41892.974803240737</v>
      </c>
      <c r="T3788" s="9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s="10">
        <f t="shared" si="296"/>
        <v>0</v>
      </c>
      <c r="Q3789" s="12" t="s">
        <v>8323</v>
      </c>
      <c r="R3789" s="12" t="s">
        <v>8326</v>
      </c>
      <c r="S3789" s="9">
        <f t="shared" si="297"/>
        <v>41922.535185185188</v>
      </c>
      <c r="T3789" s="9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s="10">
        <f t="shared" si="296"/>
        <v>0</v>
      </c>
      <c r="Q3790" s="12" t="s">
        <v>8323</v>
      </c>
      <c r="R3790" s="12" t="s">
        <v>8335</v>
      </c>
      <c r="S3790" s="9">
        <f t="shared" si="297"/>
        <v>42615.346817129626</v>
      </c>
      <c r="T3790" s="9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s="10">
        <f t="shared" si="296"/>
        <v>0</v>
      </c>
      <c r="Q3791" s="12" t="s">
        <v>8323</v>
      </c>
      <c r="R3791" s="12" t="s">
        <v>8335</v>
      </c>
      <c r="S3791" s="9">
        <f t="shared" si="297"/>
        <v>42373.983449074076</v>
      </c>
      <c r="T3791" s="9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s="10">
        <f t="shared" si="296"/>
        <v>0</v>
      </c>
      <c r="Q3792" s="12" t="s">
        <v>8323</v>
      </c>
      <c r="R3792" s="12" t="s">
        <v>8326</v>
      </c>
      <c r="S3792" s="9">
        <f t="shared" si="297"/>
        <v>41829.325497685182</v>
      </c>
      <c r="T3792" s="9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s="10">
        <f t="shared" si="296"/>
        <v>0</v>
      </c>
      <c r="Q3793" s="12" t="s">
        <v>8321</v>
      </c>
      <c r="R3793" s="12" t="s">
        <v>8325</v>
      </c>
      <c r="S3793" s="9">
        <f t="shared" si="297"/>
        <v>42164.893993055557</v>
      </c>
      <c r="T3793" s="9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s="12" t="s">
        <v>8308</v>
      </c>
      <c r="R3794" s="12" t="s">
        <v>8342</v>
      </c>
      <c r="S3794" s="9">
        <f t="shared" si="297"/>
        <v>42264.620115740734</v>
      </c>
      <c r="T3794" s="9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s="10">
        <f t="shared" si="296"/>
        <v>0</v>
      </c>
      <c r="Q3795" s="12" t="s">
        <v>8321</v>
      </c>
      <c r="R3795" s="12" t="s">
        <v>8325</v>
      </c>
      <c r="S3795" s="9">
        <f t="shared" si="297"/>
        <v>42713.962499999994</v>
      </c>
      <c r="T3795" s="9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s="10">
        <f t="shared" si="296"/>
        <v>0</v>
      </c>
      <c r="Q3796" s="12" t="s">
        <v>8321</v>
      </c>
      <c r="R3796" s="12" t="s">
        <v>8325</v>
      </c>
      <c r="S3796" s="9">
        <f t="shared" si="297"/>
        <v>42165.922858796301</v>
      </c>
      <c r="T3796" s="9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s="12" t="s">
        <v>8308</v>
      </c>
      <c r="R3797" s="12" t="s">
        <v>8342</v>
      </c>
      <c r="S3797" s="9">
        <f t="shared" si="297"/>
        <v>42165.785289351858</v>
      </c>
      <c r="T3797" s="9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s="12" t="s">
        <v>8308</v>
      </c>
      <c r="R3798" s="12" t="s">
        <v>8342</v>
      </c>
      <c r="S3798" s="9">
        <f t="shared" si="297"/>
        <v>42790.895567129628</v>
      </c>
      <c r="T3798" s="9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s="10">
        <f t="shared" si="296"/>
        <v>0</v>
      </c>
      <c r="Q3799" s="12" t="s">
        <v>8316</v>
      </c>
      <c r="R3799" s="12" t="s">
        <v>8334</v>
      </c>
      <c r="S3799" s="9">
        <f t="shared" si="297"/>
        <v>40799.872685185182</v>
      </c>
      <c r="T3799" s="9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s="10">
        <f t="shared" si="296"/>
        <v>0</v>
      </c>
      <c r="Q3800" s="12" t="s">
        <v>8319</v>
      </c>
      <c r="R3800" s="12" t="s">
        <v>8345</v>
      </c>
      <c r="S3800" s="9">
        <f t="shared" si="297"/>
        <v>41871.972025462965</v>
      </c>
      <c r="T3800" s="9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s="10">
        <f t="shared" si="296"/>
        <v>0</v>
      </c>
      <c r="Q3801" s="12" t="s">
        <v>8319</v>
      </c>
      <c r="R3801" s="12" t="s">
        <v>8345</v>
      </c>
      <c r="S3801" s="9">
        <f t="shared" si="297"/>
        <v>42224.102581018517</v>
      </c>
      <c r="T3801" s="9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s="10">
        <f t="shared" si="296"/>
        <v>0</v>
      </c>
      <c r="Q3802" s="12" t="s">
        <v>8327</v>
      </c>
      <c r="R3802" s="12" t="s">
        <v>8354</v>
      </c>
      <c r="S3802" s="9">
        <f t="shared" si="297"/>
        <v>41125.283159722225</v>
      </c>
      <c r="T3802" s="9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s="10">
        <f t="shared" si="296"/>
        <v>0</v>
      </c>
      <c r="Q3803" s="12" t="s">
        <v>8311</v>
      </c>
      <c r="R3803" s="12" t="s">
        <v>8348</v>
      </c>
      <c r="S3803" s="9">
        <f t="shared" si="297"/>
        <v>42795.696145833332</v>
      </c>
      <c r="T3803" s="9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s="10">
        <f t="shared" si="296"/>
        <v>0</v>
      </c>
      <c r="Q3804" s="12" t="s">
        <v>8308</v>
      </c>
      <c r="R3804" s="12" t="s">
        <v>8342</v>
      </c>
      <c r="S3804" s="9">
        <f t="shared" si="297"/>
        <v>42380.812627314815</v>
      </c>
      <c r="T3804" s="9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s="10">
        <f t="shared" si="296"/>
        <v>0</v>
      </c>
      <c r="Q3805" s="12" t="s">
        <v>8323</v>
      </c>
      <c r="R3805" s="12" t="s">
        <v>8324</v>
      </c>
      <c r="S3805" s="9">
        <f t="shared" si="297"/>
        <v>41851.636388888888</v>
      </c>
      <c r="T3805" s="9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10">
        <f t="shared" si="296"/>
        <v>0</v>
      </c>
      <c r="Q3806" s="12" t="s">
        <v>8323</v>
      </c>
      <c r="R3806" s="12" t="s">
        <v>8326</v>
      </c>
      <c r="S3806" s="9">
        <f t="shared" si="297"/>
        <v>42762.040902777779</v>
      </c>
      <c r="T3806" s="9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s="10">
        <f t="shared" si="296"/>
        <v>0</v>
      </c>
      <c r="Q3807" s="12" t="s">
        <v>8323</v>
      </c>
      <c r="R3807" s="12" t="s">
        <v>8335</v>
      </c>
      <c r="S3807" s="9">
        <f t="shared" si="297"/>
        <v>42285.143969907411</v>
      </c>
      <c r="T3807" s="9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10">
        <f t="shared" si="296"/>
        <v>0</v>
      </c>
      <c r="Q3808" s="12" t="s">
        <v>8323</v>
      </c>
      <c r="R3808" s="12" t="s">
        <v>8326</v>
      </c>
      <c r="S3808" s="9">
        <f t="shared" si="297"/>
        <v>41774.651203703703</v>
      </c>
      <c r="T3808" s="9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s="10">
        <f t="shared" si="296"/>
        <v>0</v>
      </c>
      <c r="Q3809" s="12" t="s">
        <v>8319</v>
      </c>
      <c r="R3809" s="12" t="s">
        <v>8357</v>
      </c>
      <c r="S3809" s="9">
        <f t="shared" si="297"/>
        <v>41942.653379629628</v>
      </c>
      <c r="T3809" s="9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s="10">
        <f t="shared" si="296"/>
        <v>0</v>
      </c>
      <c r="Q3810" s="12" t="s">
        <v>8321</v>
      </c>
      <c r="R3810" s="12" t="s">
        <v>8337</v>
      </c>
      <c r="S3810" s="9">
        <f t="shared" si="297"/>
        <v>41882.937303240738</v>
      </c>
      <c r="T3810" s="9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s="10">
        <f t="shared" si="296"/>
        <v>0</v>
      </c>
      <c r="Q3811" s="12" t="s">
        <v>8321</v>
      </c>
      <c r="R3811" s="12" t="s">
        <v>8339</v>
      </c>
      <c r="S3811" s="9">
        <f t="shared" si="297"/>
        <v>41634.715173611112</v>
      </c>
      <c r="T3811" s="9">
        <f t="shared" si="298"/>
        <v>41664.715173611112</v>
      </c>
      <c r="U3811">
        <f t="shared" si="299"/>
        <v>2013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s="10">
        <f t="shared" si="296"/>
        <v>0</v>
      </c>
      <c r="Q3812" s="12" t="s">
        <v>8321</v>
      </c>
      <c r="R3812" s="12" t="s">
        <v>8339</v>
      </c>
      <c r="S3812" s="9">
        <f t="shared" si="297"/>
        <v>41837.767500000002</v>
      </c>
      <c r="T3812" s="9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s="10">
        <f t="shared" si="296"/>
        <v>0</v>
      </c>
      <c r="Q3813" s="12" t="s">
        <v>8308</v>
      </c>
      <c r="R3813" s="12" t="s">
        <v>8342</v>
      </c>
      <c r="S3813" s="9">
        <f t="shared" si="297"/>
        <v>42303.659317129626</v>
      </c>
      <c r="T3813" s="9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s="10">
        <f t="shared" si="296"/>
        <v>0</v>
      </c>
      <c r="Q3814" s="12" t="s">
        <v>8327</v>
      </c>
      <c r="R3814" s="12" t="s">
        <v>8350</v>
      </c>
      <c r="S3814" s="9">
        <f t="shared" si="297"/>
        <v>41013.822858796295</v>
      </c>
      <c r="T3814" s="9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s="10">
        <f t="shared" si="296"/>
        <v>0</v>
      </c>
      <c r="Q3815" s="12" t="s">
        <v>8313</v>
      </c>
      <c r="R3815" s="12" t="s">
        <v>8355</v>
      </c>
      <c r="S3815" s="9">
        <f t="shared" si="297"/>
        <v>42188.252199074079</v>
      </c>
      <c r="T3815" s="9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s="10">
        <f t="shared" si="296"/>
        <v>0</v>
      </c>
      <c r="Q3816" s="12" t="s">
        <v>8319</v>
      </c>
      <c r="R3816" s="12" t="s">
        <v>8345</v>
      </c>
      <c r="S3816" s="9">
        <f t="shared" si="297"/>
        <v>42164.170046296291</v>
      </c>
      <c r="T3816" s="9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s="10">
        <f t="shared" si="296"/>
        <v>0</v>
      </c>
      <c r="Q3817" s="12" t="s">
        <v>8319</v>
      </c>
      <c r="R3817" s="12" t="s">
        <v>8357</v>
      </c>
      <c r="S3817" s="9">
        <f t="shared" si="297"/>
        <v>41835.951782407406</v>
      </c>
      <c r="T3817" s="9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s="10">
        <f t="shared" si="296"/>
        <v>0</v>
      </c>
      <c r="Q3818" s="12" t="s">
        <v>8319</v>
      </c>
      <c r="R3818" s="12" t="s">
        <v>8345</v>
      </c>
      <c r="S3818" s="9">
        <f t="shared" si="297"/>
        <v>42155.139479166668</v>
      </c>
      <c r="T3818" s="9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s="10">
        <f t="shared" si="296"/>
        <v>0</v>
      </c>
      <c r="Q3819" s="12" t="s">
        <v>8323</v>
      </c>
      <c r="R3819" s="12" t="s">
        <v>8326</v>
      </c>
      <c r="S3819" s="9">
        <f t="shared" si="297"/>
        <v>42325.920717592591</v>
      </c>
      <c r="T3819" s="9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10">
        <f t="shared" si="296"/>
        <v>0</v>
      </c>
      <c r="Q3820" s="12" t="s">
        <v>8323</v>
      </c>
      <c r="R3820" s="12" t="s">
        <v>8326</v>
      </c>
      <c r="S3820" s="9">
        <f t="shared" si="297"/>
        <v>42675.262962962966</v>
      </c>
      <c r="T3820" s="9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s="10">
        <f t="shared" si="296"/>
        <v>0</v>
      </c>
      <c r="Q3821" s="12" t="s">
        <v>8323</v>
      </c>
      <c r="R3821" s="12" t="s">
        <v>8326</v>
      </c>
      <c r="S3821" s="9">
        <f t="shared" si="297"/>
        <v>42322.025115740747</v>
      </c>
      <c r="T3821" s="9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s="10">
        <f t="shared" si="296"/>
        <v>0</v>
      </c>
      <c r="Q3822" s="12" t="s">
        <v>8323</v>
      </c>
      <c r="R3822" s="12" t="s">
        <v>8326</v>
      </c>
      <c r="S3822" s="9">
        <f t="shared" si="297"/>
        <v>42700.804756944446</v>
      </c>
      <c r="T3822" s="9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s="10">
        <f t="shared" si="296"/>
        <v>0</v>
      </c>
      <c r="Q3823" s="12" t="s">
        <v>8311</v>
      </c>
      <c r="R3823" s="12" t="s">
        <v>8356</v>
      </c>
      <c r="S3823" s="9">
        <f t="shared" si="297"/>
        <v>41257.531712962962</v>
      </c>
      <c r="T3823" s="9">
        <f t="shared" si="298"/>
        <v>41306.708333333336</v>
      </c>
      <c r="U3823">
        <f t="shared" si="299"/>
        <v>2012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s="10">
        <f t="shared" si="296"/>
        <v>0</v>
      </c>
      <c r="Q3824" s="12" t="s">
        <v>8319</v>
      </c>
      <c r="R3824" s="12" t="s">
        <v>8345</v>
      </c>
      <c r="S3824" s="9">
        <f t="shared" si="297"/>
        <v>42122.629502314812</v>
      </c>
      <c r="T3824" s="9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s="10">
        <f t="shared" si="296"/>
        <v>0</v>
      </c>
      <c r="Q3825" s="12" t="s">
        <v>8323</v>
      </c>
      <c r="R3825" s="12" t="s">
        <v>8326</v>
      </c>
      <c r="S3825" s="9">
        <f t="shared" si="297"/>
        <v>42550.048449074078</v>
      </c>
      <c r="T3825" s="9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s="10">
        <f t="shared" si="296"/>
        <v>0</v>
      </c>
      <c r="Q3826" s="12" t="s">
        <v>8311</v>
      </c>
      <c r="R3826" s="12" t="s">
        <v>8352</v>
      </c>
      <c r="S3826" s="9">
        <f t="shared" si="297"/>
        <v>41289.999641203707</v>
      </c>
      <c r="T3826" s="9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s="10">
        <f t="shared" si="296"/>
        <v>0</v>
      </c>
      <c r="Q3827" s="12" t="s">
        <v>8321</v>
      </c>
      <c r="R3827" s="12" t="s">
        <v>8325</v>
      </c>
      <c r="S3827" s="9">
        <f t="shared" si="297"/>
        <v>42351.658842592587</v>
      </c>
      <c r="T3827" s="9">
        <f t="shared" si="298"/>
        <v>42381.658842592587</v>
      </c>
      <c r="U3827">
        <f t="shared" si="299"/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s="10">
        <f t="shared" si="296"/>
        <v>0</v>
      </c>
      <c r="Q3828" s="12" t="s">
        <v>8327</v>
      </c>
      <c r="R3828" s="12" t="s">
        <v>8350</v>
      </c>
      <c r="S3828" s="9">
        <f t="shared" si="297"/>
        <v>41681.189699074072</v>
      </c>
      <c r="T3828" s="9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s="10">
        <f t="shared" si="296"/>
        <v>0</v>
      </c>
      <c r="Q3829" s="12" t="s">
        <v>8313</v>
      </c>
      <c r="R3829" s="12" t="s">
        <v>8351</v>
      </c>
      <c r="S3829" s="9">
        <f t="shared" si="297"/>
        <v>42603.354131944448</v>
      </c>
      <c r="T3829" s="9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s="10">
        <f t="shared" si="296"/>
        <v>0</v>
      </c>
      <c r="Q3830" s="12" t="s">
        <v>8313</v>
      </c>
      <c r="R3830" s="12" t="s">
        <v>8314</v>
      </c>
      <c r="S3830" s="9">
        <f t="shared" si="297"/>
        <v>42067.234375</v>
      </c>
      <c r="T3830" s="9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s="10">
        <f t="shared" si="296"/>
        <v>0</v>
      </c>
      <c r="Q3831" s="12" t="s">
        <v>8316</v>
      </c>
      <c r="R3831" s="12" t="s">
        <v>8334</v>
      </c>
      <c r="S3831" s="9">
        <f t="shared" si="297"/>
        <v>41927.235636574071</v>
      </c>
      <c r="T3831" s="9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s="10">
        <f t="shared" si="296"/>
        <v>0</v>
      </c>
      <c r="Q3832" s="12" t="s">
        <v>8319</v>
      </c>
      <c r="R3832" s="12" t="s">
        <v>8345</v>
      </c>
      <c r="S3832" s="9">
        <f t="shared" si="297"/>
        <v>42342.03943287037</v>
      </c>
      <c r="T3832" s="9">
        <f t="shared" si="298"/>
        <v>42372.03943287037</v>
      </c>
      <c r="U3832">
        <f t="shared" si="299"/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s="10">
        <f t="shared" si="296"/>
        <v>0</v>
      </c>
      <c r="Q3833" s="12" t="s">
        <v>8319</v>
      </c>
      <c r="R3833" s="12" t="s">
        <v>8345</v>
      </c>
      <c r="S3833" s="9">
        <f t="shared" si="297"/>
        <v>42224.408275462964</v>
      </c>
      <c r="T3833" s="9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s="10">
        <f t="shared" si="296"/>
        <v>0</v>
      </c>
      <c r="Q3834" s="12" t="s">
        <v>8319</v>
      </c>
      <c r="R3834" s="12" t="s">
        <v>8345</v>
      </c>
      <c r="S3834" s="9">
        <f t="shared" si="297"/>
        <v>41830.820567129631</v>
      </c>
      <c r="T3834" s="9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s="10">
        <f t="shared" si="296"/>
        <v>0</v>
      </c>
      <c r="Q3835" s="12" t="s">
        <v>8319</v>
      </c>
      <c r="R3835" s="12" t="s">
        <v>8345</v>
      </c>
      <c r="S3835" s="9">
        <f t="shared" si="297"/>
        <v>42154.64025462963</v>
      </c>
      <c r="T3835" s="9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s="10">
        <f t="shared" si="296"/>
        <v>0</v>
      </c>
      <c r="Q3836" s="12" t="s">
        <v>8323</v>
      </c>
      <c r="R3836" s="12" t="s">
        <v>8324</v>
      </c>
      <c r="S3836" s="9">
        <f t="shared" si="297"/>
        <v>42790.583368055552</v>
      </c>
      <c r="T3836" s="9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s="10">
        <f t="shared" si="296"/>
        <v>0</v>
      </c>
      <c r="Q3837" s="12" t="s">
        <v>8323</v>
      </c>
      <c r="R3837" s="12" t="s">
        <v>8335</v>
      </c>
      <c r="S3837" s="9">
        <f t="shared" si="297"/>
        <v>42666.666932870372</v>
      </c>
      <c r="T3837" s="9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s="10">
        <f t="shared" si="296"/>
        <v>0</v>
      </c>
      <c r="Q3838" s="12" t="s">
        <v>8323</v>
      </c>
      <c r="R3838" s="12" t="s">
        <v>8335</v>
      </c>
      <c r="S3838" s="9">
        <f t="shared" si="297"/>
        <v>42180.145787037036</v>
      </c>
      <c r="T3838" s="9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s="10">
        <f t="shared" si="296"/>
        <v>0</v>
      </c>
      <c r="Q3839" s="12" t="s">
        <v>8323</v>
      </c>
      <c r="R3839" s="12" t="s">
        <v>8335</v>
      </c>
      <c r="S3839" s="9">
        <f t="shared" si="297"/>
        <v>41999.861064814817</v>
      </c>
      <c r="T3839" s="9">
        <f t="shared" si="298"/>
        <v>42029.861064814817</v>
      </c>
      <c r="U3839">
        <f t="shared" si="299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s="10">
        <f t="shared" si="296"/>
        <v>0</v>
      </c>
      <c r="Q3840" s="12" t="s">
        <v>8323</v>
      </c>
      <c r="R3840" s="12" t="s">
        <v>8335</v>
      </c>
      <c r="S3840" s="9">
        <f t="shared" si="297"/>
        <v>41854.602650462963</v>
      </c>
      <c r="T3840" s="9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s="10">
        <f t="shared" si="296"/>
        <v>0</v>
      </c>
      <c r="Q3841" s="12" t="s">
        <v>8321</v>
      </c>
      <c r="R3841" s="12" t="s">
        <v>8339</v>
      </c>
      <c r="S3841" s="9">
        <f t="shared" si="297"/>
        <v>42400.176377314812</v>
      </c>
      <c r="T3841" s="9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 s="10">
        <f t="shared" si="296"/>
        <v>0</v>
      </c>
      <c r="Q3842" s="12" t="s">
        <v>8311</v>
      </c>
      <c r="R3842" s="12" t="s">
        <v>8348</v>
      </c>
      <c r="S3842" s="9">
        <f t="shared" si="297"/>
        <v>41818.703275462962</v>
      </c>
      <c r="T3842" s="9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 s="10">
        <f t="shared" ref="P3843:P3906" si="301">IFERROR(ROUND(E3843/L3843,2),0)</f>
        <v>0</v>
      </c>
      <c r="Q3843" s="12" t="s">
        <v>8308</v>
      </c>
      <c r="R3843" s="12" t="s">
        <v>8342</v>
      </c>
      <c r="S3843" s="9">
        <f t="shared" ref="S3843:S3906" si="302">(((J3843/60)/60)/24)+DATE(1970,1,1)</f>
        <v>42086.83085648148</v>
      </c>
      <c r="T3843" s="9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s="10">
        <f t="shared" si="301"/>
        <v>0</v>
      </c>
      <c r="Q3844" s="12" t="s">
        <v>8311</v>
      </c>
      <c r="R3844" s="12" t="s">
        <v>8348</v>
      </c>
      <c r="S3844" s="9">
        <f t="shared" si="302"/>
        <v>42093.131469907406</v>
      </c>
      <c r="T3844" s="9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s="10">
        <f t="shared" si="301"/>
        <v>0</v>
      </c>
      <c r="Q3845" s="12" t="s">
        <v>8311</v>
      </c>
      <c r="R3845" s="12" t="s">
        <v>8348</v>
      </c>
      <c r="S3845" s="9">
        <f t="shared" si="302"/>
        <v>42707.926030092596</v>
      </c>
      <c r="T3845" s="9">
        <f t="shared" si="303"/>
        <v>42737.926030092596</v>
      </c>
      <c r="U3845">
        <f t="shared" si="304"/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s="10">
        <f t="shared" si="301"/>
        <v>0</v>
      </c>
      <c r="Q3846" s="12" t="s">
        <v>8308</v>
      </c>
      <c r="R3846" s="12" t="s">
        <v>8342</v>
      </c>
      <c r="S3846" s="9">
        <f t="shared" si="302"/>
        <v>41956.853078703702</v>
      </c>
      <c r="T3846" s="9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s="10">
        <f t="shared" si="301"/>
        <v>0</v>
      </c>
      <c r="Q3847" s="12" t="s">
        <v>8321</v>
      </c>
      <c r="R3847" s="12" t="s">
        <v>8325</v>
      </c>
      <c r="S3847" s="9">
        <f t="shared" si="302"/>
        <v>42567.004432870366</v>
      </c>
      <c r="T3847" s="9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s="10">
        <f t="shared" si="301"/>
        <v>0</v>
      </c>
      <c r="Q3848" s="12" t="s">
        <v>8321</v>
      </c>
      <c r="R3848" s="12" t="s">
        <v>8339</v>
      </c>
      <c r="S3848" s="9">
        <f t="shared" si="302"/>
        <v>42714.054398148146</v>
      </c>
      <c r="T3848" s="9">
        <f t="shared" si="303"/>
        <v>42744.054398148146</v>
      </c>
      <c r="U3848">
        <f t="shared" si="304"/>
        <v>2016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s="10">
        <f t="shared" si="301"/>
        <v>0</v>
      </c>
      <c r="Q3849" s="12" t="s">
        <v>8346</v>
      </c>
      <c r="R3849" s="12" t="s">
        <v>8347</v>
      </c>
      <c r="S3849" s="9">
        <f t="shared" si="302"/>
        <v>42382.431076388893</v>
      </c>
      <c r="T3849" s="9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s="10">
        <f t="shared" si="301"/>
        <v>0</v>
      </c>
      <c r="Q3850" s="12" t="s">
        <v>8323</v>
      </c>
      <c r="R3850" s="12" t="s">
        <v>8335</v>
      </c>
      <c r="S3850" s="9">
        <f t="shared" si="302"/>
        <v>42182.062476851846</v>
      </c>
      <c r="T3850" s="9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s="10">
        <f t="shared" si="301"/>
        <v>0</v>
      </c>
      <c r="Q3851" s="12" t="s">
        <v>8308</v>
      </c>
      <c r="R3851" s="12" t="s">
        <v>8310</v>
      </c>
      <c r="S3851" s="9">
        <f t="shared" si="302"/>
        <v>42732.060277777782</v>
      </c>
      <c r="T3851" s="9">
        <f t="shared" si="303"/>
        <v>42762.060277777782</v>
      </c>
      <c r="U3851">
        <f t="shared" si="304"/>
        <v>2016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s="10">
        <f t="shared" si="301"/>
        <v>0</v>
      </c>
      <c r="Q3852" s="12" t="s">
        <v>8321</v>
      </c>
      <c r="R3852" s="12" t="s">
        <v>8325</v>
      </c>
      <c r="S3852" s="9">
        <f t="shared" si="302"/>
        <v>42584.123865740738</v>
      </c>
      <c r="T3852" s="9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s="10">
        <f t="shared" si="301"/>
        <v>0</v>
      </c>
      <c r="Q3853" s="12" t="s">
        <v>8321</v>
      </c>
      <c r="R3853" s="12" t="s">
        <v>8325</v>
      </c>
      <c r="S3853" s="9">
        <f t="shared" si="302"/>
        <v>42164.908530092594</v>
      </c>
      <c r="T3853" s="9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s="10">
        <f t="shared" si="301"/>
        <v>0</v>
      </c>
      <c r="Q3854" s="12" t="s">
        <v>8321</v>
      </c>
      <c r="R3854" s="12" t="s">
        <v>8339</v>
      </c>
      <c r="S3854" s="9">
        <f t="shared" si="302"/>
        <v>42065.910983796297</v>
      </c>
      <c r="T3854" s="9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s="10">
        <f t="shared" si="301"/>
        <v>0</v>
      </c>
      <c r="Q3855" s="12" t="s">
        <v>8321</v>
      </c>
      <c r="R3855" s="12" t="s">
        <v>8339</v>
      </c>
      <c r="S3855" s="9">
        <f t="shared" si="302"/>
        <v>42366.982627314821</v>
      </c>
      <c r="T3855" s="9">
        <f t="shared" si="303"/>
        <v>42396.982627314821</v>
      </c>
      <c r="U3855">
        <f t="shared" si="304"/>
        <v>2015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s="10">
        <f t="shared" si="301"/>
        <v>0</v>
      </c>
      <c r="Q3856" s="12" t="s">
        <v>8321</v>
      </c>
      <c r="R3856" s="12" t="s">
        <v>8339</v>
      </c>
      <c r="S3856" s="9">
        <f t="shared" si="302"/>
        <v>40703.234386574077</v>
      </c>
      <c r="T3856" s="9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s="10">
        <f t="shared" si="301"/>
        <v>0</v>
      </c>
      <c r="Q3857" s="12" t="s">
        <v>8308</v>
      </c>
      <c r="R3857" s="12" t="s">
        <v>8342</v>
      </c>
      <c r="S3857" s="9">
        <f t="shared" si="302"/>
        <v>41975.842523148152</v>
      </c>
      <c r="T3857" s="9">
        <f t="shared" si="303"/>
        <v>42005.842523148152</v>
      </c>
      <c r="U3857">
        <f t="shared" si="304"/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s="10">
        <f t="shared" si="301"/>
        <v>0</v>
      </c>
      <c r="Q3858" s="12" t="s">
        <v>8308</v>
      </c>
      <c r="R3858" s="12" t="s">
        <v>8342</v>
      </c>
      <c r="S3858" s="9">
        <f t="shared" si="302"/>
        <v>42585.031782407401</v>
      </c>
      <c r="T3858" s="9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s="10">
        <f t="shared" si="301"/>
        <v>0</v>
      </c>
      <c r="Q3859" s="12" t="s">
        <v>8308</v>
      </c>
      <c r="R3859" s="12" t="s">
        <v>8342</v>
      </c>
      <c r="S3859" s="9">
        <f t="shared" si="302"/>
        <v>42515.061805555553</v>
      </c>
      <c r="T3859" s="9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s="10">
        <f t="shared" si="301"/>
        <v>0</v>
      </c>
      <c r="Q3860" s="12" t="s">
        <v>8346</v>
      </c>
      <c r="R3860" s="12" t="s">
        <v>8347</v>
      </c>
      <c r="S3860" s="9">
        <f t="shared" si="302"/>
        <v>42058.719641203701</v>
      </c>
      <c r="T3860" s="9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s="10">
        <f t="shared" si="301"/>
        <v>0</v>
      </c>
      <c r="Q3861" s="12" t="s">
        <v>8346</v>
      </c>
      <c r="R3861" s="12" t="s">
        <v>8347</v>
      </c>
      <c r="S3861" s="9">
        <f t="shared" si="302"/>
        <v>42678.871331018512</v>
      </c>
      <c r="T3861" s="9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s="10">
        <f t="shared" si="301"/>
        <v>0</v>
      </c>
      <c r="Q3862" s="12" t="s">
        <v>8316</v>
      </c>
      <c r="R3862" s="12" t="s">
        <v>8334</v>
      </c>
      <c r="S3862" s="9">
        <f t="shared" si="302"/>
        <v>41813.861388888887</v>
      </c>
      <c r="T3862" s="9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s="12" t="s">
        <v>8319</v>
      </c>
      <c r="R3863" s="12" t="s">
        <v>8345</v>
      </c>
      <c r="S3863" s="9">
        <f t="shared" si="302"/>
        <v>42509.724328703705</v>
      </c>
      <c r="T3863" s="9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s="10">
        <f t="shared" si="301"/>
        <v>0</v>
      </c>
      <c r="Q3864" s="12" t="s">
        <v>8311</v>
      </c>
      <c r="R3864" s="12" t="s">
        <v>8348</v>
      </c>
      <c r="S3864" s="9">
        <f t="shared" si="302"/>
        <v>42074.060671296291</v>
      </c>
      <c r="T3864" s="9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s="10">
        <f t="shared" si="301"/>
        <v>0</v>
      </c>
      <c r="Q3865" s="12" t="s">
        <v>8311</v>
      </c>
      <c r="R3865" s="12" t="s">
        <v>8352</v>
      </c>
      <c r="S3865" s="9">
        <f t="shared" si="302"/>
        <v>42554.917488425926</v>
      </c>
      <c r="T3865" s="9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s="10">
        <f t="shared" si="301"/>
        <v>0</v>
      </c>
      <c r="Q3866" s="12" t="s">
        <v>8327</v>
      </c>
      <c r="R3866" s="12" t="s">
        <v>8330</v>
      </c>
      <c r="S3866" s="9">
        <f t="shared" si="302"/>
        <v>42471.052152777775</v>
      </c>
      <c r="T3866" s="9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s="10">
        <f t="shared" si="301"/>
        <v>0</v>
      </c>
      <c r="Q3867" s="12" t="s">
        <v>8327</v>
      </c>
      <c r="R3867" s="12" t="s">
        <v>8330</v>
      </c>
      <c r="S3867" s="9">
        <f t="shared" si="302"/>
        <v>42614.675625000003</v>
      </c>
      <c r="T3867" s="9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s="10">
        <f t="shared" si="301"/>
        <v>0</v>
      </c>
      <c r="Q3868" s="12" t="s">
        <v>8316</v>
      </c>
      <c r="R3868" s="12" t="s">
        <v>8344</v>
      </c>
      <c r="S3868" s="9">
        <f t="shared" si="302"/>
        <v>42709.002881944441</v>
      </c>
      <c r="T3868" s="9">
        <f t="shared" si="303"/>
        <v>42739.002881944441</v>
      </c>
      <c r="U3868">
        <f t="shared" si="304"/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s="10">
        <f t="shared" si="301"/>
        <v>0</v>
      </c>
      <c r="Q3869" s="12" t="s">
        <v>8308</v>
      </c>
      <c r="R3869" s="12" t="s">
        <v>8342</v>
      </c>
      <c r="S3869" s="9">
        <f t="shared" si="302"/>
        <v>42130.78361111111</v>
      </c>
      <c r="T3869" s="9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s="10">
        <f t="shared" si="301"/>
        <v>0</v>
      </c>
      <c r="Q3870" s="12" t="s">
        <v>8308</v>
      </c>
      <c r="R3870" s="12" t="s">
        <v>8342</v>
      </c>
      <c r="S3870" s="9">
        <f t="shared" si="302"/>
        <v>42592.836076388892</v>
      </c>
      <c r="T3870" s="9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s="10">
        <f t="shared" si="301"/>
        <v>0</v>
      </c>
      <c r="Q3871" s="12" t="s">
        <v>8319</v>
      </c>
      <c r="R3871" s="12" t="s">
        <v>8345</v>
      </c>
      <c r="S3871" s="9">
        <f t="shared" si="302"/>
        <v>42397.89980324074</v>
      </c>
      <c r="T3871" s="9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s="10">
        <f t="shared" si="301"/>
        <v>0</v>
      </c>
      <c r="Q3872" s="12" t="s">
        <v>8319</v>
      </c>
      <c r="R3872" s="12" t="s">
        <v>8345</v>
      </c>
      <c r="S3872" s="9">
        <f t="shared" si="302"/>
        <v>42265.818622685183</v>
      </c>
      <c r="T3872" s="9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s="10">
        <f t="shared" si="301"/>
        <v>0</v>
      </c>
      <c r="Q3873" s="12" t="s">
        <v>8319</v>
      </c>
      <c r="R3873" s="12" t="s">
        <v>8357</v>
      </c>
      <c r="S3873" s="9">
        <f t="shared" si="302"/>
        <v>42498.899398148147</v>
      </c>
      <c r="T3873" s="9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s="10">
        <f t="shared" si="301"/>
        <v>0</v>
      </c>
      <c r="Q3874" s="12" t="s">
        <v>8319</v>
      </c>
      <c r="R3874" s="12" t="s">
        <v>8345</v>
      </c>
      <c r="S3874" s="9">
        <f t="shared" si="302"/>
        <v>42487.825752314813</v>
      </c>
      <c r="T3874" s="9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s="10">
        <f t="shared" si="301"/>
        <v>0</v>
      </c>
      <c r="Q3875" s="12" t="s">
        <v>8319</v>
      </c>
      <c r="R3875" s="12" t="s">
        <v>8345</v>
      </c>
      <c r="S3875" s="9">
        <f t="shared" si="302"/>
        <v>42060.00980324074</v>
      </c>
      <c r="T3875" s="9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s="10">
        <f t="shared" si="301"/>
        <v>0</v>
      </c>
      <c r="Q3876" s="12" t="s">
        <v>8319</v>
      </c>
      <c r="R3876" s="12" t="s">
        <v>8345</v>
      </c>
      <c r="S3876" s="9">
        <f t="shared" si="302"/>
        <v>42140.173252314817</v>
      </c>
      <c r="T3876" s="9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s="10">
        <f t="shared" si="301"/>
        <v>0</v>
      </c>
      <c r="Q3877" s="12" t="s">
        <v>8319</v>
      </c>
      <c r="R3877" s="12" t="s">
        <v>8345</v>
      </c>
      <c r="S3877" s="9">
        <f t="shared" si="302"/>
        <v>42089.84520833334</v>
      </c>
      <c r="T3877" s="9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s="10">
        <f t="shared" si="301"/>
        <v>0</v>
      </c>
      <c r="Q3878" s="12" t="s">
        <v>8311</v>
      </c>
      <c r="R3878" s="12" t="s">
        <v>8356</v>
      </c>
      <c r="S3878" s="9">
        <f t="shared" si="302"/>
        <v>41863.636006944449</v>
      </c>
      <c r="T3878" s="9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10">
        <f t="shared" si="301"/>
        <v>0</v>
      </c>
      <c r="Q3879" s="12" t="s">
        <v>8323</v>
      </c>
      <c r="R3879" s="12" t="s">
        <v>8326</v>
      </c>
      <c r="S3879" s="9">
        <f t="shared" si="302"/>
        <v>42515.078217592592</v>
      </c>
      <c r="T3879" s="9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s="10">
        <f t="shared" si="301"/>
        <v>0</v>
      </c>
      <c r="Q3880" s="12" t="s">
        <v>8323</v>
      </c>
      <c r="R3880" s="12" t="s">
        <v>8324</v>
      </c>
      <c r="S3880" s="9">
        <f t="shared" si="302"/>
        <v>42498.008391203708</v>
      </c>
      <c r="T3880" s="9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8323</v>
      </c>
      <c r="R3881" s="12" t="s">
        <v>8335</v>
      </c>
      <c r="S3881" s="9">
        <f t="shared" si="302"/>
        <v>42065.791574074072</v>
      </c>
      <c r="T3881" s="9">
        <f t="shared" si="303"/>
        <v>42090.749907407408</v>
      </c>
      <c r="U3881">
        <f t="shared" si="304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s="10">
        <f t="shared" si="301"/>
        <v>0</v>
      </c>
      <c r="Q3882" s="12" t="s">
        <v>8323</v>
      </c>
      <c r="R3882" s="12" t="s">
        <v>8335</v>
      </c>
      <c r="S3882" s="9">
        <f t="shared" si="302"/>
        <v>41954.228032407409</v>
      </c>
      <c r="T3882" s="9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s="10">
        <f t="shared" si="301"/>
        <v>0</v>
      </c>
      <c r="Q3883" s="12" t="s">
        <v>8323</v>
      </c>
      <c r="R3883" s="12" t="s">
        <v>8326</v>
      </c>
      <c r="S3883" s="9">
        <f t="shared" si="302"/>
        <v>42433.338749999995</v>
      </c>
      <c r="T3883" s="9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s="10">
        <f t="shared" si="301"/>
        <v>0</v>
      </c>
      <c r="Q3884" s="12" t="s">
        <v>8323</v>
      </c>
      <c r="R3884" s="12" t="s">
        <v>8326</v>
      </c>
      <c r="S3884" s="9">
        <f t="shared" si="302"/>
        <v>42296.154131944444</v>
      </c>
      <c r="T3884" s="9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s="10">
        <f t="shared" si="301"/>
        <v>0</v>
      </c>
      <c r="Q3885" s="12" t="s">
        <v>8323</v>
      </c>
      <c r="R3885" s="12" t="s">
        <v>8326</v>
      </c>
      <c r="S3885" s="9">
        <f t="shared" si="302"/>
        <v>42344.824502314819</v>
      </c>
      <c r="T3885" s="9">
        <f t="shared" si="303"/>
        <v>42400.996527777781</v>
      </c>
      <c r="U3885">
        <f t="shared" si="304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s="10">
        <f t="shared" si="301"/>
        <v>0</v>
      </c>
      <c r="Q3886" s="12" t="s">
        <v>8323</v>
      </c>
      <c r="R3886" s="12" t="s">
        <v>8326</v>
      </c>
      <c r="S3886" s="9">
        <f t="shared" si="302"/>
        <v>42538.742893518516</v>
      </c>
      <c r="T3886" s="9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s="10">
        <f t="shared" si="301"/>
        <v>0</v>
      </c>
      <c r="Q3887" s="12" t="s">
        <v>8323</v>
      </c>
      <c r="R3887" s="12" t="s">
        <v>8326</v>
      </c>
      <c r="S3887" s="9">
        <f t="shared" si="302"/>
        <v>41836.190937499996</v>
      </c>
      <c r="T3887" s="9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s="10">
        <f t="shared" si="301"/>
        <v>0</v>
      </c>
      <c r="Q3888" s="12" t="s">
        <v>8319</v>
      </c>
      <c r="R3888" s="12" t="s">
        <v>8345</v>
      </c>
      <c r="S3888" s="9">
        <f t="shared" si="302"/>
        <v>42093.181944444441</v>
      </c>
      <c r="T3888" s="9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s="10">
        <f t="shared" si="301"/>
        <v>0</v>
      </c>
      <c r="Q3889" s="12" t="s">
        <v>8308</v>
      </c>
      <c r="R3889" s="12" t="s">
        <v>8342</v>
      </c>
      <c r="S3889" s="9">
        <f t="shared" si="302"/>
        <v>42283.3909375</v>
      </c>
      <c r="T3889" s="9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s="10">
        <f t="shared" si="301"/>
        <v>0</v>
      </c>
      <c r="Q3890" s="12" t="s">
        <v>8319</v>
      </c>
      <c r="R3890" s="12" t="s">
        <v>8345</v>
      </c>
      <c r="S3890" s="9">
        <f t="shared" si="302"/>
        <v>41841.682314814818</v>
      </c>
      <c r="T3890" s="9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s="10">
        <f t="shared" si="301"/>
        <v>0</v>
      </c>
      <c r="Q3891" s="12" t="s">
        <v>8323</v>
      </c>
      <c r="R3891" s="12" t="s">
        <v>8324</v>
      </c>
      <c r="S3891" s="9">
        <f t="shared" si="302"/>
        <v>42293.922986111109</v>
      </c>
      <c r="T3891" s="9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s="10">
        <f t="shared" si="301"/>
        <v>0</v>
      </c>
      <c r="Q3892" s="12" t="s">
        <v>8323</v>
      </c>
      <c r="R3892" s="12" t="s">
        <v>8326</v>
      </c>
      <c r="S3892" s="9">
        <f t="shared" si="302"/>
        <v>42419.246168981481</v>
      </c>
      <c r="T3892" s="9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s="10">
        <f t="shared" si="301"/>
        <v>0</v>
      </c>
      <c r="Q3893" s="12" t="s">
        <v>8311</v>
      </c>
      <c r="R3893" s="12" t="s">
        <v>8348</v>
      </c>
      <c r="S3893" s="9">
        <f t="shared" si="302"/>
        <v>42086.811400462961</v>
      </c>
      <c r="T3893" s="9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8323</v>
      </c>
      <c r="R3894" s="12" t="s">
        <v>8326</v>
      </c>
      <c r="S3894" s="9">
        <f t="shared" si="302"/>
        <v>42613.841261574074</v>
      </c>
      <c r="T3894" s="9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s="10">
        <f t="shared" si="301"/>
        <v>0</v>
      </c>
      <c r="Q3895" s="12" t="s">
        <v>8313</v>
      </c>
      <c r="R3895" s="12" t="s">
        <v>8314</v>
      </c>
      <c r="S3895" s="9">
        <f t="shared" si="302"/>
        <v>41829.889027777775</v>
      </c>
      <c r="T3895" s="9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s="10">
        <f t="shared" si="301"/>
        <v>0</v>
      </c>
      <c r="Q3896" s="12" t="s">
        <v>8321</v>
      </c>
      <c r="R3896" s="12" t="s">
        <v>8325</v>
      </c>
      <c r="S3896" s="9">
        <f t="shared" si="302"/>
        <v>42096.686400462961</v>
      </c>
      <c r="T3896" s="9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s="10">
        <f t="shared" si="301"/>
        <v>0</v>
      </c>
      <c r="Q3897" s="12" t="s">
        <v>8316</v>
      </c>
      <c r="R3897" s="12" t="s">
        <v>8344</v>
      </c>
      <c r="S3897" s="9">
        <f t="shared" si="302"/>
        <v>41773.008738425924</v>
      </c>
      <c r="T3897" s="9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s="10">
        <f t="shared" si="301"/>
        <v>0</v>
      </c>
      <c r="Q3898" s="12" t="s">
        <v>8319</v>
      </c>
      <c r="R3898" s="12" t="s">
        <v>8345</v>
      </c>
      <c r="S3898" s="9">
        <f t="shared" si="302"/>
        <v>42655.736956018518</v>
      </c>
      <c r="T3898" s="9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s="10">
        <f t="shared" si="301"/>
        <v>0</v>
      </c>
      <c r="Q3899" s="12" t="s">
        <v>8319</v>
      </c>
      <c r="R3899" s="12" t="s">
        <v>8345</v>
      </c>
      <c r="S3899" s="9">
        <f t="shared" si="302"/>
        <v>42031.965138888889</v>
      </c>
      <c r="T3899" s="9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s="10">
        <f t="shared" si="301"/>
        <v>0</v>
      </c>
      <c r="Q3900" s="12" t="s">
        <v>8319</v>
      </c>
      <c r="R3900" s="12" t="s">
        <v>8345</v>
      </c>
      <c r="S3900" s="9">
        <f t="shared" si="302"/>
        <v>41829.592002314814</v>
      </c>
      <c r="T3900" s="9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s="10">
        <f t="shared" si="301"/>
        <v>0</v>
      </c>
      <c r="Q3901" s="12" t="s">
        <v>8311</v>
      </c>
      <c r="R3901" s="12" t="s">
        <v>8356</v>
      </c>
      <c r="S3901" s="9">
        <f t="shared" si="302"/>
        <v>41537.869143518517</v>
      </c>
      <c r="T3901" s="9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10">
        <f t="shared" si="301"/>
        <v>0</v>
      </c>
      <c r="Q3902" s="12" t="s">
        <v>8323</v>
      </c>
      <c r="R3902" s="12" t="s">
        <v>8326</v>
      </c>
      <c r="S3902" s="9">
        <f t="shared" si="302"/>
        <v>42108.692060185189</v>
      </c>
      <c r="T3902" s="9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s="10">
        <f t="shared" si="301"/>
        <v>0</v>
      </c>
      <c r="Q3903" s="12" t="s">
        <v>8323</v>
      </c>
      <c r="R3903" s="12" t="s">
        <v>8335</v>
      </c>
      <c r="S3903" s="9">
        <f t="shared" si="302"/>
        <v>42527.00953703704</v>
      </c>
      <c r="T3903" s="9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10">
        <f t="shared" si="301"/>
        <v>0</v>
      </c>
      <c r="Q3904" s="12" t="s">
        <v>8323</v>
      </c>
      <c r="R3904" s="12" t="s">
        <v>8326</v>
      </c>
      <c r="S3904" s="9">
        <f t="shared" si="302"/>
        <v>42228.151701388888</v>
      </c>
      <c r="T3904" s="9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10">
        <f t="shared" si="301"/>
        <v>0</v>
      </c>
      <c r="Q3905" s="12" t="s">
        <v>8321</v>
      </c>
      <c r="R3905" s="12" t="s">
        <v>8339</v>
      </c>
      <c r="S3905" s="9">
        <f t="shared" si="302"/>
        <v>41041.167627314811</v>
      </c>
      <c r="T3905" s="9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s="10">
        <f t="shared" si="301"/>
        <v>0</v>
      </c>
      <c r="Q3906" s="12" t="s">
        <v>8308</v>
      </c>
      <c r="R3906" s="12" t="s">
        <v>8342</v>
      </c>
      <c r="S3906" s="9">
        <f t="shared" si="302"/>
        <v>42380.696342592593</v>
      </c>
      <c r="T3906" s="9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s="10">
        <f t="shared" ref="P3907:P3970" si="306">IFERROR(ROUND(E3907/L3907,2),0)</f>
        <v>0</v>
      </c>
      <c r="Q3907" s="12" t="s">
        <v>8308</v>
      </c>
      <c r="R3907" s="12" t="s">
        <v>8342</v>
      </c>
      <c r="S3907" s="9">
        <f t="shared" ref="S3907:S3970" si="307">(((J3907/60)/60)/24)+DATE(1970,1,1)</f>
        <v>42503.353506944448</v>
      </c>
      <c r="T3907" s="9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s="10">
        <f t="shared" si="306"/>
        <v>0</v>
      </c>
      <c r="Q3908" s="12" t="s">
        <v>8321</v>
      </c>
      <c r="R3908" s="12" t="s">
        <v>8339</v>
      </c>
      <c r="S3908" s="9">
        <f t="shared" si="307"/>
        <v>42223.616018518514</v>
      </c>
      <c r="T3908" s="9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s="10">
        <f t="shared" si="306"/>
        <v>0</v>
      </c>
      <c r="Q3909" s="12" t="s">
        <v>8321</v>
      </c>
      <c r="R3909" s="12" t="s">
        <v>8337</v>
      </c>
      <c r="S3909" s="9">
        <f t="shared" si="307"/>
        <v>41969.767824074079</v>
      </c>
      <c r="T3909" s="9">
        <f t="shared" si="308"/>
        <v>42012.762499999997</v>
      </c>
      <c r="U3909">
        <f t="shared" si="309"/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s="10">
        <f t="shared" si="306"/>
        <v>0</v>
      </c>
      <c r="Q3910" s="12" t="s">
        <v>8321</v>
      </c>
      <c r="R3910" s="12" t="s">
        <v>8339</v>
      </c>
      <c r="S3910" s="9">
        <f t="shared" si="307"/>
        <v>42591.31858796296</v>
      </c>
      <c r="T3910" s="9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s="10">
        <f t="shared" si="306"/>
        <v>0</v>
      </c>
      <c r="Q3911" s="12" t="s">
        <v>8321</v>
      </c>
      <c r="R3911" s="12" t="s">
        <v>8339</v>
      </c>
      <c r="S3911" s="9">
        <f t="shared" si="307"/>
        <v>42171.827604166669</v>
      </c>
      <c r="T3911" s="9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s="10">
        <f t="shared" si="306"/>
        <v>0</v>
      </c>
      <c r="Q3912" s="12" t="s">
        <v>8327</v>
      </c>
      <c r="R3912" s="12" t="s">
        <v>8350</v>
      </c>
      <c r="S3912" s="9">
        <f t="shared" si="307"/>
        <v>40338.02002314815</v>
      </c>
      <c r="T3912" s="9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s="10">
        <f t="shared" si="306"/>
        <v>0</v>
      </c>
      <c r="Q3913" s="12" t="s">
        <v>8327</v>
      </c>
      <c r="R3913" s="12" t="s">
        <v>8330</v>
      </c>
      <c r="S3913" s="9">
        <f t="shared" si="307"/>
        <v>42451.866967592592</v>
      </c>
      <c r="T3913" s="9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s="10">
        <f t="shared" si="306"/>
        <v>0</v>
      </c>
      <c r="Q3914" s="12" t="s">
        <v>8319</v>
      </c>
      <c r="R3914" s="12" t="s">
        <v>8357</v>
      </c>
      <c r="S3914" s="9">
        <f t="shared" si="307"/>
        <v>42047.05574074074</v>
      </c>
      <c r="T3914" s="9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s="10">
        <f t="shared" si="306"/>
        <v>0</v>
      </c>
      <c r="Q3915" s="12" t="s">
        <v>8323</v>
      </c>
      <c r="R3915" s="12" t="s">
        <v>8326</v>
      </c>
      <c r="S3915" s="9">
        <f t="shared" si="307"/>
        <v>42408.999571759254</v>
      </c>
      <c r="T3915" s="9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s="10">
        <f t="shared" si="306"/>
        <v>0</v>
      </c>
      <c r="Q3916" s="12" t="s">
        <v>8319</v>
      </c>
      <c r="R3916" s="12" t="s">
        <v>8345</v>
      </c>
      <c r="S3916" s="9">
        <f t="shared" si="307"/>
        <v>42154.726446759261</v>
      </c>
      <c r="T3916" s="9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s="10">
        <f t="shared" si="306"/>
        <v>0</v>
      </c>
      <c r="Q3917" s="12" t="s">
        <v>8321</v>
      </c>
      <c r="R3917" s="12" t="s">
        <v>8339</v>
      </c>
      <c r="S3917" s="9">
        <f t="shared" si="307"/>
        <v>42285.909027777772</v>
      </c>
      <c r="T3917" s="9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s="10">
        <f t="shared" si="306"/>
        <v>0</v>
      </c>
      <c r="Q3918" s="12" t="s">
        <v>8327</v>
      </c>
      <c r="R3918" s="12" t="s">
        <v>8350</v>
      </c>
      <c r="S3918" s="9">
        <f t="shared" si="307"/>
        <v>40291.81150462963</v>
      </c>
      <c r="T3918" s="9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s="10">
        <f t="shared" si="306"/>
        <v>0</v>
      </c>
      <c r="Q3919" s="12" t="s">
        <v>8319</v>
      </c>
      <c r="R3919" s="12" t="s">
        <v>8345</v>
      </c>
      <c r="S3919" s="9">
        <f t="shared" si="307"/>
        <v>42029.07131944444</v>
      </c>
      <c r="T3919" s="9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s="10">
        <f t="shared" si="306"/>
        <v>0</v>
      </c>
      <c r="Q3920" s="12" t="s">
        <v>8313</v>
      </c>
      <c r="R3920" s="12" t="s">
        <v>8353</v>
      </c>
      <c r="S3920" s="9">
        <f t="shared" si="307"/>
        <v>41847.930694444447</v>
      </c>
      <c r="T3920" s="9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s="10">
        <f t="shared" si="306"/>
        <v>0</v>
      </c>
      <c r="Q3921" s="12" t="s">
        <v>8321</v>
      </c>
      <c r="R3921" s="12" t="s">
        <v>8325</v>
      </c>
      <c r="S3921" s="9">
        <f t="shared" si="307"/>
        <v>42072.758981481486</v>
      </c>
      <c r="T3921" s="9">
        <f t="shared" si="308"/>
        <v>42132.758981481486</v>
      </c>
      <c r="U3921">
        <f t="shared" si="30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s="10">
        <f t="shared" si="306"/>
        <v>0</v>
      </c>
      <c r="Q3922" s="12" t="s">
        <v>8321</v>
      </c>
      <c r="R3922" s="12" t="s">
        <v>8325</v>
      </c>
      <c r="S3922" s="9">
        <f t="shared" si="307"/>
        <v>42255.927824074075</v>
      </c>
      <c r="T3922" s="9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10">
        <f t="shared" si="306"/>
        <v>0</v>
      </c>
      <c r="Q3923" s="12" t="s">
        <v>8321</v>
      </c>
      <c r="R3923" s="12" t="s">
        <v>8339</v>
      </c>
      <c r="S3923" s="9">
        <f t="shared" si="307"/>
        <v>41827.989861111113</v>
      </c>
      <c r="T3923" s="9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s="10">
        <f t="shared" si="306"/>
        <v>0</v>
      </c>
      <c r="Q3924" s="12" t="s">
        <v>8319</v>
      </c>
      <c r="R3924" s="12" t="s">
        <v>8345</v>
      </c>
      <c r="S3924" s="9">
        <f t="shared" si="307"/>
        <v>41897.660833333335</v>
      </c>
      <c r="T3924" s="9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s="10">
        <f t="shared" si="306"/>
        <v>0</v>
      </c>
      <c r="Q3925" s="12" t="s">
        <v>8311</v>
      </c>
      <c r="R3925" s="12" t="s">
        <v>8348</v>
      </c>
      <c r="S3925" s="9">
        <f t="shared" si="307"/>
        <v>42289.89634259259</v>
      </c>
      <c r="T3925" s="9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s="10">
        <f t="shared" si="306"/>
        <v>0</v>
      </c>
      <c r="Q3926" s="12" t="s">
        <v>8313</v>
      </c>
      <c r="R3926" s="12" t="s">
        <v>8355</v>
      </c>
      <c r="S3926" s="9">
        <f t="shared" si="307"/>
        <v>42219.282951388886</v>
      </c>
      <c r="T3926" s="9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s="12" t="s">
        <v>8327</v>
      </c>
      <c r="R3927" s="12" t="s">
        <v>8330</v>
      </c>
      <c r="S3927" s="9">
        <f t="shared" si="307"/>
        <v>42779.21365740741</v>
      </c>
      <c r="T3927" s="9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s="10">
        <f t="shared" si="306"/>
        <v>0</v>
      </c>
      <c r="Q3928" s="12" t="s">
        <v>8319</v>
      </c>
      <c r="R3928" s="12" t="s">
        <v>8345</v>
      </c>
      <c r="S3928" s="9">
        <f t="shared" si="307"/>
        <v>42238.022905092599</v>
      </c>
      <c r="T3928" s="9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s="10">
        <f t="shared" si="306"/>
        <v>0</v>
      </c>
      <c r="Q3929" s="12" t="s">
        <v>8323</v>
      </c>
      <c r="R3929" s="12" t="s">
        <v>8326</v>
      </c>
      <c r="S3929" s="9">
        <f t="shared" si="307"/>
        <v>42253.633159722223</v>
      </c>
      <c r="T3929" s="9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s="10">
        <f t="shared" si="306"/>
        <v>0</v>
      </c>
      <c r="Q3930" s="12" t="s">
        <v>8311</v>
      </c>
      <c r="R3930" s="12" t="s">
        <v>8356</v>
      </c>
      <c r="S3930" s="9">
        <f t="shared" si="307"/>
        <v>42632.328784722224</v>
      </c>
      <c r="T3930" s="9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s="10">
        <f t="shared" si="306"/>
        <v>0</v>
      </c>
      <c r="Q3931" s="12" t="s">
        <v>8321</v>
      </c>
      <c r="R3931" s="12" t="s">
        <v>8337</v>
      </c>
      <c r="S3931" s="9">
        <f t="shared" si="307"/>
        <v>42559.064143518524</v>
      </c>
      <c r="T3931" s="9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s="10">
        <f t="shared" si="306"/>
        <v>0</v>
      </c>
      <c r="Q3932" s="12" t="s">
        <v>8327</v>
      </c>
      <c r="R3932" s="12" t="s">
        <v>8350</v>
      </c>
      <c r="S3932" s="9">
        <f t="shared" si="307"/>
        <v>41562.67155092593</v>
      </c>
      <c r="T3932" s="9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s="10">
        <f t="shared" si="306"/>
        <v>0</v>
      </c>
      <c r="Q3933" s="12" t="s">
        <v>8327</v>
      </c>
      <c r="R3933" s="12" t="s">
        <v>8330</v>
      </c>
      <c r="S3933" s="9">
        <f t="shared" si="307"/>
        <v>42179.306388888886</v>
      </c>
      <c r="T3933" s="9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s="10">
        <f t="shared" si="306"/>
        <v>0</v>
      </c>
      <c r="Q3934" s="12" t="s">
        <v>8308</v>
      </c>
      <c r="R3934" s="12" t="s">
        <v>8342</v>
      </c>
      <c r="S3934" s="9">
        <f t="shared" si="307"/>
        <v>41897.702199074076</v>
      </c>
      <c r="T3934" s="9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s="10">
        <f t="shared" si="306"/>
        <v>0</v>
      </c>
      <c r="Q3935" s="12" t="s">
        <v>8323</v>
      </c>
      <c r="R3935" s="12" t="s">
        <v>8326</v>
      </c>
      <c r="S3935" s="9">
        <f t="shared" si="307"/>
        <v>41916.597638888888</v>
      </c>
      <c r="T3935" s="9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s="10">
        <f t="shared" si="306"/>
        <v>0</v>
      </c>
      <c r="Q3936" s="12" t="s">
        <v>8323</v>
      </c>
      <c r="R3936" s="12" t="s">
        <v>8335</v>
      </c>
      <c r="S3936" s="9">
        <f t="shared" si="307"/>
        <v>42255.696006944447</v>
      </c>
      <c r="T3936" s="9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10">
        <f t="shared" si="306"/>
        <v>0</v>
      </c>
      <c r="Q3937" s="12" t="s">
        <v>8323</v>
      </c>
      <c r="R3937" s="12" t="s">
        <v>8326</v>
      </c>
      <c r="S3937" s="9">
        <f t="shared" si="307"/>
        <v>42457.932025462964</v>
      </c>
      <c r="T3937" s="9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s="10">
        <f t="shared" si="306"/>
        <v>0</v>
      </c>
      <c r="Q3938" s="12" t="s">
        <v>8319</v>
      </c>
      <c r="R3938" s="12" t="s">
        <v>8345</v>
      </c>
      <c r="S3938" s="9">
        <f t="shared" si="307"/>
        <v>41830.723611111112</v>
      </c>
      <c r="T3938" s="9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s="10">
        <f t="shared" si="306"/>
        <v>0</v>
      </c>
      <c r="Q3939" s="12" t="s">
        <v>8321</v>
      </c>
      <c r="R3939" s="12" t="s">
        <v>8337</v>
      </c>
      <c r="S3939" s="9">
        <f t="shared" si="307"/>
        <v>42221.909930555557</v>
      </c>
      <c r="T3939" s="9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s="10">
        <f t="shared" si="306"/>
        <v>0</v>
      </c>
      <c r="Q3940" s="12" t="s">
        <v>8321</v>
      </c>
      <c r="R3940" s="12" t="s">
        <v>8337</v>
      </c>
      <c r="S3940" s="9">
        <f t="shared" si="307"/>
        <v>41904.07671296296</v>
      </c>
      <c r="T3940" s="9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s="10">
        <f t="shared" si="306"/>
        <v>0</v>
      </c>
      <c r="Q3941" s="12" t="s">
        <v>8321</v>
      </c>
      <c r="R3941" s="12" t="s">
        <v>8325</v>
      </c>
      <c r="S3941" s="9">
        <f t="shared" si="307"/>
        <v>42171.913090277783</v>
      </c>
      <c r="T3941" s="9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s="10">
        <f t="shared" si="306"/>
        <v>0</v>
      </c>
      <c r="Q3942" s="12" t="s">
        <v>8321</v>
      </c>
      <c r="R3942" s="12" t="s">
        <v>8325</v>
      </c>
      <c r="S3942" s="9">
        <f t="shared" si="307"/>
        <v>42767.812893518523</v>
      </c>
      <c r="T3942" s="9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s="10">
        <f t="shared" si="306"/>
        <v>0</v>
      </c>
      <c r="Q3943" s="12" t="s">
        <v>8321</v>
      </c>
      <c r="R3943" s="12" t="s">
        <v>8339</v>
      </c>
      <c r="S3943" s="9">
        <f t="shared" si="307"/>
        <v>40070.901412037041</v>
      </c>
      <c r="T3943" s="9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10">
        <f t="shared" si="306"/>
        <v>0</v>
      </c>
      <c r="Q3944" s="12" t="s">
        <v>8321</v>
      </c>
      <c r="R3944" s="12" t="s">
        <v>8339</v>
      </c>
      <c r="S3944" s="9">
        <f t="shared" si="307"/>
        <v>42091.778703703705</v>
      </c>
      <c r="T3944" s="9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s="12" t="s">
        <v>8308</v>
      </c>
      <c r="R3945" s="12" t="s">
        <v>8342</v>
      </c>
      <c r="S3945" s="9">
        <f t="shared" si="307"/>
        <v>42761.376238425932</v>
      </c>
      <c r="T3945" s="9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s="12" t="s">
        <v>8308</v>
      </c>
      <c r="R3946" s="12" t="s">
        <v>8342</v>
      </c>
      <c r="S3946" s="9">
        <f t="shared" si="307"/>
        <v>42108.988900462966</v>
      </c>
      <c r="T3946" s="9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s="12" t="s">
        <v>8308</v>
      </c>
      <c r="R3947" s="12" t="s">
        <v>8342</v>
      </c>
      <c r="S3947" s="9">
        <f t="shared" si="307"/>
        <v>41803.692789351851</v>
      </c>
      <c r="T3947" s="9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s="10">
        <f t="shared" si="306"/>
        <v>0</v>
      </c>
      <c r="Q3948" s="12" t="s">
        <v>8311</v>
      </c>
      <c r="R3948" s="12" t="s">
        <v>8352</v>
      </c>
      <c r="S3948" s="9">
        <f t="shared" si="307"/>
        <v>42227.173159722224</v>
      </c>
      <c r="T3948" s="9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s="10">
        <f t="shared" si="306"/>
        <v>0</v>
      </c>
      <c r="Q3949" s="12" t="s">
        <v>8327</v>
      </c>
      <c r="R3949" s="12" t="s">
        <v>8350</v>
      </c>
      <c r="S3949" s="9">
        <f t="shared" si="307"/>
        <v>42248.723738425921</v>
      </c>
      <c r="T3949" s="9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10">
        <f t="shared" si="306"/>
        <v>0</v>
      </c>
      <c r="Q3950" s="12" t="s">
        <v>8308</v>
      </c>
      <c r="R3950" s="12" t="s">
        <v>8310</v>
      </c>
      <c r="S3950" s="9">
        <f t="shared" si="307"/>
        <v>42614.356770833328</v>
      </c>
      <c r="T3950" s="9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s="10">
        <f t="shared" si="306"/>
        <v>0</v>
      </c>
      <c r="Q3951" s="12" t="s">
        <v>8316</v>
      </c>
      <c r="R3951" s="12" t="s">
        <v>8344</v>
      </c>
      <c r="S3951" s="9">
        <f t="shared" si="307"/>
        <v>42192.462048611109</v>
      </c>
      <c r="T3951" s="9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s="10">
        <f t="shared" si="306"/>
        <v>0</v>
      </c>
      <c r="Q3952" s="12" t="s">
        <v>8327</v>
      </c>
      <c r="R3952" s="12" t="s">
        <v>8354</v>
      </c>
      <c r="S3952" s="9">
        <f t="shared" si="307"/>
        <v>42193.941759259258</v>
      </c>
      <c r="T3952" s="9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s="10">
        <f t="shared" si="306"/>
        <v>0</v>
      </c>
      <c r="Q3953" s="12" t="s">
        <v>8311</v>
      </c>
      <c r="R3953" s="12" t="s">
        <v>8348</v>
      </c>
      <c r="S3953" s="9">
        <f t="shared" si="307"/>
        <v>41831.705555555556</v>
      </c>
      <c r="T3953" s="9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s="10">
        <f t="shared" si="306"/>
        <v>0</v>
      </c>
      <c r="Q3954" s="12" t="s">
        <v>8311</v>
      </c>
      <c r="R3954" s="12" t="s">
        <v>8352</v>
      </c>
      <c r="S3954" s="9">
        <f t="shared" si="307"/>
        <v>41198.611712962964</v>
      </c>
      <c r="T3954" s="9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s="10">
        <f t="shared" si="306"/>
        <v>0</v>
      </c>
      <c r="Q3955" s="12" t="s">
        <v>8327</v>
      </c>
      <c r="R3955" s="12" t="s">
        <v>8330</v>
      </c>
      <c r="S3955" s="9">
        <f t="shared" si="307"/>
        <v>42125.913807870369</v>
      </c>
      <c r="T3955" s="9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s="10">
        <f t="shared" si="306"/>
        <v>0</v>
      </c>
      <c r="Q3956" s="12" t="s">
        <v>8327</v>
      </c>
      <c r="R3956" s="12" t="s">
        <v>8330</v>
      </c>
      <c r="S3956" s="9">
        <f t="shared" si="307"/>
        <v>42319.461377314816</v>
      </c>
      <c r="T3956" s="9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s="12" t="s">
        <v>8308</v>
      </c>
      <c r="R3957" s="12" t="s">
        <v>8342</v>
      </c>
      <c r="S3957" s="9">
        <f t="shared" si="307"/>
        <v>42167.813703703709</v>
      </c>
      <c r="T3957" s="9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s="10">
        <f t="shared" si="306"/>
        <v>0</v>
      </c>
      <c r="Q3958" s="12" t="s">
        <v>8319</v>
      </c>
      <c r="R3958" s="12" t="s">
        <v>8357</v>
      </c>
      <c r="S3958" s="9">
        <f t="shared" si="307"/>
        <v>41926.680879629632</v>
      </c>
      <c r="T3958" s="9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s="10">
        <f t="shared" si="306"/>
        <v>0</v>
      </c>
      <c r="Q3959" s="12" t="s">
        <v>8311</v>
      </c>
      <c r="R3959" s="12" t="s">
        <v>8356</v>
      </c>
      <c r="S3959" s="9">
        <f t="shared" si="307"/>
        <v>41415.461319444446</v>
      </c>
      <c r="T3959" s="9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s="10">
        <f t="shared" si="306"/>
        <v>0</v>
      </c>
      <c r="Q3960" s="12" t="s">
        <v>8323</v>
      </c>
      <c r="R3960" s="12" t="s">
        <v>8335</v>
      </c>
      <c r="S3960" s="9">
        <f t="shared" si="307"/>
        <v>42236.276053240741</v>
      </c>
      <c r="T3960" s="9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s="10">
        <f t="shared" si="306"/>
        <v>0</v>
      </c>
      <c r="Q3961" s="12" t="s">
        <v>8323</v>
      </c>
      <c r="R3961" s="12" t="s">
        <v>8326</v>
      </c>
      <c r="S3961" s="9">
        <f t="shared" si="307"/>
        <v>42213.662905092591</v>
      </c>
      <c r="T3961" s="9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s="10">
        <f t="shared" si="306"/>
        <v>0</v>
      </c>
      <c r="Q3962" s="12" t="s">
        <v>8323</v>
      </c>
      <c r="R3962" s="12" t="s">
        <v>8326</v>
      </c>
      <c r="S3962" s="9">
        <f t="shared" si="307"/>
        <v>41941.585231481484</v>
      </c>
      <c r="T3962" s="9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s="10">
        <f t="shared" si="306"/>
        <v>0</v>
      </c>
      <c r="Q3963" s="12" t="s">
        <v>8311</v>
      </c>
      <c r="R3963" s="12" t="s">
        <v>8348</v>
      </c>
      <c r="S3963" s="9">
        <f t="shared" si="307"/>
        <v>42199.873402777783</v>
      </c>
      <c r="T3963" s="9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s="10">
        <f t="shared" si="306"/>
        <v>0</v>
      </c>
      <c r="Q3964" s="12" t="s">
        <v>8323</v>
      </c>
      <c r="R3964" s="12" t="s">
        <v>8326</v>
      </c>
      <c r="S3964" s="9">
        <f t="shared" si="307"/>
        <v>42390.002650462964</v>
      </c>
      <c r="T3964" s="9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s="10">
        <f t="shared" si="306"/>
        <v>0</v>
      </c>
      <c r="Q3965" s="12" t="s">
        <v>8346</v>
      </c>
      <c r="R3965" s="12" t="s">
        <v>8347</v>
      </c>
      <c r="S3965" s="9">
        <f t="shared" si="307"/>
        <v>42483.797395833331</v>
      </c>
      <c r="T3965" s="9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s="12" t="s">
        <v>8308</v>
      </c>
      <c r="R3966" s="12" t="s">
        <v>8342</v>
      </c>
      <c r="S3966" s="9">
        <f t="shared" si="307"/>
        <v>42276.120636574073</v>
      </c>
      <c r="T3966" s="9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s="10">
        <f t="shared" si="306"/>
        <v>0</v>
      </c>
      <c r="Q3967" s="12" t="s">
        <v>8321</v>
      </c>
      <c r="R3967" s="12" t="s">
        <v>8337</v>
      </c>
      <c r="S3967" s="9">
        <f t="shared" si="307"/>
        <v>42114.928726851853</v>
      </c>
      <c r="T3967" s="9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s="10">
        <f t="shared" si="306"/>
        <v>0</v>
      </c>
      <c r="Q3968" s="12" t="s">
        <v>8311</v>
      </c>
      <c r="R3968" s="12" t="s">
        <v>8352</v>
      </c>
      <c r="S3968" s="9">
        <f t="shared" si="307"/>
        <v>42021.783368055556</v>
      </c>
      <c r="T3968" s="9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s="10">
        <f t="shared" si="306"/>
        <v>0</v>
      </c>
      <c r="Q3969" s="12" t="s">
        <v>8346</v>
      </c>
      <c r="R3969" s="12" t="s">
        <v>8347</v>
      </c>
      <c r="S3969" s="9">
        <f t="shared" si="307"/>
        <v>42432.276712962965</v>
      </c>
      <c r="T3969" s="9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 s="10">
        <f t="shared" si="306"/>
        <v>0</v>
      </c>
      <c r="Q3970" s="12" t="s">
        <v>8316</v>
      </c>
      <c r="R3970" s="12" t="s">
        <v>8344</v>
      </c>
      <c r="S3970" s="9">
        <f t="shared" si="307"/>
        <v>42022.006099537044</v>
      </c>
      <c r="T3970" s="9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 s="10">
        <f t="shared" ref="P3971:P4034" si="311">IFERROR(ROUND(E3971/L3971,2),0)</f>
        <v>0</v>
      </c>
      <c r="Q3971" s="12" t="s">
        <v>8311</v>
      </c>
      <c r="R3971" s="12" t="s">
        <v>8348</v>
      </c>
      <c r="S3971" s="9">
        <f t="shared" ref="S3971:S4034" si="312">(((J3971/60)/60)/24)+DATE(1970,1,1)</f>
        <v>41945.133506944447</v>
      </c>
      <c r="T3971" s="9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s="10">
        <f t="shared" si="311"/>
        <v>0</v>
      </c>
      <c r="Q3972" s="12" t="s">
        <v>8311</v>
      </c>
      <c r="R3972" s="12" t="s">
        <v>8349</v>
      </c>
      <c r="S3972" s="9">
        <f t="shared" si="312"/>
        <v>40079.566157407404</v>
      </c>
      <c r="T3972" s="9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s="10">
        <f t="shared" si="311"/>
        <v>0</v>
      </c>
      <c r="Q3973" s="12" t="s">
        <v>8327</v>
      </c>
      <c r="R3973" s="12" t="s">
        <v>8330</v>
      </c>
      <c r="S3973" s="9">
        <f t="shared" si="312"/>
        <v>42325.683807870373</v>
      </c>
      <c r="T3973" s="9">
        <f t="shared" si="313"/>
        <v>42385.208333333328</v>
      </c>
      <c r="U3973">
        <f t="shared" si="314"/>
        <v>2015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s="10">
        <f t="shared" si="311"/>
        <v>0</v>
      </c>
      <c r="Q3974" s="12" t="s">
        <v>8308</v>
      </c>
      <c r="R3974" s="12" t="s">
        <v>8342</v>
      </c>
      <c r="S3974" s="9">
        <f t="shared" si="312"/>
        <v>42157.916481481487</v>
      </c>
      <c r="T3974" s="9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s="10">
        <f t="shared" si="311"/>
        <v>0</v>
      </c>
      <c r="Q3975" s="12" t="s">
        <v>8311</v>
      </c>
      <c r="R3975" s="12" t="s">
        <v>8356</v>
      </c>
      <c r="S3975" s="9">
        <f t="shared" si="312"/>
        <v>41194.579027777778</v>
      </c>
      <c r="T3975" s="9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s="10">
        <f t="shared" si="311"/>
        <v>0</v>
      </c>
      <c r="Q3976" s="12" t="s">
        <v>8323</v>
      </c>
      <c r="R3976" s="12" t="s">
        <v>8335</v>
      </c>
      <c r="S3976" s="9">
        <f t="shared" si="312"/>
        <v>42683.151331018518</v>
      </c>
      <c r="T3976" s="9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8323</v>
      </c>
      <c r="R3977" s="12" t="s">
        <v>8326</v>
      </c>
      <c r="S3977" s="9">
        <f t="shared" si="312"/>
        <v>42282.655543981484</v>
      </c>
      <c r="T3977" s="9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s="10">
        <f t="shared" si="311"/>
        <v>0</v>
      </c>
      <c r="Q3978" s="12" t="s">
        <v>8311</v>
      </c>
      <c r="R3978" s="12" t="s">
        <v>8352</v>
      </c>
      <c r="S3978" s="9">
        <f t="shared" si="312"/>
        <v>42690.858449074076</v>
      </c>
      <c r="T3978" s="9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s="10">
        <f t="shared" si="311"/>
        <v>0</v>
      </c>
      <c r="Q3979" s="12" t="s">
        <v>8346</v>
      </c>
      <c r="R3979" s="12" t="s">
        <v>8347</v>
      </c>
      <c r="S3979" s="9">
        <f t="shared" si="312"/>
        <v>42406.992418981477</v>
      </c>
      <c r="T3979" s="9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s="10">
        <f t="shared" si="311"/>
        <v>0</v>
      </c>
      <c r="Q3980" s="12" t="s">
        <v>8313</v>
      </c>
      <c r="R3980" s="12" t="s">
        <v>8355</v>
      </c>
      <c r="S3980" s="9">
        <f t="shared" si="312"/>
        <v>42121.824525462958</v>
      </c>
      <c r="T3980" s="9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s="10">
        <f t="shared" si="311"/>
        <v>0</v>
      </c>
      <c r="Q3981" s="12" t="s">
        <v>8327</v>
      </c>
      <c r="R3981" s="12" t="s">
        <v>8350</v>
      </c>
      <c r="S3981" s="9">
        <f t="shared" si="312"/>
        <v>40434.853402777779</v>
      </c>
      <c r="T3981" s="9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s="10">
        <f t="shared" si="311"/>
        <v>0</v>
      </c>
      <c r="Q3982" s="12" t="s">
        <v>8311</v>
      </c>
      <c r="R3982" s="12" t="s">
        <v>8356</v>
      </c>
      <c r="S3982" s="9">
        <f t="shared" si="312"/>
        <v>41747.887060185189</v>
      </c>
      <c r="T3982" s="9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s="10">
        <f t="shared" si="311"/>
        <v>0</v>
      </c>
      <c r="Q3983" s="12" t="s">
        <v>8316</v>
      </c>
      <c r="R3983" s="12" t="s">
        <v>8334</v>
      </c>
      <c r="S3983" s="9">
        <f t="shared" si="312"/>
        <v>41410.703993055555</v>
      </c>
      <c r="T3983" s="9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s="10">
        <f t="shared" si="311"/>
        <v>0</v>
      </c>
      <c r="Q3984" s="12" t="s">
        <v>8313</v>
      </c>
      <c r="R3984" s="12" t="s">
        <v>8353</v>
      </c>
      <c r="S3984" s="9">
        <f t="shared" si="312"/>
        <v>42651.006273148145</v>
      </c>
      <c r="T3984" s="9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s="10">
        <f t="shared" si="311"/>
        <v>0</v>
      </c>
      <c r="Q3985" s="12" t="s">
        <v>8321</v>
      </c>
      <c r="R3985" s="12" t="s">
        <v>8337</v>
      </c>
      <c r="S3985" s="9">
        <f t="shared" si="312"/>
        <v>42096.410115740742</v>
      </c>
      <c r="T3985" s="9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s="10">
        <f t="shared" si="311"/>
        <v>0</v>
      </c>
      <c r="Q3986" s="12" t="s">
        <v>8321</v>
      </c>
      <c r="R3986" s="12" t="s">
        <v>8325</v>
      </c>
      <c r="S3986" s="9">
        <f t="shared" si="312"/>
        <v>42383.933993055558</v>
      </c>
      <c r="T3986" s="9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s="10">
        <f t="shared" si="311"/>
        <v>0</v>
      </c>
      <c r="Q3987" s="12" t="s">
        <v>8321</v>
      </c>
      <c r="R3987" s="12" t="s">
        <v>8339</v>
      </c>
      <c r="S3987" s="9">
        <f t="shared" si="312"/>
        <v>42228.629884259266</v>
      </c>
      <c r="T3987" s="9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s="10">
        <f t="shared" si="311"/>
        <v>0</v>
      </c>
      <c r="Q3988" s="12" t="s">
        <v>8327</v>
      </c>
      <c r="R3988" s="12" t="s">
        <v>8328</v>
      </c>
      <c r="S3988" s="9">
        <f t="shared" si="312"/>
        <v>41211.688750000001</v>
      </c>
      <c r="T3988" s="9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s="10">
        <f t="shared" si="311"/>
        <v>0</v>
      </c>
      <c r="Q3989" s="12" t="s">
        <v>8346</v>
      </c>
      <c r="R3989" s="12" t="s">
        <v>8347</v>
      </c>
      <c r="S3989" s="9">
        <f t="shared" si="312"/>
        <v>42319.851388888885</v>
      </c>
      <c r="T3989" s="9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s="10">
        <f t="shared" si="311"/>
        <v>0</v>
      </c>
      <c r="Q3990" s="12" t="s">
        <v>8316</v>
      </c>
      <c r="R3990" s="12" t="s">
        <v>8344</v>
      </c>
      <c r="S3990" s="9">
        <f t="shared" si="312"/>
        <v>42212.624189814815</v>
      </c>
      <c r="T3990" s="9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s="10">
        <f t="shared" si="311"/>
        <v>0</v>
      </c>
      <c r="Q3991" s="12" t="s">
        <v>8327</v>
      </c>
      <c r="R3991" s="12" t="s">
        <v>8330</v>
      </c>
      <c r="S3991" s="9">
        <f t="shared" si="312"/>
        <v>42272.087766203709</v>
      </c>
      <c r="T3991" s="9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s="10">
        <f t="shared" si="311"/>
        <v>0</v>
      </c>
      <c r="Q3992" s="12" t="s">
        <v>8327</v>
      </c>
      <c r="R3992" s="12" t="s">
        <v>8330</v>
      </c>
      <c r="S3992" s="9">
        <f t="shared" si="312"/>
        <v>42171.817384259266</v>
      </c>
      <c r="T3992" s="9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s="10">
        <f t="shared" si="311"/>
        <v>0</v>
      </c>
      <c r="Q3993" s="12" t="s">
        <v>8313</v>
      </c>
      <c r="R3993" s="12" t="s">
        <v>8314</v>
      </c>
      <c r="S3993" s="9">
        <f t="shared" si="312"/>
        <v>42172.906678240746</v>
      </c>
      <c r="T3993" s="9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s="10">
        <f t="shared" si="311"/>
        <v>0</v>
      </c>
      <c r="Q3994" s="12" t="s">
        <v>8308</v>
      </c>
      <c r="R3994" s="12" t="s">
        <v>8342</v>
      </c>
      <c r="S3994" s="9">
        <f t="shared" si="312"/>
        <v>42060.001805555556</v>
      </c>
      <c r="T3994" s="9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s="12" t="s">
        <v>8319</v>
      </c>
      <c r="R3995" s="12" t="s">
        <v>8345</v>
      </c>
      <c r="S3995" s="9">
        <f t="shared" si="312"/>
        <v>41993.738298611104</v>
      </c>
      <c r="T3995" s="9">
        <f t="shared" si="313"/>
        <v>42053.738298611104</v>
      </c>
      <c r="U3995">
        <f t="shared" si="314"/>
        <v>2014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s="12" t="s">
        <v>8319</v>
      </c>
      <c r="R3996" s="12" t="s">
        <v>8345</v>
      </c>
      <c r="S3996" s="9">
        <f t="shared" si="312"/>
        <v>42388.589085648149</v>
      </c>
      <c r="T3996" s="9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10">
        <f t="shared" si="311"/>
        <v>0</v>
      </c>
      <c r="Q3997" s="12" t="s">
        <v>8323</v>
      </c>
      <c r="R3997" s="12" t="s">
        <v>8326</v>
      </c>
      <c r="S3997" s="9">
        <f t="shared" si="312"/>
        <v>42115.11618055556</v>
      </c>
      <c r="T3997" s="9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s="10">
        <f t="shared" si="311"/>
        <v>0</v>
      </c>
      <c r="Q3998" s="12" t="s">
        <v>8323</v>
      </c>
      <c r="R3998" s="12" t="s">
        <v>8324</v>
      </c>
      <c r="S3998" s="9">
        <f t="shared" si="312"/>
        <v>42077.129398148143</v>
      </c>
      <c r="T3998" s="9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s="10">
        <f t="shared" si="311"/>
        <v>0</v>
      </c>
      <c r="Q3999" s="12" t="s">
        <v>8323</v>
      </c>
      <c r="R3999" s="12" t="s">
        <v>8335</v>
      </c>
      <c r="S3999" s="9">
        <f t="shared" si="312"/>
        <v>41899.627071759263</v>
      </c>
      <c r="T3999" s="9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s="10">
        <f t="shared" si="311"/>
        <v>0</v>
      </c>
      <c r="Q4000" s="12" t="s">
        <v>8323</v>
      </c>
      <c r="R4000" s="12" t="s">
        <v>8335</v>
      </c>
      <c r="S4000" s="9">
        <f t="shared" si="312"/>
        <v>42269.126226851848</v>
      </c>
      <c r="T4000" s="9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s="10">
        <f t="shared" si="311"/>
        <v>0</v>
      </c>
      <c r="Q4001" s="12" t="s">
        <v>8323</v>
      </c>
      <c r="R4001" s="12" t="s">
        <v>8326</v>
      </c>
      <c r="S4001" s="9">
        <f t="shared" si="312"/>
        <v>41926.542303240742</v>
      </c>
      <c r="T4001" s="9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s="10">
        <f t="shared" si="311"/>
        <v>0</v>
      </c>
      <c r="Q4002" s="12" t="s">
        <v>8323</v>
      </c>
      <c r="R4002" s="12" t="s">
        <v>8326</v>
      </c>
      <c r="S4002" s="9">
        <f t="shared" si="312"/>
        <v>42286.749780092592</v>
      </c>
      <c r="T4002" s="9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s="10">
        <f t="shared" si="311"/>
        <v>0</v>
      </c>
      <c r="Q4003" s="12" t="s">
        <v>8323</v>
      </c>
      <c r="R4003" s="12" t="s">
        <v>8326</v>
      </c>
      <c r="S4003" s="9">
        <f t="shared" si="312"/>
        <v>42069.391446759255</v>
      </c>
      <c r="T4003" s="9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10">
        <f t="shared" si="311"/>
        <v>0</v>
      </c>
      <c r="Q4004" s="12" t="s">
        <v>8323</v>
      </c>
      <c r="R4004" s="12" t="s">
        <v>8326</v>
      </c>
      <c r="S4004" s="9">
        <f t="shared" si="312"/>
        <v>42511.698101851856</v>
      </c>
      <c r="T4004" s="9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s="10">
        <f t="shared" si="311"/>
        <v>0</v>
      </c>
      <c r="Q4005" s="12" t="s">
        <v>8327</v>
      </c>
      <c r="R4005" s="12" t="s">
        <v>8350</v>
      </c>
      <c r="S4005" s="9">
        <f t="shared" si="312"/>
        <v>40767.192395833335</v>
      </c>
      <c r="T4005" s="9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s="10">
        <f t="shared" si="311"/>
        <v>0</v>
      </c>
      <c r="Q4006" s="12" t="s">
        <v>8323</v>
      </c>
      <c r="R4006" s="12" t="s">
        <v>8326</v>
      </c>
      <c r="S4006" s="9">
        <f t="shared" si="312"/>
        <v>41950.114108796297</v>
      </c>
      <c r="T4006" s="9">
        <f t="shared" si="313"/>
        <v>42010.114108796297</v>
      </c>
      <c r="U4006">
        <f t="shared" si="314"/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s="10">
        <f t="shared" si="311"/>
        <v>0</v>
      </c>
      <c r="Q4007" s="12" t="s">
        <v>8308</v>
      </c>
      <c r="R4007" s="12" t="s">
        <v>8342</v>
      </c>
      <c r="S4007" s="9">
        <f t="shared" si="312"/>
        <v>42282.71629629629</v>
      </c>
      <c r="T4007" s="9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s="10">
        <f t="shared" si="311"/>
        <v>0</v>
      </c>
      <c r="Q4008" s="12" t="s">
        <v>8311</v>
      </c>
      <c r="R4008" s="12" t="s">
        <v>8352</v>
      </c>
      <c r="S4008" s="9">
        <f t="shared" si="312"/>
        <v>41594.207060185188</v>
      </c>
      <c r="T4008" s="9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s="10">
        <f t="shared" si="311"/>
        <v>0</v>
      </c>
      <c r="Q4009" s="12" t="s">
        <v>8327</v>
      </c>
      <c r="R4009" s="12" t="s">
        <v>8350</v>
      </c>
      <c r="S4009" s="9">
        <f t="shared" si="312"/>
        <v>40340.801562499997</v>
      </c>
      <c r="T4009" s="9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s="10">
        <f t="shared" si="311"/>
        <v>0</v>
      </c>
      <c r="Q4010" s="12" t="s">
        <v>8346</v>
      </c>
      <c r="R4010" s="12" t="s">
        <v>8347</v>
      </c>
      <c r="S4010" s="9">
        <f t="shared" si="312"/>
        <v>42231.7971875</v>
      </c>
      <c r="T4010" s="9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s="10">
        <f t="shared" si="311"/>
        <v>0</v>
      </c>
      <c r="Q4011" s="12" t="s">
        <v>8346</v>
      </c>
      <c r="R4011" s="12" t="s">
        <v>8347</v>
      </c>
      <c r="S4011" s="9">
        <f t="shared" si="312"/>
        <v>41831.851840277777</v>
      </c>
      <c r="T4011" s="9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s="10">
        <f t="shared" si="311"/>
        <v>0</v>
      </c>
      <c r="Q4012" s="12" t="s">
        <v>8327</v>
      </c>
      <c r="R4012" s="12" t="s">
        <v>8354</v>
      </c>
      <c r="S4012" s="9">
        <f t="shared" si="312"/>
        <v>41110.680138888885</v>
      </c>
      <c r="T4012" s="9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s="10">
        <f t="shared" si="311"/>
        <v>0</v>
      </c>
      <c r="Q4013" s="12" t="s">
        <v>8327</v>
      </c>
      <c r="R4013" s="12" t="s">
        <v>8354</v>
      </c>
      <c r="S4013" s="9">
        <f t="shared" si="312"/>
        <v>40883.962581018517</v>
      </c>
      <c r="T4013" s="9">
        <f t="shared" si="313"/>
        <v>40913.962581018517</v>
      </c>
      <c r="U4013">
        <f t="shared" si="314"/>
        <v>2011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10">
        <f t="shared" si="311"/>
        <v>0</v>
      </c>
      <c r="Q4014" s="12" t="s">
        <v>8308</v>
      </c>
      <c r="R4014" s="12" t="s">
        <v>8310</v>
      </c>
      <c r="S4014" s="9">
        <f t="shared" si="312"/>
        <v>41806.106770833336</v>
      </c>
      <c r="T4014" s="9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s="10">
        <f t="shared" si="311"/>
        <v>0</v>
      </c>
      <c r="Q4015" s="12" t="s">
        <v>8308</v>
      </c>
      <c r="R4015" s="12" t="s">
        <v>8342</v>
      </c>
      <c r="S4015" s="9">
        <f t="shared" si="312"/>
        <v>42669.870173611111</v>
      </c>
      <c r="T4015" s="9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s="10">
        <f t="shared" si="311"/>
        <v>0</v>
      </c>
      <c r="Q4016" s="12" t="s">
        <v>8311</v>
      </c>
      <c r="R4016" s="12" t="s">
        <v>8352</v>
      </c>
      <c r="S4016" s="9">
        <f t="shared" si="312"/>
        <v>41411.866608796299</v>
      </c>
      <c r="T4016" s="9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s="10">
        <f t="shared" si="311"/>
        <v>0</v>
      </c>
      <c r="Q4017" s="12" t="s">
        <v>8311</v>
      </c>
      <c r="R4017" s="12" t="s">
        <v>8352</v>
      </c>
      <c r="S4017" s="9">
        <f t="shared" si="312"/>
        <v>42670.764039351852</v>
      </c>
      <c r="T4017" s="9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s="10">
        <f t="shared" si="311"/>
        <v>0</v>
      </c>
      <c r="Q4018" s="12" t="s">
        <v>8323</v>
      </c>
      <c r="R4018" s="12" t="s">
        <v>8326</v>
      </c>
      <c r="S4018" s="9">
        <f t="shared" si="312"/>
        <v>41793.710231481484</v>
      </c>
      <c r="T4018" s="9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s="10">
        <f t="shared" si="311"/>
        <v>0</v>
      </c>
      <c r="Q4019" s="12" t="s">
        <v>8321</v>
      </c>
      <c r="R4019" s="12" t="s">
        <v>8339</v>
      </c>
      <c r="S4019" s="9">
        <f t="shared" si="312"/>
        <v>42100.086145833338</v>
      </c>
      <c r="T4019" s="9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s="10">
        <f t="shared" si="311"/>
        <v>0</v>
      </c>
      <c r="Q4020" s="12" t="s">
        <v>8327</v>
      </c>
      <c r="R4020" s="12" t="s">
        <v>8354</v>
      </c>
      <c r="S4020" s="9">
        <f t="shared" si="312"/>
        <v>41827.919166666667</v>
      </c>
      <c r="T4020" s="9">
        <f t="shared" si="313"/>
        <v>41858.291666666664</v>
      </c>
      <c r="U4020">
        <f t="shared" si="314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s="10">
        <f t="shared" si="311"/>
        <v>0</v>
      </c>
      <c r="Q4021" s="12" t="s">
        <v>8311</v>
      </c>
      <c r="R4021" s="12" t="s">
        <v>8352</v>
      </c>
      <c r="S4021" s="9">
        <f t="shared" si="312"/>
        <v>41053.200960648144</v>
      </c>
      <c r="T4021" s="9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s="10">
        <f t="shared" si="311"/>
        <v>0</v>
      </c>
      <c r="Q4022" s="12" t="s">
        <v>8311</v>
      </c>
      <c r="R4022" s="12" t="s">
        <v>8352</v>
      </c>
      <c r="S4022" s="9">
        <f t="shared" si="312"/>
        <v>40752.789710648147</v>
      </c>
      <c r="T4022" s="9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s="10">
        <f t="shared" si="311"/>
        <v>0</v>
      </c>
      <c r="Q4023" s="12" t="s">
        <v>8327</v>
      </c>
      <c r="R4023" s="12" t="s">
        <v>8330</v>
      </c>
      <c r="S4023" s="9">
        <f t="shared" si="312"/>
        <v>42245.016736111109</v>
      </c>
      <c r="T4023" s="9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s="10">
        <f t="shared" si="311"/>
        <v>0</v>
      </c>
      <c r="Q4024" s="12" t="s">
        <v>8313</v>
      </c>
      <c r="R4024" s="12" t="s">
        <v>8353</v>
      </c>
      <c r="S4024" s="9">
        <f t="shared" si="312"/>
        <v>42329.58839120371</v>
      </c>
      <c r="T4024" s="9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s="10">
        <f t="shared" si="311"/>
        <v>0</v>
      </c>
      <c r="Q4025" s="12" t="s">
        <v>8316</v>
      </c>
      <c r="R4025" s="12" t="s">
        <v>8334</v>
      </c>
      <c r="S4025" s="9">
        <f t="shared" si="312"/>
        <v>40355.024953703702</v>
      </c>
      <c r="T4025" s="9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s="10">
        <f t="shared" si="311"/>
        <v>0</v>
      </c>
      <c r="Q4026" s="12" t="s">
        <v>8308</v>
      </c>
      <c r="R4026" s="12" t="s">
        <v>8342</v>
      </c>
      <c r="S4026" s="9">
        <f t="shared" si="312"/>
        <v>42101.633703703701</v>
      </c>
      <c r="T4026" s="9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s="10">
        <f t="shared" si="311"/>
        <v>0</v>
      </c>
      <c r="Q4027" s="12" t="s">
        <v>8308</v>
      </c>
      <c r="R4027" s="12" t="s">
        <v>8342</v>
      </c>
      <c r="S4027" s="9">
        <f t="shared" si="312"/>
        <v>42150.777731481481</v>
      </c>
      <c r="T4027" s="9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8323</v>
      </c>
      <c r="R4028" s="12" t="s">
        <v>8326</v>
      </c>
      <c r="S4028" s="9">
        <f t="shared" si="312"/>
        <v>42453.806307870371</v>
      </c>
      <c r="T4028" s="9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s="12" t="s">
        <v>8323</v>
      </c>
      <c r="R4029" s="12" t="s">
        <v>8326</v>
      </c>
      <c r="S4029" s="9">
        <f t="shared" si="312"/>
        <v>42494.471666666665</v>
      </c>
      <c r="T4029" s="9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s="10">
        <f t="shared" si="311"/>
        <v>0</v>
      </c>
      <c r="Q4030" s="12" t="s">
        <v>8311</v>
      </c>
      <c r="R4030" s="12" t="s">
        <v>8356</v>
      </c>
      <c r="S4030" s="9">
        <f t="shared" si="312"/>
        <v>41078.899826388886</v>
      </c>
      <c r="T4030" s="9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s="10">
        <f t="shared" si="311"/>
        <v>0</v>
      </c>
      <c r="Q4031" s="12" t="s">
        <v>8311</v>
      </c>
      <c r="R4031" s="12" t="s">
        <v>8349</v>
      </c>
      <c r="S4031" s="9">
        <f t="shared" si="312"/>
        <v>40990.050069444449</v>
      </c>
      <c r="T4031" s="9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s="10">
        <f t="shared" si="311"/>
        <v>0</v>
      </c>
      <c r="Q4032" s="12" t="s">
        <v>8308</v>
      </c>
      <c r="R4032" s="12" t="s">
        <v>8310</v>
      </c>
      <c r="S4032" s="9">
        <f t="shared" si="312"/>
        <v>41836.595520833333</v>
      </c>
      <c r="T4032" s="9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s="10">
        <f t="shared" si="311"/>
        <v>0</v>
      </c>
      <c r="Q4033" s="12" t="s">
        <v>8321</v>
      </c>
      <c r="R4033" s="12" t="s">
        <v>8325</v>
      </c>
      <c r="S4033" s="9">
        <f t="shared" si="312"/>
        <v>42191.824062500003</v>
      </c>
      <c r="T4033" s="9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 s="10">
        <f t="shared" si="311"/>
        <v>0</v>
      </c>
      <c r="Q4034" s="12" t="s">
        <v>8321</v>
      </c>
      <c r="R4034" s="12" t="s">
        <v>8325</v>
      </c>
      <c r="S4034" s="9">
        <f t="shared" si="312"/>
        <v>41857.18304398148</v>
      </c>
      <c r="T4034" s="9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 s="10">
        <f t="shared" ref="P4035:P4098" si="316">IFERROR(ROUND(E4035/L4035,2),0)</f>
        <v>0</v>
      </c>
      <c r="Q4035" s="12" t="s">
        <v>8321</v>
      </c>
      <c r="R4035" s="12" t="s">
        <v>8339</v>
      </c>
      <c r="S4035" s="9">
        <f t="shared" ref="S4035:S4098" si="317">(((J4035/60)/60)/24)+DATE(1970,1,1)</f>
        <v>40987.83488425926</v>
      </c>
      <c r="T4035" s="9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s="10">
        <f t="shared" si="316"/>
        <v>0</v>
      </c>
      <c r="Q4036" s="12" t="s">
        <v>8308</v>
      </c>
      <c r="R4036" s="12" t="s">
        <v>8342</v>
      </c>
      <c r="S4036" s="9">
        <f t="shared" si="317"/>
        <v>41849.035370370373</v>
      </c>
      <c r="T4036" s="9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s="10">
        <f t="shared" si="316"/>
        <v>0</v>
      </c>
      <c r="Q4037" s="12" t="s">
        <v>8327</v>
      </c>
      <c r="R4037" s="12" t="s">
        <v>8350</v>
      </c>
      <c r="S4037" s="9">
        <f t="shared" si="317"/>
        <v>41116.763275462967</v>
      </c>
      <c r="T4037" s="9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s="10">
        <f t="shared" si="316"/>
        <v>0</v>
      </c>
      <c r="Q4038" s="12" t="s">
        <v>8311</v>
      </c>
      <c r="R4038" s="12" t="s">
        <v>8348</v>
      </c>
      <c r="S4038" s="9">
        <f t="shared" si="317"/>
        <v>42485.64534722222</v>
      </c>
      <c r="T4038" s="9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s="10">
        <f t="shared" si="316"/>
        <v>0</v>
      </c>
      <c r="Q4039" s="12" t="s">
        <v>8311</v>
      </c>
      <c r="R4039" s="12" t="s">
        <v>8352</v>
      </c>
      <c r="S4039" s="9">
        <f t="shared" si="317"/>
        <v>41838.475219907406</v>
      </c>
      <c r="T4039" s="9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s="10">
        <f t="shared" si="316"/>
        <v>0</v>
      </c>
      <c r="Q4040" s="12" t="s">
        <v>8313</v>
      </c>
      <c r="R4040" s="12" t="s">
        <v>8351</v>
      </c>
      <c r="S4040" s="9">
        <f t="shared" si="317"/>
        <v>42069.104421296302</v>
      </c>
      <c r="T4040" s="9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s="10">
        <f t="shared" si="316"/>
        <v>0</v>
      </c>
      <c r="Q4041" s="12" t="s">
        <v>8313</v>
      </c>
      <c r="R4041" s="12" t="s">
        <v>8314</v>
      </c>
      <c r="S4041" s="9">
        <f t="shared" si="317"/>
        <v>41855.859814814816</v>
      </c>
      <c r="T4041" s="9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s="10">
        <f t="shared" si="316"/>
        <v>0</v>
      </c>
      <c r="Q4042" s="12" t="s">
        <v>8308</v>
      </c>
      <c r="R4042" s="12" t="s">
        <v>8342</v>
      </c>
      <c r="S4042" s="9">
        <f t="shared" si="317"/>
        <v>41978.930972222224</v>
      </c>
      <c r="T4042" s="9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10">
        <f t="shared" si="316"/>
        <v>0</v>
      </c>
      <c r="Q4043" s="12" t="s">
        <v>8323</v>
      </c>
      <c r="R4043" s="12" t="s">
        <v>8326</v>
      </c>
      <c r="S4043" s="9">
        <f t="shared" si="317"/>
        <v>41784.952488425923</v>
      </c>
      <c r="T4043" s="9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10">
        <f t="shared" si="316"/>
        <v>0</v>
      </c>
      <c r="Q4044" s="12" t="s">
        <v>8323</v>
      </c>
      <c r="R4044" s="12" t="s">
        <v>8326</v>
      </c>
      <c r="S4044" s="9">
        <f t="shared" si="317"/>
        <v>42103.024398148147</v>
      </c>
      <c r="T4044" s="9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s="10">
        <f t="shared" si="316"/>
        <v>0</v>
      </c>
      <c r="Q4045" s="12" t="s">
        <v>8323</v>
      </c>
      <c r="R4045" s="12" t="s">
        <v>8335</v>
      </c>
      <c r="S4045" s="9">
        <f t="shared" si="317"/>
        <v>41766.692037037035</v>
      </c>
      <c r="T4045" s="9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s="10">
        <f t="shared" si="316"/>
        <v>0</v>
      </c>
      <c r="Q4046" s="12" t="s">
        <v>8323</v>
      </c>
      <c r="R4046" s="12" t="s">
        <v>8326</v>
      </c>
      <c r="S4046" s="9">
        <f t="shared" si="317"/>
        <v>42186.01116898148</v>
      </c>
      <c r="T4046" s="9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s="10">
        <f t="shared" si="316"/>
        <v>0</v>
      </c>
      <c r="Q4047" s="12" t="s">
        <v>8327</v>
      </c>
      <c r="R4047" s="12" t="s">
        <v>8350</v>
      </c>
      <c r="S4047" s="9">
        <f t="shared" si="317"/>
        <v>40883.024178240739</v>
      </c>
      <c r="T4047" s="9">
        <f t="shared" si="318"/>
        <v>40926.833333333336</v>
      </c>
      <c r="U4047">
        <f t="shared" si="319"/>
        <v>2011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s="10">
        <f t="shared" si="316"/>
        <v>0</v>
      </c>
      <c r="Q4048" s="12" t="s">
        <v>8321</v>
      </c>
      <c r="R4048" s="12" t="s">
        <v>8337</v>
      </c>
      <c r="S4048" s="9">
        <f t="shared" si="317"/>
        <v>42541.837511574078</v>
      </c>
      <c r="T4048" s="9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s="10">
        <f t="shared" si="316"/>
        <v>0</v>
      </c>
      <c r="Q4049" s="12" t="s">
        <v>8308</v>
      </c>
      <c r="R4049" s="12" t="s">
        <v>8310</v>
      </c>
      <c r="S4049" s="9">
        <f t="shared" si="317"/>
        <v>41837.984976851854</v>
      </c>
      <c r="T4049" s="9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s="10">
        <f t="shared" si="316"/>
        <v>0</v>
      </c>
      <c r="Q4050" s="12" t="s">
        <v>8313</v>
      </c>
      <c r="R4050" s="12" t="s">
        <v>8351</v>
      </c>
      <c r="S4050" s="9">
        <f t="shared" si="317"/>
        <v>41779.649317129632</v>
      </c>
      <c r="T4050" s="9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s="10">
        <f t="shared" si="316"/>
        <v>0</v>
      </c>
      <c r="Q4051" s="12" t="s">
        <v>8313</v>
      </c>
      <c r="R4051" s="12" t="s">
        <v>8351</v>
      </c>
      <c r="S4051" s="9">
        <f t="shared" si="317"/>
        <v>42256.984791666662</v>
      </c>
      <c r="T4051" s="9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10">
        <f t="shared" si="316"/>
        <v>0</v>
      </c>
      <c r="Q4052" s="12" t="s">
        <v>8323</v>
      </c>
      <c r="R4052" s="12" t="s">
        <v>8326</v>
      </c>
      <c r="S4052" s="9">
        <f t="shared" si="317"/>
        <v>42492.737847222219</v>
      </c>
      <c r="T4052" s="9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8323</v>
      </c>
      <c r="R4053" s="12" t="s">
        <v>8326</v>
      </c>
      <c r="S4053" s="9">
        <f t="shared" si="317"/>
        <v>41793.814259259263</v>
      </c>
      <c r="T4053" s="9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10">
        <f t="shared" si="316"/>
        <v>0</v>
      </c>
      <c r="Q4054" s="12" t="s">
        <v>8323</v>
      </c>
      <c r="R4054" s="12" t="s">
        <v>8326</v>
      </c>
      <c r="S4054" s="9">
        <f t="shared" si="317"/>
        <v>42111.904097222221</v>
      </c>
      <c r="T4054" s="9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s="10">
        <f t="shared" si="316"/>
        <v>0</v>
      </c>
      <c r="Q4055" s="12" t="s">
        <v>8319</v>
      </c>
      <c r="R4055" s="12" t="s">
        <v>8357</v>
      </c>
      <c r="S4055" s="9">
        <f t="shared" si="317"/>
        <v>41971.876863425925</v>
      </c>
      <c r="T4055" s="9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s="10">
        <f t="shared" si="316"/>
        <v>0</v>
      </c>
      <c r="Q4056" s="12" t="s">
        <v>8321</v>
      </c>
      <c r="R4056" s="12" t="s">
        <v>8325</v>
      </c>
      <c r="S4056" s="9">
        <f t="shared" si="317"/>
        <v>42033.573009259257</v>
      </c>
      <c r="T4056" s="9">
        <f t="shared" si="318"/>
        <v>42063.573009259257</v>
      </c>
      <c r="U4056">
        <f t="shared" si="31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s="10">
        <f t="shared" si="316"/>
        <v>0</v>
      </c>
      <c r="Q4057" s="12" t="s">
        <v>8346</v>
      </c>
      <c r="R4057" s="12" t="s">
        <v>8347</v>
      </c>
      <c r="S4057" s="9">
        <f t="shared" si="317"/>
        <v>42046.79</v>
      </c>
      <c r="T4057" s="9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s="10">
        <f t="shared" si="316"/>
        <v>0</v>
      </c>
      <c r="Q4058" s="12" t="s">
        <v>8316</v>
      </c>
      <c r="R4058" s="12" t="s">
        <v>8334</v>
      </c>
      <c r="S4058" s="9">
        <f t="shared" si="317"/>
        <v>41775.713969907411</v>
      </c>
      <c r="T4058" s="9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s="10">
        <f t="shared" si="316"/>
        <v>0</v>
      </c>
      <c r="Q4059" s="12" t="s">
        <v>8321</v>
      </c>
      <c r="R4059" s="12" t="s">
        <v>8325</v>
      </c>
      <c r="S4059" s="9">
        <f t="shared" si="317"/>
        <v>42712.011944444443</v>
      </c>
      <c r="T4059" s="9">
        <f t="shared" si="318"/>
        <v>42742.011944444443</v>
      </c>
      <c r="U4059">
        <f t="shared" si="319"/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s="10">
        <f t="shared" si="316"/>
        <v>0</v>
      </c>
      <c r="Q4060" s="12" t="s">
        <v>8321</v>
      </c>
      <c r="R4060" s="12" t="s">
        <v>8325</v>
      </c>
      <c r="S4060" s="9">
        <f t="shared" si="317"/>
        <v>41911.934791666667</v>
      </c>
      <c r="T4060" s="9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s="10">
        <f t="shared" si="316"/>
        <v>0</v>
      </c>
      <c r="Q4061" s="12" t="s">
        <v>8321</v>
      </c>
      <c r="R4061" s="12" t="s">
        <v>8339</v>
      </c>
      <c r="S4061" s="9">
        <f t="shared" si="317"/>
        <v>41456.36241898148</v>
      </c>
      <c r="T4061" s="9">
        <f t="shared" si="318"/>
        <v>41486.36241898148</v>
      </c>
      <c r="U4061">
        <f t="shared" si="319"/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s="10">
        <f t="shared" si="316"/>
        <v>0</v>
      </c>
      <c r="Q4062" s="12" t="s">
        <v>8321</v>
      </c>
      <c r="R4062" s="12" t="s">
        <v>8339</v>
      </c>
      <c r="S4062" s="9">
        <f t="shared" si="317"/>
        <v>41113.968576388892</v>
      </c>
      <c r="T4062" s="9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s="10">
        <f t="shared" si="316"/>
        <v>0</v>
      </c>
      <c r="Q4063" s="12" t="s">
        <v>8327</v>
      </c>
      <c r="R4063" s="12" t="s">
        <v>8328</v>
      </c>
      <c r="S4063" s="9">
        <f t="shared" si="317"/>
        <v>41026.958969907406</v>
      </c>
      <c r="T4063" s="9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s="10">
        <f t="shared" si="316"/>
        <v>0</v>
      </c>
      <c r="Q4064" s="12" t="s">
        <v>8346</v>
      </c>
      <c r="R4064" s="12" t="s">
        <v>8347</v>
      </c>
      <c r="S4064" s="9">
        <f t="shared" si="317"/>
        <v>42583.030810185184</v>
      </c>
      <c r="T4064" s="9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s="10">
        <f t="shared" si="316"/>
        <v>0</v>
      </c>
      <c r="Q4065" s="12" t="s">
        <v>8311</v>
      </c>
      <c r="R4065" s="12" t="s">
        <v>8348</v>
      </c>
      <c r="S4065" s="9">
        <f t="shared" si="317"/>
        <v>42180.390277777777</v>
      </c>
      <c r="T4065" s="9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s="10">
        <f t="shared" si="316"/>
        <v>0</v>
      </c>
      <c r="Q4066" s="12" t="s">
        <v>8313</v>
      </c>
      <c r="R4066" s="12" t="s">
        <v>8355</v>
      </c>
      <c r="S4066" s="9">
        <f t="shared" si="317"/>
        <v>42053.051203703704</v>
      </c>
      <c r="T4066" s="9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s="10">
        <f t="shared" si="316"/>
        <v>0</v>
      </c>
      <c r="Q4067" s="12" t="s">
        <v>8327</v>
      </c>
      <c r="R4067" s="12" t="s">
        <v>8330</v>
      </c>
      <c r="S4067" s="9">
        <f t="shared" si="317"/>
        <v>42152.906851851847</v>
      </c>
      <c r="T4067" s="9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s="10">
        <f t="shared" si="316"/>
        <v>0</v>
      </c>
      <c r="Q4068" s="12" t="s">
        <v>8308</v>
      </c>
      <c r="R4068" s="12" t="s">
        <v>8342</v>
      </c>
      <c r="S4068" s="9">
        <f t="shared" si="317"/>
        <v>42103.676180555558</v>
      </c>
      <c r="T4068" s="9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s="10">
        <f t="shared" si="316"/>
        <v>0</v>
      </c>
      <c r="Q4069" s="12" t="s">
        <v>8308</v>
      </c>
      <c r="R4069" s="12" t="s">
        <v>8342</v>
      </c>
      <c r="S4069" s="9">
        <f t="shared" si="317"/>
        <v>42346.736400462964</v>
      </c>
      <c r="T4069" s="9">
        <f t="shared" si="318"/>
        <v>42386.958333333328</v>
      </c>
      <c r="U4069">
        <f t="shared" si="319"/>
        <v>2015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s="10">
        <f t="shared" si="316"/>
        <v>0</v>
      </c>
      <c r="Q4070" s="12" t="s">
        <v>8319</v>
      </c>
      <c r="R4070" s="12" t="s">
        <v>8345</v>
      </c>
      <c r="S4070" s="9">
        <f t="shared" si="317"/>
        <v>41831.884108796294</v>
      </c>
      <c r="T4070" s="9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10">
        <f t="shared" si="316"/>
        <v>0</v>
      </c>
      <c r="Q4071" s="12" t="s">
        <v>8323</v>
      </c>
      <c r="R4071" s="12" t="s">
        <v>8326</v>
      </c>
      <c r="S4071" s="9">
        <f t="shared" si="317"/>
        <v>41954.545081018514</v>
      </c>
      <c r="T4071" s="9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s="10">
        <f t="shared" si="316"/>
        <v>0</v>
      </c>
      <c r="Q4072" s="12" t="s">
        <v>8323</v>
      </c>
      <c r="R4072" s="12" t="s">
        <v>8326</v>
      </c>
      <c r="S4072" s="9">
        <f t="shared" si="317"/>
        <v>41867.652280092596</v>
      </c>
      <c r="T4072" s="9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s="10">
        <f t="shared" si="316"/>
        <v>0</v>
      </c>
      <c r="Q4073" s="12" t="s">
        <v>8311</v>
      </c>
      <c r="R4073" s="12" t="s">
        <v>8348</v>
      </c>
      <c r="S4073" s="9">
        <f t="shared" si="317"/>
        <v>42461.447662037041</v>
      </c>
      <c r="T4073" s="9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s="10">
        <f t="shared" si="316"/>
        <v>0</v>
      </c>
      <c r="Q4074" s="12" t="s">
        <v>8308</v>
      </c>
      <c r="R4074" s="12" t="s">
        <v>8310</v>
      </c>
      <c r="S4074" s="9">
        <f t="shared" si="317"/>
        <v>42491.781319444446</v>
      </c>
      <c r="T4074" s="9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s="10">
        <f t="shared" si="316"/>
        <v>0</v>
      </c>
      <c r="Q4075" s="12" t="s">
        <v>8308</v>
      </c>
      <c r="R4075" s="12" t="s">
        <v>8342</v>
      </c>
      <c r="S4075" s="9">
        <f t="shared" si="317"/>
        <v>42057.883159722223</v>
      </c>
      <c r="T4075" s="9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s="10">
        <f t="shared" si="316"/>
        <v>0</v>
      </c>
      <c r="Q4076" s="12" t="s">
        <v>8313</v>
      </c>
      <c r="R4076" s="12" t="s">
        <v>8355</v>
      </c>
      <c r="S4076" s="9">
        <f t="shared" si="317"/>
        <v>42241.613796296297</v>
      </c>
      <c r="T4076" s="9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10">
        <f t="shared" si="316"/>
        <v>0</v>
      </c>
      <c r="Q4077" s="12" t="s">
        <v>8323</v>
      </c>
      <c r="R4077" s="12" t="s">
        <v>8326</v>
      </c>
      <c r="S4077" s="9">
        <f t="shared" si="317"/>
        <v>42808.358287037037</v>
      </c>
      <c r="T4077" s="9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8323</v>
      </c>
      <c r="R4078" s="12" t="s">
        <v>8326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s="12" t="s">
        <v>8323</v>
      </c>
      <c r="R4079" s="12" t="s">
        <v>8326</v>
      </c>
      <c r="S4079" s="9">
        <f t="shared" si="317"/>
        <v>42534.866875</v>
      </c>
      <c r="T4079" s="9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s="10">
        <f t="shared" si="316"/>
        <v>0</v>
      </c>
      <c r="Q4080" s="12" t="s">
        <v>8323</v>
      </c>
      <c r="R4080" s="12" t="s">
        <v>8335</v>
      </c>
      <c r="S4080" s="9">
        <f t="shared" si="317"/>
        <v>42007.016458333332</v>
      </c>
      <c r="T4080" s="9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s="10">
        <f t="shared" si="316"/>
        <v>0</v>
      </c>
      <c r="Q4081" s="12" t="s">
        <v>8321</v>
      </c>
      <c r="R4081" s="12" t="s">
        <v>8337</v>
      </c>
      <c r="S4081" s="9">
        <f t="shared" si="317"/>
        <v>41778.915416666663</v>
      </c>
      <c r="T4081" s="9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8323</v>
      </c>
      <c r="R4082" s="12" t="s">
        <v>8326</v>
      </c>
      <c r="S4082" s="9">
        <f t="shared" si="317"/>
        <v>42730.903726851851</v>
      </c>
      <c r="T4082" s="9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s="12" t="s">
        <v>8323</v>
      </c>
      <c r="R4083" s="12" t="s">
        <v>8326</v>
      </c>
      <c r="S4083" s="9">
        <f t="shared" si="317"/>
        <v>42096.544548611113</v>
      </c>
      <c r="T4083" s="9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s="10">
        <f t="shared" si="316"/>
        <v>0</v>
      </c>
      <c r="Q4084" s="12" t="s">
        <v>8321</v>
      </c>
      <c r="R4084" s="12" t="s">
        <v>8339</v>
      </c>
      <c r="S4084" s="9">
        <f t="shared" si="317"/>
        <v>41407.84684027778</v>
      </c>
      <c r="T4084" s="9">
        <f t="shared" si="318"/>
        <v>41427.84684027778</v>
      </c>
      <c r="U4084">
        <f t="shared" si="319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s="10">
        <f t="shared" si="316"/>
        <v>0</v>
      </c>
      <c r="Q4085" s="12" t="s">
        <v>8316</v>
      </c>
      <c r="R4085" s="12" t="s">
        <v>8334</v>
      </c>
      <c r="S4085" s="9">
        <f t="shared" si="317"/>
        <v>41829.912083333329</v>
      </c>
      <c r="T4085" s="9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s="12" t="s">
        <v>8323</v>
      </c>
      <c r="R4086" s="12" t="s">
        <v>8326</v>
      </c>
      <c r="S4086" s="9">
        <f t="shared" si="317"/>
        <v>42421.141469907408</v>
      </c>
      <c r="T4086" s="9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s="10">
        <f t="shared" si="316"/>
        <v>0</v>
      </c>
      <c r="Q4087" s="12" t="s">
        <v>8313</v>
      </c>
      <c r="R4087" s="12" t="s">
        <v>8351</v>
      </c>
      <c r="S4087" s="9">
        <f t="shared" si="317"/>
        <v>42005.24998842593</v>
      </c>
      <c r="T4087" s="9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s="10">
        <f t="shared" si="316"/>
        <v>0</v>
      </c>
      <c r="Q4088" s="12" t="s">
        <v>8308</v>
      </c>
      <c r="R4088" s="12" t="s">
        <v>8342</v>
      </c>
      <c r="S4088" s="9">
        <f t="shared" si="317"/>
        <v>42242.122210648144</v>
      </c>
      <c r="T4088" s="9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s="10">
        <f t="shared" si="316"/>
        <v>0</v>
      </c>
      <c r="Q4089" s="12" t="s">
        <v>8327</v>
      </c>
      <c r="R4089" s="12" t="s">
        <v>8350</v>
      </c>
      <c r="S4089" s="9">
        <f t="shared" si="317"/>
        <v>40978.238067129627</v>
      </c>
      <c r="T4089" s="9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s="10">
        <f t="shared" si="316"/>
        <v>0</v>
      </c>
      <c r="Q4090" s="12" t="s">
        <v>8346</v>
      </c>
      <c r="R4090" s="12" t="s">
        <v>8347</v>
      </c>
      <c r="S4090" s="9">
        <f t="shared" si="317"/>
        <v>41850.014178240745</v>
      </c>
      <c r="T4090" s="9">
        <f t="shared" si="318"/>
        <v>41878.014178240745</v>
      </c>
      <c r="U4090">
        <f t="shared" si="319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s="10">
        <f t="shared" si="316"/>
        <v>0</v>
      </c>
      <c r="Q4091" s="12" t="s">
        <v>8316</v>
      </c>
      <c r="R4091" s="12" t="s">
        <v>8344</v>
      </c>
      <c r="S4091" s="9">
        <f t="shared" si="317"/>
        <v>42164.699652777781</v>
      </c>
      <c r="T4091" s="9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s="10">
        <f t="shared" si="316"/>
        <v>0</v>
      </c>
      <c r="Q4092" s="12" t="s">
        <v>8313</v>
      </c>
      <c r="R4092" s="12" t="s">
        <v>8351</v>
      </c>
      <c r="S4092" s="9">
        <f t="shared" si="317"/>
        <v>42438.53907407407</v>
      </c>
      <c r="T4092" s="9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s="10">
        <f t="shared" si="316"/>
        <v>0</v>
      </c>
      <c r="Q4093" s="12" t="s">
        <v>8323</v>
      </c>
      <c r="R4093" s="12" t="s">
        <v>8335</v>
      </c>
      <c r="S4093" s="9">
        <f t="shared" si="317"/>
        <v>42172.686099537037</v>
      </c>
      <c r="T4093" s="9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s="12" t="s">
        <v>8323</v>
      </c>
      <c r="R4094" s="12" t="s">
        <v>8326</v>
      </c>
      <c r="S4094" s="9">
        <f t="shared" si="317"/>
        <v>41761.810150462967</v>
      </c>
      <c r="T4094" s="9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s="12" t="s">
        <v>8323</v>
      </c>
      <c r="R4095" s="12" t="s">
        <v>8326</v>
      </c>
      <c r="S4095" s="9">
        <f t="shared" si="317"/>
        <v>42307.539398148147</v>
      </c>
      <c r="T4095" s="9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s="10">
        <f t="shared" si="316"/>
        <v>0</v>
      </c>
      <c r="Q4096" s="12" t="s">
        <v>8321</v>
      </c>
      <c r="R4096" s="12" t="s">
        <v>8339</v>
      </c>
      <c r="S4096" s="9">
        <f t="shared" si="317"/>
        <v>41919.761782407404</v>
      </c>
      <c r="T4096" s="9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s="10">
        <f t="shared" si="316"/>
        <v>0</v>
      </c>
      <c r="Q4097" s="12" t="s">
        <v>8321</v>
      </c>
      <c r="R4097" s="12" t="s">
        <v>8339</v>
      </c>
      <c r="S4097" s="9">
        <f t="shared" si="317"/>
        <v>41550.793935185182</v>
      </c>
      <c r="T4097" s="9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 s="10">
        <f t="shared" si="316"/>
        <v>0</v>
      </c>
      <c r="Q4098" s="12" t="s">
        <v>8308</v>
      </c>
      <c r="R4098" s="12" t="s">
        <v>8342</v>
      </c>
      <c r="S4098" s="9">
        <f t="shared" si="317"/>
        <v>42188.012777777782</v>
      </c>
      <c r="T4098" s="9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8308</v>
      </c>
      <c r="R4099" s="12" t="s">
        <v>8342</v>
      </c>
      <c r="S4099" s="9">
        <f t="shared" ref="S4099:S4115" si="322">(((J4099/60)/60)/24)+DATE(1970,1,1)</f>
        <v>42317.810219907406</v>
      </c>
      <c r="T4099" s="9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s="10">
        <f t="shared" si="321"/>
        <v>0</v>
      </c>
      <c r="Q4100" s="12" t="s">
        <v>8323</v>
      </c>
      <c r="R4100" s="12" t="s">
        <v>8324</v>
      </c>
      <c r="S4100" s="9">
        <f t="shared" si="322"/>
        <v>42027.832800925928</v>
      </c>
      <c r="T4100" s="9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s="12" t="s">
        <v>8323</v>
      </c>
      <c r="R4101" s="12" t="s">
        <v>8326</v>
      </c>
      <c r="S4101" s="9">
        <f t="shared" si="322"/>
        <v>41948.957465277781</v>
      </c>
      <c r="T4101" s="9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s="10">
        <f t="shared" si="321"/>
        <v>0</v>
      </c>
      <c r="Q4102" s="12" t="s">
        <v>8316</v>
      </c>
      <c r="R4102" s="12" t="s">
        <v>8344</v>
      </c>
      <c r="S4102" s="9">
        <f t="shared" si="322"/>
        <v>41776.284780092588</v>
      </c>
      <c r="T4102" s="9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8323</v>
      </c>
      <c r="R4103" s="12" t="s">
        <v>8326</v>
      </c>
      <c r="S4103" s="9">
        <f t="shared" si="322"/>
        <v>41927.124884259261</v>
      </c>
      <c r="T4103" s="9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s="10">
        <f t="shared" si="321"/>
        <v>0</v>
      </c>
      <c r="Q4104" s="12" t="s">
        <v>8308</v>
      </c>
      <c r="R4104" s="12" t="s">
        <v>8342</v>
      </c>
      <c r="S4104" s="9">
        <f t="shared" si="322"/>
        <v>42300.825648148151</v>
      </c>
      <c r="T4104" s="9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s="12" t="s">
        <v>8323</v>
      </c>
      <c r="R4105" s="12" t="s">
        <v>8326</v>
      </c>
      <c r="S4105" s="9">
        <f t="shared" si="322"/>
        <v>42732.787523148145</v>
      </c>
      <c r="T4105" s="9">
        <f t="shared" si="323"/>
        <v>42762.787523148145</v>
      </c>
      <c r="U4105">
        <f t="shared" si="324"/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s="10">
        <f t="shared" si="321"/>
        <v>0</v>
      </c>
      <c r="Q4106" s="12" t="s">
        <v>8321</v>
      </c>
      <c r="R4106" s="12" t="s">
        <v>8325</v>
      </c>
      <c r="S4106" s="9">
        <f t="shared" si="322"/>
        <v>42438.961273148147</v>
      </c>
      <c r="T4106" s="9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s="10">
        <f t="shared" si="321"/>
        <v>0</v>
      </c>
      <c r="Q4107" s="12" t="s">
        <v>8308</v>
      </c>
      <c r="R4107" s="12" t="s">
        <v>8342</v>
      </c>
      <c r="S4107" s="9">
        <f t="shared" si="322"/>
        <v>42466.858888888892</v>
      </c>
      <c r="T4107" s="9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s="12" t="s">
        <v>8323</v>
      </c>
      <c r="R4108" s="12" t="s">
        <v>8326</v>
      </c>
      <c r="S4108" s="9">
        <f t="shared" si="322"/>
        <v>42809.645914351851</v>
      </c>
      <c r="T4108" s="9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s="10">
        <f t="shared" si="321"/>
        <v>0</v>
      </c>
      <c r="Q4109" s="12" t="s">
        <v>8308</v>
      </c>
      <c r="R4109" s="12" t="s">
        <v>8342</v>
      </c>
      <c r="S4109" s="9">
        <f t="shared" si="322"/>
        <v>42248.934675925921</v>
      </c>
      <c r="T4109" s="9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s="10">
        <f t="shared" si="321"/>
        <v>0</v>
      </c>
      <c r="Q4110" s="12" t="s">
        <v>8316</v>
      </c>
      <c r="R4110" s="12" t="s">
        <v>8334</v>
      </c>
      <c r="S4110" s="9">
        <f t="shared" si="322"/>
        <v>42295.753391203703</v>
      </c>
      <c r="T4110" s="9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s="10">
        <f t="shared" si="321"/>
        <v>0</v>
      </c>
      <c r="Q4111" s="12" t="s">
        <v>8316</v>
      </c>
      <c r="R4111" s="12" t="s">
        <v>8344</v>
      </c>
      <c r="S4111" s="9">
        <f t="shared" si="322"/>
        <v>42035.029224537036</v>
      </c>
      <c r="T4111" s="9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s="10">
        <f t="shared" si="321"/>
        <v>0</v>
      </c>
      <c r="Q4112" s="12" t="s">
        <v>8346</v>
      </c>
      <c r="R4112" s="12" t="s">
        <v>8347</v>
      </c>
      <c r="S4112" s="9">
        <f t="shared" si="322"/>
        <v>41831.060092592597</v>
      </c>
      <c r="T4112" s="9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s="10">
        <f t="shared" si="321"/>
        <v>0</v>
      </c>
      <c r="Q4113" s="12" t="s">
        <v>8313</v>
      </c>
      <c r="R4113" s="12" t="s">
        <v>8351</v>
      </c>
      <c r="S4113" s="9">
        <f t="shared" si="322"/>
        <v>42046.072743055556</v>
      </c>
      <c r="T4113" s="9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s="10">
        <f t="shared" si="321"/>
        <v>0</v>
      </c>
      <c r="Q4114" s="12" t="s">
        <v>8313</v>
      </c>
      <c r="R4114" s="12" t="s">
        <v>8355</v>
      </c>
      <c r="S4114" s="9">
        <f t="shared" si="322"/>
        <v>42782.426875000005</v>
      </c>
      <c r="T4114" s="9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s="10">
        <f t="shared" si="321"/>
        <v>0</v>
      </c>
      <c r="Q4115" s="12" t="s">
        <v>8319</v>
      </c>
      <c r="R4115" s="12" t="s">
        <v>8345</v>
      </c>
      <c r="S4115" s="9">
        <f t="shared" si="322"/>
        <v>41829.896562499998</v>
      </c>
      <c r="T4115" s="9">
        <f t="shared" si="323"/>
        <v>41859.896562499998</v>
      </c>
      <c r="U4115">
        <f t="shared" si="324"/>
        <v>2014</v>
      </c>
    </row>
  </sheetData>
  <autoFilter ref="A1:T4115" xr:uid="{E420153B-146F-4C80-9D1D-548EB3028DF6}"/>
  <conditionalFormatting sqref="F1:F1048576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F67E-E58F-4220-B68D-61D69EA1EE38}">
  <dimension ref="A1:E18"/>
  <sheetViews>
    <sheetView workbookViewId="0">
      <selection activeCell="G57" sqref="G5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8400</v>
      </c>
      <c r="B4" s="13" t="s">
        <v>8363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7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7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7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7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7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7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7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7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7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7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7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7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A334-E2D6-4498-BE03-365E85FB14BA}">
  <dimension ref="A1:H13"/>
  <sheetViews>
    <sheetView workbookViewId="0">
      <selection activeCell="C40" sqref="C40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8408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21">
        <f>B2/$E$2</f>
        <v>0.75806451612903225</v>
      </c>
      <c r="G2" s="21">
        <f t="shared" ref="G2:H2" si="0">C2/$E$2</f>
        <v>0.24193548387096775</v>
      </c>
      <c r="H2" s="21">
        <f t="shared" si="0"/>
        <v>0</v>
      </c>
    </row>
    <row r="3" spans="1:8" x14ac:dyDescent="0.25">
      <c r="A3" t="s">
        <v>8409</v>
      </c>
      <c r="B3">
        <f>COUNTIFS(Kickstarter!$F$2:$F$4115,"successful",Kickstarter!$D$2:$D$4115,"&gt;=1000",Kickstarter!$D$2:$D$4115,"&lt;=4999",Kickstarter!$R$2:$R$4115,"plays")</f>
        <v>388</v>
      </c>
      <c r="C3">
        <f>COUNTIFS(Kickstarter!$F$2:$F$4115,"failed",Kickstarter!$D$2:$D$4115,"&gt;=1000",Kickstarter!$D$2:$D$4115,"&lt;=4999",Kickstarter!$R$2:$R$4115,"plays")</f>
        <v>146</v>
      </c>
      <c r="D3">
        <f>COUNTIFS(Kickstarter!$F$2:$F$4115,"canceled",Kickstarter!$D$2:$D$4115,"&gt;=1000",Kickstarter!$D$2:$D$4115,"&lt;=4999",Kickstarter!$R$2:$R$4115,"plays")</f>
        <v>0</v>
      </c>
      <c r="E3">
        <f t="shared" ref="E3:E13" si="1">SUM(B3:D3)</f>
        <v>534</v>
      </c>
      <c r="F3" s="21">
        <f>B3/$E$3</f>
        <v>0.72659176029962547</v>
      </c>
      <c r="G3" s="21">
        <f t="shared" ref="G3:H3" si="2">C3/$E$3</f>
        <v>0.27340823970037453</v>
      </c>
      <c r="H3" s="21">
        <f t="shared" si="2"/>
        <v>0</v>
      </c>
    </row>
    <row r="4" spans="1:8" x14ac:dyDescent="0.25">
      <c r="A4" t="s">
        <v>8419</v>
      </c>
      <c r="B4">
        <f>COUNTIFS(Kickstarter!$F$2:$F$4115,"successful",Kickstarter!$D$2:$D$4115,"&gt;=5000",Kickstarter!$D$2:$D$4115,"&lt;=9999",Kickstarter!$R$2:$R$4115,"plays")</f>
        <v>93</v>
      </c>
      <c r="C4">
        <f>COUNTIFS(Kickstarter!$F$2:$F$4115,"failed",Kickstarter!$D$2:$D$4115,"&gt;=5000",Kickstarter!$D$2:$D$4115,"&lt;=9999",Kickstarter!$R$2:$R$4115,"plays")</f>
        <v>76</v>
      </c>
      <c r="D4">
        <f>COUNTIFS(Kickstarter!$F$2:$F$4115,"canceled",Kickstarter!$D$2:$D$4115,"&gt;=5000",Kickstarter!$D$2:$D$4115,"&lt;=9999",Kickstarter!$R$2:$R$4115,"plays")</f>
        <v>0</v>
      </c>
      <c r="E4">
        <f t="shared" si="1"/>
        <v>169</v>
      </c>
      <c r="F4" s="21">
        <f>B4/$E$4</f>
        <v>0.55029585798816572</v>
      </c>
      <c r="G4" s="21">
        <f t="shared" ref="G4:H4" si="3">C4/$E$4</f>
        <v>0.44970414201183434</v>
      </c>
      <c r="H4" s="21">
        <f t="shared" si="3"/>
        <v>0</v>
      </c>
    </row>
    <row r="5" spans="1:8" x14ac:dyDescent="0.25">
      <c r="A5" t="s">
        <v>8410</v>
      </c>
      <c r="B5">
        <f>COUNTIFS(Kickstarter!$F$2:$F$4115,"successful",Kickstarter!$D$2:$D$4115,"&gt;=10000",Kickstarter!$D$2:$D$4115,"&lt;=14999",Kickstarter!$R$2:$R$4115,"plays")</f>
        <v>39</v>
      </c>
      <c r="C5">
        <f>COUNTIFS(Kickstarter!$F$2:$F$4115,"failed",Kickstarter!$D$2:$D$4115,"&gt;=10000",Kickstarter!$D$2:$D$4115,"&lt;=14999",Kickstarter!$R$2:$R$4115,"plays")</f>
        <v>33</v>
      </c>
      <c r="D5">
        <f>COUNTIFS(Kickstarter!$F$2:$F$4115,"canceled",Kickstarter!$D$2:$D$4115,"&gt;=10000",Kickstarter!$D$2:$D$4115,"&lt;=14999",Kickstarter!$R$2:$R$4115,"plays")</f>
        <v>0</v>
      </c>
      <c r="E5">
        <f t="shared" si="1"/>
        <v>72</v>
      </c>
      <c r="F5" s="21">
        <f>B5/$E$5</f>
        <v>0.54166666666666663</v>
      </c>
      <c r="G5" s="21">
        <f t="shared" ref="G5:H5" si="4">C5/$E$5</f>
        <v>0.45833333333333331</v>
      </c>
      <c r="H5" s="21">
        <f t="shared" si="4"/>
        <v>0</v>
      </c>
    </row>
    <row r="6" spans="1:8" x14ac:dyDescent="0.25">
      <c r="A6" t="s">
        <v>8411</v>
      </c>
      <c r="B6">
        <f>COUNTIFS(Kickstarter!$F$2:$F$4115,"successful",Kickstarter!$D$2:$D$4115,"&gt;=15000",Kickstarter!$D$2:$D$4115,"&lt;=19999",Kickstarter!$R$2:$R$4115,"plays")</f>
        <v>12</v>
      </c>
      <c r="C6">
        <f>COUNTIFS(Kickstarter!$F$2:$F$4115,"failed",Kickstarter!$D$2:$D$4115,"&gt;=15000",Kickstarter!$D$2:$D$4115,"&lt;=19999",Kickstarter!$R$2:$R$4115,"plays")</f>
        <v>12</v>
      </c>
      <c r="D6">
        <f>COUNTIFS(Kickstarter!$F$2:$F$4115,"canceled",Kickstarter!$D$2:$D$4115,"&gt;=15000",Kickstarter!$D$2:$D$4115,"&lt;=19999",Kickstarter!$R$2:$R$4115,"plays")</f>
        <v>0</v>
      </c>
      <c r="E6">
        <f t="shared" si="1"/>
        <v>24</v>
      </c>
      <c r="F6" s="21">
        <f>B6/$E$6</f>
        <v>0.5</v>
      </c>
      <c r="G6" s="21">
        <f t="shared" ref="G6:H6" si="5">C6/$E$6</f>
        <v>0.5</v>
      </c>
      <c r="H6" s="21">
        <f t="shared" si="5"/>
        <v>0</v>
      </c>
    </row>
    <row r="7" spans="1:8" x14ac:dyDescent="0.25">
      <c r="A7" t="s">
        <v>8412</v>
      </c>
      <c r="B7">
        <f>COUNTIFS(Kickstarter!$F$2:$F$4115,"successful",Kickstarter!$D$2:$D$4115,"&gt;=20000",Kickstarter!$D$2:$D$4115,"&lt;=24999",Kickstarter!$R$2:$R$4115,"plays")</f>
        <v>9</v>
      </c>
      <c r="C7">
        <f>COUNTIFS(Kickstarter!$F$2:$F$4115,"failed",Kickstarter!$D$2:$D$4115,"&gt;=20000",Kickstarter!$D$2:$D$4115,"&lt;=24999",Kickstarter!$R$2:$R$4115,"plays")</f>
        <v>11</v>
      </c>
      <c r="D7">
        <f>COUNTIFS(Kickstarter!$F$2:$F$4115,"canceled",Kickstarter!$D$2:$D$4115,"&gt;=20000",Kickstarter!$D$2:$D$4115,"&lt;=24999",Kickstarter!$R$2:$R$4115,"plays")</f>
        <v>0</v>
      </c>
      <c r="E7">
        <f t="shared" si="1"/>
        <v>20</v>
      </c>
      <c r="F7" s="21">
        <f>B7/$E$7</f>
        <v>0.45</v>
      </c>
      <c r="G7" s="21">
        <f t="shared" ref="G7:H7" si="6">C7/$E$7</f>
        <v>0.55000000000000004</v>
      </c>
      <c r="H7" s="21">
        <f t="shared" si="6"/>
        <v>0</v>
      </c>
    </row>
    <row r="8" spans="1:8" x14ac:dyDescent="0.25">
      <c r="A8" t="s">
        <v>8413</v>
      </c>
      <c r="B8">
        <f>COUNTIFS(Kickstarter!$F$2:$F$4115,"successful",Kickstarter!$D$2:$D$4115,"&gt;=25000",Kickstarter!$D$2:$D$4115,"&lt;=29999",Kickstarter!$R$2:$R$4115,"plays")</f>
        <v>1</v>
      </c>
      <c r="C8">
        <f>COUNTIFS(Kickstarter!$F$2:$F$4115,"failed",Kickstarter!$D$2:$D$4115,"&gt;=25000",Kickstarter!$D$2:$D$4115,"&lt;=29999",Kickstarter!$R$2:$R$4115,"plays")</f>
        <v>4</v>
      </c>
      <c r="D8">
        <f>COUNTIFS(Kickstarter!$F$2:$F$4115,"canceled",Kickstarter!$D$2:$D$4115,"&gt;=25000",Kickstarter!$D$2:$D$4115,"&lt;=29999",Kickstarter!$R$2:$R$4115,"plays")</f>
        <v>0</v>
      </c>
      <c r="E8">
        <f t="shared" si="1"/>
        <v>5</v>
      </c>
      <c r="F8" s="21">
        <f>B8/$E$8</f>
        <v>0.2</v>
      </c>
      <c r="G8" s="21">
        <f t="shared" ref="G8:H8" si="7">C8/$E$8</f>
        <v>0.8</v>
      </c>
      <c r="H8" s="21">
        <f t="shared" si="7"/>
        <v>0</v>
      </c>
    </row>
    <row r="9" spans="1:8" x14ac:dyDescent="0.25">
      <c r="A9" t="s">
        <v>8414</v>
      </c>
      <c r="B9">
        <f>COUNTIFS(Kickstarter!$F$2:$F$4115,"successful",Kickstarter!$D$2:$D$4115,"&gt;=30000",Kickstarter!$D$2:$D$4115,"&lt;=34999",Kickstarter!$R$2:$R$4115,"plays")</f>
        <v>3</v>
      </c>
      <c r="C9">
        <f>COUNTIFS(Kickstarter!$F$2:$F$4115,"failed",Kickstarter!$D$2:$D$4115,"&gt;=30000",Kickstarter!$D$2:$D$4115,"&lt;=34999",Kickstarter!$R$2:$R$4115,"plays")</f>
        <v>8</v>
      </c>
      <c r="D9">
        <f>COUNTIFS(Kickstarter!$F$2:$F$4115,"canceled",Kickstarter!$D$2:$D$4115,"&gt;=30000",Kickstarter!$D$2:$D$4115,"&lt;=34999",Kickstarter!$R$2:$R$4115,"plays")</f>
        <v>0</v>
      </c>
      <c r="E9">
        <f t="shared" si="1"/>
        <v>11</v>
      </c>
      <c r="F9" s="21">
        <f>B9/$E$9</f>
        <v>0.27272727272727271</v>
      </c>
      <c r="G9" s="21">
        <f t="shared" ref="G9:H9" si="8">C9/$E$9</f>
        <v>0.72727272727272729</v>
      </c>
      <c r="H9" s="21">
        <f t="shared" si="8"/>
        <v>0</v>
      </c>
    </row>
    <row r="10" spans="1:8" x14ac:dyDescent="0.25">
      <c r="A10" t="s">
        <v>8415</v>
      </c>
      <c r="B10">
        <f>COUNTIFS(Kickstarter!$F$2:$F$4115,"successful",Kickstarter!$D$2:$D$4115,"&gt;=35000",Kickstarter!$D$2:$D$4115,"&lt;=39999",Kickstarter!$R$2:$R$4115,"plays")</f>
        <v>4</v>
      </c>
      <c r="C10">
        <f>COUNTIFS(Kickstarter!$F$2:$F$4115,"failed",Kickstarter!$D$2:$D$4115,"&gt;=35000",Kickstarter!$D$2:$D$4115,"&lt;=39999",Kickstarter!$R$2:$R$4115,"plays")</f>
        <v>2</v>
      </c>
      <c r="D10">
        <f>COUNTIFS(Kickstarter!$F$2:$F$4115,"canceled",Kickstarter!$D$2:$D$4115,"&gt;=35000",Kickstarter!$D$2:$D$4115,"&lt;=39999",Kickstarter!$R$2:$R$4115,"plays")</f>
        <v>0</v>
      </c>
      <c r="E10">
        <f t="shared" si="1"/>
        <v>6</v>
      </c>
      <c r="F10" s="21">
        <f>B10/$E$10</f>
        <v>0.66666666666666663</v>
      </c>
      <c r="G10" s="21">
        <f t="shared" ref="G10:H10" si="9">C10/$E$10</f>
        <v>0.33333333333333331</v>
      </c>
      <c r="H10" s="21">
        <f t="shared" si="9"/>
        <v>0</v>
      </c>
    </row>
    <row r="11" spans="1:8" x14ac:dyDescent="0.25">
      <c r="A11" t="s">
        <v>8416</v>
      </c>
      <c r="B11">
        <f>COUNTIFS(Kickstarter!$F$2:$F$4115,"successful",Kickstarter!$D$2:$D$4115,"&gt;=40000",Kickstarter!$D$2:$D$4115,"&lt;=44999",Kickstarter!$R$2:$R$4115,"plays")</f>
        <v>2</v>
      </c>
      <c r="C11">
        <f>COUNTIFS(Kickstarter!$F$2:$F$4115,"failed",Kickstarter!$D$2:$D$4115,"&gt;=40000",Kickstarter!$D$2:$D$4115,"&lt;=44999",Kickstarter!$R$2:$R$4115,"plays")</f>
        <v>1</v>
      </c>
      <c r="D11">
        <f>COUNTIFS(Kickstarter!$F$2:$F$4115,"canceled",Kickstarter!$D$2:$D$4115,"&gt;=40000",Kickstarter!$D$2:$D$4115,"&lt;=44999",Kickstarter!$R$2:$R$4115,"plays")</f>
        <v>0</v>
      </c>
      <c r="E11">
        <f t="shared" si="1"/>
        <v>3</v>
      </c>
      <c r="F11" s="21">
        <f>B11/$E$11</f>
        <v>0.66666666666666663</v>
      </c>
      <c r="G11" s="21">
        <f t="shared" ref="G11:H11" si="10">C11/$E$11</f>
        <v>0.33333333333333331</v>
      </c>
      <c r="H11" s="21">
        <f t="shared" si="10"/>
        <v>0</v>
      </c>
    </row>
    <row r="12" spans="1:8" x14ac:dyDescent="0.25">
      <c r="A12" t="s">
        <v>8417</v>
      </c>
      <c r="B12">
        <f>COUNTIFS(Kickstarter!$F$2:$F$4115,"successful",Kickstarter!$D$2:$D$4115,"&gt;=45000",Kickstarter!$D$2:$D$4115,"&lt;=49999",Kickstarter!$R$2:$R$4115,"plays")</f>
        <v>0</v>
      </c>
      <c r="C12">
        <f>COUNTIFS(Kickstarter!$F$2:$F$4115,"failed",Kickstarter!$D$2:$D$4115,"&gt;=45000",Kickstarter!$D$2:$D$4115,"&lt;=49999",Kickstarter!$R$2:$R$4115,"plays")</f>
        <v>1</v>
      </c>
      <c r="D12">
        <f>COUNTIFS(Kickstarter!$F$2:$F$4115,"canceled",Kickstarter!$D$2:$D$4115,"&gt;=45000",Kickstarter!$D$2:$D$4115,"&lt;=49999",Kickstarter!$R$2:$R$4115,"plays")</f>
        <v>0</v>
      </c>
      <c r="E12">
        <f t="shared" si="1"/>
        <v>1</v>
      </c>
      <c r="F12" s="21">
        <f>B12/$E$12</f>
        <v>0</v>
      </c>
      <c r="G12" s="21">
        <f t="shared" ref="G12:H12" si="11">C12/$E$12</f>
        <v>1</v>
      </c>
      <c r="H12" s="21">
        <f t="shared" si="11"/>
        <v>0</v>
      </c>
    </row>
    <row r="13" spans="1:8" x14ac:dyDescent="0.25">
      <c r="A13" t="s">
        <v>8418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1"/>
        <v>16</v>
      </c>
      <c r="F13" s="21">
        <f>B13/$E$13</f>
        <v>0.125</v>
      </c>
      <c r="G13" s="21">
        <f t="shared" ref="G13:H13" si="12">C13/$E$13</f>
        <v>0.875</v>
      </c>
      <c r="H13" s="21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9E9A2-471D-4357-B01C-8B9530110482}">
  <dimension ref="A1:T413"/>
  <sheetViews>
    <sheetView workbookViewId="0"/>
  </sheetViews>
  <sheetFormatPr defaultRowHeight="15" x14ac:dyDescent="0.25"/>
  <cols>
    <col min="1" max="1" width="5" bestFit="1" customWidth="1"/>
    <col min="2" max="2" width="26.28515625" customWidth="1"/>
    <col min="3" max="3" width="50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0">
        <v>179.28</v>
      </c>
      <c r="Q2" s="12" t="s">
        <v>8323</v>
      </c>
      <c r="R2" s="12" t="s">
        <v>8326</v>
      </c>
      <c r="S2" s="9">
        <v>41730.276747685188</v>
      </c>
      <c r="T2" s="9">
        <v>41764.276747685188</v>
      </c>
    </row>
    <row r="3" spans="1:20" ht="45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0">
        <v>60.3</v>
      </c>
      <c r="Q3" s="12" t="s">
        <v>8323</v>
      </c>
      <c r="R3" s="12" t="s">
        <v>8326</v>
      </c>
      <c r="S3" s="9">
        <v>41940.69158564815</v>
      </c>
      <c r="T3" s="9">
        <v>41969.332638888889</v>
      </c>
    </row>
    <row r="4" spans="1:20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0">
        <v>186.8</v>
      </c>
      <c r="Q4" s="12" t="s">
        <v>8323</v>
      </c>
      <c r="R4" s="12" t="s">
        <v>8326</v>
      </c>
      <c r="S4" s="9">
        <v>42020.700567129628</v>
      </c>
      <c r="T4" s="9">
        <v>42065.207638888889</v>
      </c>
    </row>
    <row r="5" spans="1:2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0">
        <v>550.04</v>
      </c>
      <c r="Q5" s="12" t="s">
        <v>8323</v>
      </c>
      <c r="R5" s="12" t="s">
        <v>8326</v>
      </c>
      <c r="S5" s="9">
        <v>41887.292187500003</v>
      </c>
      <c r="T5" s="9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0">
        <v>119.18</v>
      </c>
      <c r="Q6" s="12" t="s">
        <v>8323</v>
      </c>
      <c r="R6" s="12" t="s">
        <v>8326</v>
      </c>
      <c r="S6" s="9">
        <v>42480.078715277778</v>
      </c>
      <c r="T6" s="9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0">
        <v>131.13999999999999</v>
      </c>
      <c r="Q7" s="12" t="s">
        <v>8323</v>
      </c>
      <c r="R7" s="12" t="s">
        <v>8326</v>
      </c>
      <c r="S7" s="9">
        <v>42252.474351851852</v>
      </c>
      <c r="T7" s="9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0">
        <v>262.11</v>
      </c>
      <c r="Q8" s="12" t="s">
        <v>8323</v>
      </c>
      <c r="R8" s="12" t="s">
        <v>8326</v>
      </c>
      <c r="S8" s="9">
        <v>42219.665173611109</v>
      </c>
      <c r="T8" s="9">
        <v>42257.165972222225</v>
      </c>
    </row>
    <row r="9" spans="1:20" ht="45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0">
        <v>134.26</v>
      </c>
      <c r="Q9" s="12" t="s">
        <v>8323</v>
      </c>
      <c r="R9" s="12" t="s">
        <v>8326</v>
      </c>
      <c r="S9" s="9">
        <v>42445.19430555556</v>
      </c>
      <c r="T9" s="9">
        <v>42489.19430555556</v>
      </c>
    </row>
    <row r="10" spans="1:20" ht="45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0">
        <v>297.02999999999997</v>
      </c>
      <c r="Q10" s="12" t="s">
        <v>8323</v>
      </c>
      <c r="R10" s="12" t="s">
        <v>8326</v>
      </c>
      <c r="S10" s="9">
        <v>41884.617314814815</v>
      </c>
      <c r="T10" s="9">
        <v>41916.617314814815</v>
      </c>
    </row>
    <row r="11" spans="1:20" ht="45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0">
        <v>141.71</v>
      </c>
      <c r="Q11" s="12" t="s">
        <v>8323</v>
      </c>
      <c r="R11" s="12" t="s">
        <v>8326</v>
      </c>
      <c r="S11" s="9">
        <v>42697.850844907407</v>
      </c>
      <c r="T11" s="9">
        <v>42745.208333333328</v>
      </c>
    </row>
    <row r="12" spans="1:20" ht="4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0">
        <v>85.53</v>
      </c>
      <c r="Q12" s="12" t="s">
        <v>8323</v>
      </c>
      <c r="R12" s="12" t="s">
        <v>8326</v>
      </c>
      <c r="S12" s="9">
        <v>41834.586574074077</v>
      </c>
      <c r="T12" s="9">
        <v>41866.083333333336</v>
      </c>
    </row>
    <row r="13" spans="1:20" ht="45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0">
        <v>119.19</v>
      </c>
      <c r="Q13" s="12" t="s">
        <v>8323</v>
      </c>
      <c r="R13" s="12" t="s">
        <v>8326</v>
      </c>
      <c r="S13" s="9">
        <v>41918.742175925923</v>
      </c>
      <c r="T13" s="9">
        <v>41948.783842592595</v>
      </c>
    </row>
    <row r="14" spans="1:20" ht="45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0">
        <v>251.74</v>
      </c>
      <c r="Q14" s="12" t="s">
        <v>8323</v>
      </c>
      <c r="R14" s="12" t="s">
        <v>8326</v>
      </c>
      <c r="S14" s="9">
        <v>42614.760937500003</v>
      </c>
      <c r="T14" s="9">
        <v>42644.165972222225</v>
      </c>
    </row>
    <row r="15" spans="1:20" ht="4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0">
        <v>110.35</v>
      </c>
      <c r="Q15" s="12" t="s">
        <v>8323</v>
      </c>
      <c r="R15" s="12" t="s">
        <v>8326</v>
      </c>
      <c r="S15" s="9">
        <v>41909.969386574077</v>
      </c>
      <c r="T15" s="9">
        <v>41950.011053240742</v>
      </c>
    </row>
    <row r="16" spans="1:20" ht="4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0">
        <v>92.04</v>
      </c>
      <c r="Q16" s="12" t="s">
        <v>8323</v>
      </c>
      <c r="R16" s="12" t="s">
        <v>8326</v>
      </c>
      <c r="S16" s="9">
        <v>42461.747199074074</v>
      </c>
      <c r="T16" s="9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0">
        <v>81.13</v>
      </c>
      <c r="Q17" s="12" t="s">
        <v>8323</v>
      </c>
      <c r="R17" s="12" t="s">
        <v>8326</v>
      </c>
      <c r="S17" s="9">
        <v>42135.60020833333</v>
      </c>
      <c r="T17" s="9">
        <v>42167.083333333328</v>
      </c>
    </row>
    <row r="18" spans="1:20" ht="30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0">
        <v>106.8</v>
      </c>
      <c r="Q18" s="12" t="s">
        <v>8323</v>
      </c>
      <c r="R18" s="12" t="s">
        <v>8326</v>
      </c>
      <c r="S18" s="9">
        <v>41933.291643518518</v>
      </c>
      <c r="T18" s="9">
        <v>41963.333310185189</v>
      </c>
    </row>
    <row r="19" spans="1:20" ht="30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0">
        <v>177.09</v>
      </c>
      <c r="Q19" s="12" t="s">
        <v>8323</v>
      </c>
      <c r="R19" s="12" t="s">
        <v>8326</v>
      </c>
      <c r="S19" s="9">
        <v>42602.576712962968</v>
      </c>
      <c r="T19" s="9">
        <v>42621.15625</v>
      </c>
    </row>
    <row r="20" spans="1:20" ht="4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0">
        <v>182.91</v>
      </c>
      <c r="Q20" s="12" t="s">
        <v>8323</v>
      </c>
      <c r="R20" s="12" t="s">
        <v>8326</v>
      </c>
      <c r="S20" s="9">
        <v>42702.917048611111</v>
      </c>
      <c r="T20" s="9">
        <v>42732.917048611111</v>
      </c>
    </row>
    <row r="21" spans="1:20" ht="3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0">
        <v>168.25</v>
      </c>
      <c r="Q21" s="12" t="s">
        <v>8323</v>
      </c>
      <c r="R21" s="12" t="s">
        <v>8326</v>
      </c>
      <c r="S21" s="9">
        <v>42050.983182870375</v>
      </c>
      <c r="T21" s="9">
        <v>42085.941516203704</v>
      </c>
    </row>
    <row r="22" spans="1:20" ht="4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0">
        <v>71.489999999999995</v>
      </c>
      <c r="Q22" s="12" t="s">
        <v>8323</v>
      </c>
      <c r="R22" s="12" t="s">
        <v>8326</v>
      </c>
      <c r="S22" s="9">
        <v>41835.666354166664</v>
      </c>
      <c r="T22" s="9">
        <v>41855.666354166664</v>
      </c>
    </row>
    <row r="23" spans="1:20" ht="45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0">
        <v>99.79</v>
      </c>
      <c r="Q23" s="12" t="s">
        <v>8323</v>
      </c>
      <c r="R23" s="12" t="s">
        <v>8326</v>
      </c>
      <c r="S23" s="9">
        <v>42290.61855324074</v>
      </c>
      <c r="T23" s="9">
        <v>42320.104861111111</v>
      </c>
    </row>
    <row r="24" spans="1:20" ht="45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0">
        <v>54.91</v>
      </c>
      <c r="Q24" s="12" t="s">
        <v>8323</v>
      </c>
      <c r="R24" s="12" t="s">
        <v>8326</v>
      </c>
      <c r="S24" s="9">
        <v>42400.704537037032</v>
      </c>
      <c r="T24" s="9">
        <v>42444.875</v>
      </c>
    </row>
    <row r="25" spans="1:20" ht="45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0">
        <v>89.59</v>
      </c>
      <c r="Q25" s="12" t="s">
        <v>8323</v>
      </c>
      <c r="R25" s="12" t="s">
        <v>8326</v>
      </c>
      <c r="S25" s="9">
        <v>42696.624444444446</v>
      </c>
      <c r="T25" s="9">
        <v>42726.624444444446</v>
      </c>
    </row>
    <row r="26" spans="1:2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0">
        <v>199.17</v>
      </c>
      <c r="Q26" s="12" t="s">
        <v>8323</v>
      </c>
      <c r="R26" s="12" t="s">
        <v>8326</v>
      </c>
      <c r="S26" s="9">
        <v>42265.022824074069</v>
      </c>
      <c r="T26" s="9">
        <v>42285.022824074069</v>
      </c>
    </row>
    <row r="27" spans="1:20" ht="4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0">
        <v>85.53</v>
      </c>
      <c r="Q27" s="12" t="s">
        <v>8323</v>
      </c>
      <c r="R27" s="12" t="s">
        <v>8326</v>
      </c>
      <c r="S27" s="9">
        <v>42522.347812499997</v>
      </c>
      <c r="T27" s="9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0">
        <v>106.5</v>
      </c>
      <c r="Q28" s="12" t="s">
        <v>8323</v>
      </c>
      <c r="R28" s="12" t="s">
        <v>8326</v>
      </c>
      <c r="S28" s="9">
        <v>42284.500104166669</v>
      </c>
      <c r="T28" s="9">
        <v>42314.541770833333</v>
      </c>
    </row>
    <row r="29" spans="1:20" ht="45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0">
        <v>127.79</v>
      </c>
      <c r="Q29" s="12" t="s">
        <v>8323</v>
      </c>
      <c r="R29" s="12" t="s">
        <v>8326</v>
      </c>
      <c r="S29" s="9">
        <v>42292.701053240744</v>
      </c>
      <c r="T29" s="9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0">
        <v>136.85</v>
      </c>
      <c r="Q30" s="12" t="s">
        <v>8323</v>
      </c>
      <c r="R30" s="12" t="s">
        <v>8326</v>
      </c>
      <c r="S30" s="9">
        <v>42769.574999999997</v>
      </c>
      <c r="T30" s="9">
        <v>42790.574999999997</v>
      </c>
    </row>
    <row r="31" spans="1:20" ht="4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0">
        <v>53.18</v>
      </c>
      <c r="Q31" s="12" t="s">
        <v>8323</v>
      </c>
      <c r="R31" s="12" t="s">
        <v>8326</v>
      </c>
      <c r="S31" s="9">
        <v>42172.757638888885</v>
      </c>
      <c r="T31" s="9">
        <v>42202.757638888885</v>
      </c>
    </row>
    <row r="32" spans="1:20" ht="4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0">
        <v>125.12</v>
      </c>
      <c r="Q32" s="12" t="s">
        <v>8323</v>
      </c>
      <c r="R32" s="12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0">
        <v>256.37</v>
      </c>
      <c r="Q33" s="12" t="s">
        <v>8323</v>
      </c>
      <c r="R33" s="12" t="s">
        <v>8326</v>
      </c>
      <c r="S33" s="9">
        <v>42772.833379629628</v>
      </c>
      <c r="T33" s="9">
        <v>42806.875</v>
      </c>
    </row>
    <row r="34" spans="1:20" ht="4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0">
        <v>252.02</v>
      </c>
      <c r="Q34" s="12" t="s">
        <v>8323</v>
      </c>
      <c r="R34" s="12" t="s">
        <v>8326</v>
      </c>
      <c r="S34" s="9">
        <v>42473.794710648144</v>
      </c>
      <c r="T34" s="9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0">
        <v>200.69</v>
      </c>
      <c r="Q35" s="12" t="s">
        <v>8323</v>
      </c>
      <c r="R35" s="12" t="s">
        <v>8326</v>
      </c>
      <c r="S35" s="9">
        <v>41775.753761574073</v>
      </c>
      <c r="T35" s="9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0">
        <v>72.760000000000005</v>
      </c>
      <c r="Q36" s="12" t="s">
        <v>8323</v>
      </c>
      <c r="R36" s="12" t="s">
        <v>8326</v>
      </c>
      <c r="S36" s="9">
        <v>42144.573807870373</v>
      </c>
      <c r="T36" s="9">
        <v>42166.165972222225</v>
      </c>
    </row>
    <row r="37" spans="1:20" ht="45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0">
        <v>90.74</v>
      </c>
      <c r="Q37" s="12" t="s">
        <v>8323</v>
      </c>
      <c r="R37" s="12" t="s">
        <v>8326</v>
      </c>
      <c r="S37" s="9">
        <v>42158.065694444449</v>
      </c>
      <c r="T37" s="9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0">
        <v>69.569999999999993</v>
      </c>
      <c r="Q38" s="12" t="s">
        <v>8323</v>
      </c>
      <c r="R38" s="12" t="s">
        <v>8326</v>
      </c>
      <c r="S38" s="9">
        <v>41871.755694444444</v>
      </c>
      <c r="T38" s="9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0">
        <v>93.81</v>
      </c>
      <c r="Q39" s="12" t="s">
        <v>8323</v>
      </c>
      <c r="R39" s="12" t="s">
        <v>8326</v>
      </c>
      <c r="S39" s="9">
        <v>41964.315532407403</v>
      </c>
      <c r="T39" s="9">
        <v>41995.166666666672</v>
      </c>
    </row>
    <row r="40" spans="1:20" ht="3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0">
        <v>62.05</v>
      </c>
      <c r="Q40" s="12" t="s">
        <v>8323</v>
      </c>
      <c r="R40" s="12" t="s">
        <v>8326</v>
      </c>
      <c r="S40" s="9">
        <v>41802.574282407404</v>
      </c>
      <c r="T40" s="9">
        <v>41823.165972222225</v>
      </c>
    </row>
    <row r="41" spans="1:20" ht="45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0">
        <v>71.239999999999995</v>
      </c>
      <c r="Q41" s="12" t="s">
        <v>8323</v>
      </c>
      <c r="R41" s="12" t="s">
        <v>8326</v>
      </c>
      <c r="S41" s="9">
        <v>42473.007037037038</v>
      </c>
      <c r="T41" s="9">
        <v>42503.007037037038</v>
      </c>
    </row>
    <row r="42" spans="1:20" ht="30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0">
        <v>716.35</v>
      </c>
      <c r="Q42" s="12" t="s">
        <v>8323</v>
      </c>
      <c r="R42" s="12" t="s">
        <v>8326</v>
      </c>
      <c r="S42" s="9">
        <v>42605.765381944439</v>
      </c>
      <c r="T42" s="9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0">
        <v>60.48</v>
      </c>
      <c r="Q43" s="12" t="s">
        <v>8323</v>
      </c>
      <c r="R43" s="12" t="s">
        <v>8326</v>
      </c>
      <c r="S43" s="9">
        <v>42068.888391203705</v>
      </c>
      <c r="T43" s="9">
        <v>42098.846724537041</v>
      </c>
    </row>
    <row r="44" spans="1:20" ht="4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0">
        <v>1000</v>
      </c>
      <c r="Q44" s="12" t="s">
        <v>8323</v>
      </c>
      <c r="R44" s="12" t="s">
        <v>8326</v>
      </c>
      <c r="S44" s="9">
        <v>41850.400937500002</v>
      </c>
      <c r="T44" s="9">
        <v>41895.400937500002</v>
      </c>
    </row>
    <row r="45" spans="1:20" ht="60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0">
        <v>93.98</v>
      </c>
      <c r="Q45" s="12" t="s">
        <v>8323</v>
      </c>
      <c r="R45" s="12" t="s">
        <v>8326</v>
      </c>
      <c r="S45" s="9">
        <v>41826.871238425927</v>
      </c>
      <c r="T45" s="9">
        <v>41859.57916666667</v>
      </c>
    </row>
    <row r="46" spans="1:20" ht="45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0">
        <v>110.87</v>
      </c>
      <c r="Q46" s="12" t="s">
        <v>8323</v>
      </c>
      <c r="R46" s="12" t="s">
        <v>8326</v>
      </c>
      <c r="S46" s="9">
        <v>42134.172071759262</v>
      </c>
      <c r="T46" s="9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0">
        <v>184.68</v>
      </c>
      <c r="Q47" s="12" t="s">
        <v>8323</v>
      </c>
      <c r="R47" s="12" t="s">
        <v>8326</v>
      </c>
      <c r="S47" s="9">
        <v>42494.563449074078</v>
      </c>
      <c r="T47" s="9">
        <v>42524.563449074078</v>
      </c>
    </row>
    <row r="48" spans="1:20" ht="45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0">
        <v>88.77</v>
      </c>
      <c r="Q48" s="12" t="s">
        <v>8323</v>
      </c>
      <c r="R48" s="12" t="s">
        <v>8326</v>
      </c>
      <c r="S48" s="9">
        <v>42233.738564814819</v>
      </c>
      <c r="T48" s="9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0">
        <v>50.16</v>
      </c>
      <c r="Q49" s="12" t="s">
        <v>8323</v>
      </c>
      <c r="R49" s="12" t="s">
        <v>8326</v>
      </c>
      <c r="S49" s="9">
        <v>41778.637245370373</v>
      </c>
      <c r="T49" s="9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0">
        <v>57.63</v>
      </c>
      <c r="Q50" s="12" t="s">
        <v>8323</v>
      </c>
      <c r="R50" s="12" t="s">
        <v>8326</v>
      </c>
      <c r="S50" s="9">
        <v>42230.472222222219</v>
      </c>
      <c r="T50" s="9">
        <v>42259.165972222225</v>
      </c>
    </row>
    <row r="51" spans="1:20" ht="45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0">
        <v>56.07</v>
      </c>
      <c r="Q51" s="12" t="s">
        <v>8323</v>
      </c>
      <c r="R51" s="12" t="s">
        <v>8326</v>
      </c>
      <c r="S51" s="9">
        <v>42037.938206018516</v>
      </c>
      <c r="T51" s="9">
        <v>42068.166666666672</v>
      </c>
    </row>
    <row r="52" spans="1:20" ht="4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0">
        <v>109.03</v>
      </c>
      <c r="Q52" s="12" t="s">
        <v>8323</v>
      </c>
      <c r="R52" s="12" t="s">
        <v>8326</v>
      </c>
      <c r="S52" s="9">
        <v>42157.470185185186</v>
      </c>
      <c r="T52" s="9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0">
        <v>103.95</v>
      </c>
      <c r="Q53" s="12" t="s">
        <v>8323</v>
      </c>
      <c r="R53" s="12" t="s">
        <v>8326</v>
      </c>
      <c r="S53" s="9">
        <v>42250.598217592589</v>
      </c>
      <c r="T53" s="9">
        <v>42270.598217592589</v>
      </c>
    </row>
    <row r="54" spans="1:20" ht="45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0">
        <v>62.83</v>
      </c>
      <c r="Q54" s="12" t="s">
        <v>8323</v>
      </c>
      <c r="R54" s="12" t="s">
        <v>8326</v>
      </c>
      <c r="S54" s="9">
        <v>41800.380428240744</v>
      </c>
      <c r="T54" s="9">
        <v>41830.380428240744</v>
      </c>
    </row>
    <row r="55" spans="1:20" ht="3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0">
        <v>145</v>
      </c>
      <c r="Q55" s="12" t="s">
        <v>8323</v>
      </c>
      <c r="R55" s="12" t="s">
        <v>8326</v>
      </c>
      <c r="S55" s="9">
        <v>42491.92288194444</v>
      </c>
      <c r="T55" s="9">
        <v>42521.92288194444</v>
      </c>
    </row>
    <row r="56" spans="1:20" ht="45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0">
        <v>139.19</v>
      </c>
      <c r="Q56" s="12" t="s">
        <v>8323</v>
      </c>
      <c r="R56" s="12" t="s">
        <v>8326</v>
      </c>
      <c r="S56" s="9">
        <v>41878.878379629627</v>
      </c>
      <c r="T56" s="9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0">
        <v>63.57</v>
      </c>
      <c r="Q57" s="12" t="s">
        <v>8323</v>
      </c>
      <c r="R57" s="12" t="s">
        <v>8326</v>
      </c>
      <c r="S57" s="9">
        <v>41932.311099537037</v>
      </c>
      <c r="T57" s="9">
        <v>41962.352766203709</v>
      </c>
    </row>
    <row r="58" spans="1:20" ht="45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0">
        <v>105.52</v>
      </c>
      <c r="Q58" s="12" t="s">
        <v>8323</v>
      </c>
      <c r="R58" s="12" t="s">
        <v>8326</v>
      </c>
      <c r="S58" s="9">
        <v>42118.556331018524</v>
      </c>
      <c r="T58" s="9">
        <v>42150.165972222225</v>
      </c>
    </row>
    <row r="59" spans="1:20" ht="45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0">
        <v>141.29</v>
      </c>
      <c r="Q59" s="12" t="s">
        <v>8323</v>
      </c>
      <c r="R59" s="12" t="s">
        <v>8326</v>
      </c>
      <c r="S59" s="9">
        <v>42239.957962962959</v>
      </c>
      <c r="T59" s="9">
        <v>42260</v>
      </c>
    </row>
    <row r="60" spans="1:20" ht="45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0">
        <v>137.24</v>
      </c>
      <c r="Q60" s="12" t="s">
        <v>8323</v>
      </c>
      <c r="R60" s="12" t="s">
        <v>8326</v>
      </c>
      <c r="S60" s="9">
        <v>41880.76357638889</v>
      </c>
      <c r="T60" s="9">
        <v>41895.166666666664</v>
      </c>
    </row>
    <row r="61" spans="1:20" ht="45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0">
        <v>99.34</v>
      </c>
      <c r="Q61" s="12" t="s">
        <v>8323</v>
      </c>
      <c r="R61" s="12" t="s">
        <v>8326</v>
      </c>
      <c r="S61" s="9">
        <v>42561.783877314811</v>
      </c>
      <c r="T61" s="9">
        <v>42593.165972222225</v>
      </c>
    </row>
    <row r="62" spans="1:20" ht="4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0">
        <v>103.21</v>
      </c>
      <c r="Q62" s="12" t="s">
        <v>8323</v>
      </c>
      <c r="R62" s="12" t="s">
        <v>8326</v>
      </c>
      <c r="S62" s="9">
        <v>42037.791238425925</v>
      </c>
      <c r="T62" s="9">
        <v>42067.791238425925</v>
      </c>
    </row>
    <row r="63" spans="1:20" ht="45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0">
        <v>63.83</v>
      </c>
      <c r="Q63" s="12" t="s">
        <v>8323</v>
      </c>
      <c r="R63" s="12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0">
        <v>41.77</v>
      </c>
      <c r="Q64" s="12" t="s">
        <v>8323</v>
      </c>
      <c r="R64" s="12" t="s">
        <v>8326</v>
      </c>
      <c r="S64" s="9">
        <v>40633.154363425929</v>
      </c>
      <c r="T64" s="9">
        <v>40664.207638888889</v>
      </c>
    </row>
    <row r="65" spans="1:20" ht="4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0">
        <v>145.87</v>
      </c>
      <c r="Q65" s="12" t="s">
        <v>8323</v>
      </c>
      <c r="R65" s="12" t="s">
        <v>8326</v>
      </c>
      <c r="S65" s="9">
        <v>42626.7503125</v>
      </c>
      <c r="T65" s="9">
        <v>42656.7503125</v>
      </c>
    </row>
    <row r="66" spans="1:20" ht="45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0">
        <v>118.13</v>
      </c>
      <c r="Q66" s="12" t="s">
        <v>8323</v>
      </c>
      <c r="R66" s="12" t="s">
        <v>8326</v>
      </c>
      <c r="S66" s="9">
        <v>41834.953865740739</v>
      </c>
      <c r="T66" s="9">
        <v>41879.953865740739</v>
      </c>
    </row>
    <row r="67" spans="1:20" ht="30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0">
        <v>110.23</v>
      </c>
      <c r="Q67" s="12" t="s">
        <v>8323</v>
      </c>
      <c r="R67" s="12" t="s">
        <v>8326</v>
      </c>
      <c r="S67" s="9">
        <v>41791.492777777778</v>
      </c>
      <c r="T67" s="9">
        <v>41836.492777777778</v>
      </c>
    </row>
    <row r="68" spans="1:20" ht="45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0">
        <v>58.69</v>
      </c>
      <c r="Q68" s="12" t="s">
        <v>8323</v>
      </c>
      <c r="R68" s="12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0">
        <v>134.15</v>
      </c>
      <c r="Q69" s="12" t="s">
        <v>8323</v>
      </c>
      <c r="R69" s="12" t="s">
        <v>8326</v>
      </c>
      <c r="S69" s="9">
        <v>41776.063136574077</v>
      </c>
      <c r="T69" s="9">
        <v>41807.125</v>
      </c>
    </row>
    <row r="70" spans="1:20" ht="45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0">
        <v>264.85000000000002</v>
      </c>
      <c r="Q70" s="12" t="s">
        <v>8323</v>
      </c>
      <c r="R70" s="12" t="s">
        <v>8326</v>
      </c>
      <c r="S70" s="9">
        <v>42341.818379629629</v>
      </c>
      <c r="T70" s="9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0">
        <v>177.62</v>
      </c>
      <c r="Q71" s="12" t="s">
        <v>8323</v>
      </c>
      <c r="R71" s="12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0">
        <v>100.5</v>
      </c>
      <c r="Q72" s="12" t="s">
        <v>8323</v>
      </c>
      <c r="R72" s="12" t="s">
        <v>8326</v>
      </c>
      <c r="S72" s="9">
        <v>41591.737974537034</v>
      </c>
      <c r="T72" s="9">
        <v>41621.207638888889</v>
      </c>
    </row>
    <row r="73" spans="1:20" ht="45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0">
        <v>115.87</v>
      </c>
      <c r="Q73" s="12" t="s">
        <v>8323</v>
      </c>
      <c r="R73" s="12" t="s">
        <v>8326</v>
      </c>
      <c r="S73" s="9">
        <v>42262.096782407403</v>
      </c>
      <c r="T73" s="9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0">
        <v>151.97999999999999</v>
      </c>
      <c r="Q74" s="12" t="s">
        <v>8323</v>
      </c>
      <c r="R74" s="12" t="s">
        <v>8326</v>
      </c>
      <c r="S74" s="9">
        <v>42576.697569444441</v>
      </c>
      <c r="T74" s="9">
        <v>42636.697569444441</v>
      </c>
    </row>
    <row r="75" spans="1:20" ht="45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0">
        <v>142.28</v>
      </c>
      <c r="Q75" s="12" t="s">
        <v>8323</v>
      </c>
      <c r="R75" s="12" t="s">
        <v>8326</v>
      </c>
      <c r="S75" s="9">
        <v>42041.714178240742</v>
      </c>
      <c r="T75" s="9">
        <v>42071.67251157407</v>
      </c>
    </row>
    <row r="76" spans="1:20" ht="4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0">
        <v>70.88</v>
      </c>
      <c r="Q76" s="12" t="s">
        <v>8323</v>
      </c>
      <c r="R76" s="12" t="s">
        <v>8326</v>
      </c>
      <c r="S76" s="9">
        <v>41941.683865740742</v>
      </c>
      <c r="T76" s="9">
        <v>41970.125</v>
      </c>
    </row>
    <row r="77" spans="1:20" ht="45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0">
        <v>421.11</v>
      </c>
      <c r="Q77" s="12" t="s">
        <v>8323</v>
      </c>
      <c r="R77" s="12" t="s">
        <v>8326</v>
      </c>
      <c r="S77" s="9">
        <v>42059.701319444444</v>
      </c>
      <c r="T77" s="9">
        <v>42119.659652777773</v>
      </c>
    </row>
    <row r="78" spans="1:20" ht="45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0">
        <v>64.27</v>
      </c>
      <c r="Q78" s="12" t="s">
        <v>8323</v>
      </c>
      <c r="R78" s="12" t="s">
        <v>8326</v>
      </c>
      <c r="S78" s="9">
        <v>40970.875671296293</v>
      </c>
      <c r="T78" s="9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0">
        <v>48.33</v>
      </c>
      <c r="Q79" s="12" t="s">
        <v>8323</v>
      </c>
      <c r="R79" s="12" t="s">
        <v>8326</v>
      </c>
      <c r="S79" s="9">
        <v>42136.536134259266</v>
      </c>
      <c r="T79" s="9">
        <v>42167.875</v>
      </c>
    </row>
    <row r="80" spans="1:20" ht="45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0">
        <v>302.31</v>
      </c>
      <c r="Q80" s="12" t="s">
        <v>8323</v>
      </c>
      <c r="R80" s="12" t="s">
        <v>8326</v>
      </c>
      <c r="S80" s="9">
        <v>41851.771354166667</v>
      </c>
      <c r="T80" s="9">
        <v>41870.666666666664</v>
      </c>
    </row>
    <row r="81" spans="1:20" ht="30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0">
        <v>38.28</v>
      </c>
      <c r="Q81" s="12" t="s">
        <v>8323</v>
      </c>
      <c r="R81" s="12" t="s">
        <v>8326</v>
      </c>
      <c r="S81" s="9">
        <v>42243.6252662037</v>
      </c>
      <c r="T81" s="9">
        <v>42278.6252662037</v>
      </c>
    </row>
    <row r="82" spans="1:20" ht="30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0">
        <v>98.2</v>
      </c>
      <c r="Q82" s="12" t="s">
        <v>8323</v>
      </c>
      <c r="R82" s="12" t="s">
        <v>8326</v>
      </c>
      <c r="S82" s="9">
        <v>41982.887280092589</v>
      </c>
      <c r="T82" s="9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0">
        <v>193.62</v>
      </c>
      <c r="Q83" s="12" t="s">
        <v>8323</v>
      </c>
      <c r="R83" s="12" t="s">
        <v>8326</v>
      </c>
      <c r="S83" s="9">
        <v>42323.70930555556</v>
      </c>
      <c r="T83" s="9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0">
        <v>66.11</v>
      </c>
      <c r="Q84" s="12" t="s">
        <v>8323</v>
      </c>
      <c r="R84" s="12" t="s">
        <v>8326</v>
      </c>
      <c r="S84" s="9">
        <v>41920.787534722222</v>
      </c>
      <c r="T84" s="9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0">
        <v>46.77</v>
      </c>
      <c r="Q85" s="12" t="s">
        <v>8323</v>
      </c>
      <c r="R85" s="12" t="s">
        <v>8326</v>
      </c>
      <c r="S85" s="9">
        <v>40883.949317129627</v>
      </c>
      <c r="T85" s="9">
        <v>40939.708333333336</v>
      </c>
    </row>
    <row r="86" spans="1:20" ht="4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0">
        <v>81.569999999999993</v>
      </c>
      <c r="Q86" s="12" t="s">
        <v>8323</v>
      </c>
      <c r="R86" s="12" t="s">
        <v>8326</v>
      </c>
      <c r="S86" s="9">
        <v>42167.023206018523</v>
      </c>
      <c r="T86" s="9">
        <v>42196.165972222225</v>
      </c>
    </row>
    <row r="87" spans="1:20" ht="45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0">
        <v>105.21</v>
      </c>
      <c r="Q87" s="12" t="s">
        <v>8323</v>
      </c>
      <c r="R87" s="12" t="s">
        <v>8326</v>
      </c>
      <c r="S87" s="9">
        <v>42431.102534722217</v>
      </c>
      <c r="T87" s="9">
        <v>42461.06086805556</v>
      </c>
    </row>
    <row r="88" spans="1:20" ht="30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0">
        <v>209.84</v>
      </c>
      <c r="Q88" s="12" t="s">
        <v>8323</v>
      </c>
      <c r="R88" s="12" t="s">
        <v>8326</v>
      </c>
      <c r="S88" s="9">
        <v>42253.928530092591</v>
      </c>
      <c r="T88" s="9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0">
        <v>69.89</v>
      </c>
      <c r="Q89" s="12" t="s">
        <v>8323</v>
      </c>
      <c r="R89" s="12" t="s">
        <v>8326</v>
      </c>
      <c r="S89" s="9">
        <v>41808.669571759259</v>
      </c>
      <c r="T89" s="9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0">
        <v>67.739999999999995</v>
      </c>
      <c r="Q90" s="12" t="s">
        <v>8323</v>
      </c>
      <c r="R90" s="12" t="s">
        <v>8326</v>
      </c>
      <c r="S90" s="9">
        <v>42154.873124999998</v>
      </c>
      <c r="T90" s="9">
        <v>42184.873124999998</v>
      </c>
    </row>
    <row r="91" spans="1:20" ht="4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0">
        <v>81.78</v>
      </c>
      <c r="Q91" s="12" t="s">
        <v>8323</v>
      </c>
      <c r="R91" s="12" t="s">
        <v>8326</v>
      </c>
      <c r="S91" s="9">
        <v>42018.676898148144</v>
      </c>
      <c r="T91" s="9">
        <v>42040.290972222225</v>
      </c>
    </row>
    <row r="92" spans="1:20" ht="45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0">
        <v>136.78</v>
      </c>
      <c r="Q92" s="12" t="s">
        <v>8323</v>
      </c>
      <c r="R92" s="12" t="s">
        <v>8326</v>
      </c>
      <c r="S92" s="9">
        <v>41926.942685185182</v>
      </c>
      <c r="T92" s="9">
        <v>41956.984351851846</v>
      </c>
    </row>
    <row r="93" spans="1:20" ht="3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0">
        <v>78.209999999999994</v>
      </c>
      <c r="Q93" s="12" t="s">
        <v>8323</v>
      </c>
      <c r="R93" s="12" t="s">
        <v>8326</v>
      </c>
      <c r="S93" s="9">
        <v>42062.296412037031</v>
      </c>
      <c r="T93" s="9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0">
        <v>129.36000000000001</v>
      </c>
      <c r="Q94" s="12" t="s">
        <v>8323</v>
      </c>
      <c r="R94" s="12" t="s">
        <v>8326</v>
      </c>
      <c r="S94" s="9">
        <v>42219.019733796296</v>
      </c>
      <c r="T94" s="9">
        <v>42249.019733796296</v>
      </c>
    </row>
    <row r="95" spans="1:20" ht="4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0">
        <v>71.790000000000006</v>
      </c>
      <c r="Q95" s="12" t="s">
        <v>8323</v>
      </c>
      <c r="R95" s="12" t="s">
        <v>8326</v>
      </c>
      <c r="S95" s="9">
        <v>42238.13282407407</v>
      </c>
      <c r="T95" s="9">
        <v>42268.13282407407</v>
      </c>
    </row>
    <row r="96" spans="1:20" ht="45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0">
        <v>93.76</v>
      </c>
      <c r="Q96" s="12" t="s">
        <v>8323</v>
      </c>
      <c r="R96" s="12" t="s">
        <v>8326</v>
      </c>
      <c r="S96" s="9">
        <v>42292.087592592594</v>
      </c>
      <c r="T96" s="9">
        <v>42329.125</v>
      </c>
    </row>
    <row r="97" spans="1:20" ht="4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0">
        <v>63.83</v>
      </c>
      <c r="Q97" s="12" t="s">
        <v>8323</v>
      </c>
      <c r="R97" s="12" t="s">
        <v>8326</v>
      </c>
      <c r="S97" s="9">
        <v>42060.683935185181</v>
      </c>
      <c r="T97" s="9">
        <v>42090.642268518524</v>
      </c>
    </row>
    <row r="98" spans="1:20" ht="45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0">
        <v>72.290000000000006</v>
      </c>
      <c r="Q98" s="12" t="s">
        <v>8323</v>
      </c>
      <c r="R98" s="12" t="s">
        <v>8326</v>
      </c>
      <c r="S98" s="9">
        <v>41809.860300925924</v>
      </c>
      <c r="T98" s="9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0">
        <v>97.38</v>
      </c>
      <c r="Q99" s="12" t="s">
        <v>8323</v>
      </c>
      <c r="R99" s="12" t="s">
        <v>8326</v>
      </c>
      <c r="S99" s="9">
        <v>42766.805034722223</v>
      </c>
      <c r="T99" s="9">
        <v>42796.805034722223</v>
      </c>
    </row>
    <row r="100" spans="1:20" ht="45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0">
        <v>56.2</v>
      </c>
      <c r="Q100" s="12" t="s">
        <v>8323</v>
      </c>
      <c r="R100" s="12" t="s">
        <v>8326</v>
      </c>
      <c r="S100" s="9">
        <v>42196.028703703705</v>
      </c>
      <c r="T100" s="9">
        <v>42228</v>
      </c>
    </row>
    <row r="101" spans="1:20" ht="45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0">
        <v>73.58</v>
      </c>
      <c r="Q101" s="12" t="s">
        <v>8323</v>
      </c>
      <c r="R101" s="12" t="s">
        <v>8326</v>
      </c>
      <c r="S101" s="9">
        <v>42173.803217592591</v>
      </c>
      <c r="T101" s="9">
        <v>42203.290972222225</v>
      </c>
    </row>
    <row r="102" spans="1:20" ht="4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0">
        <v>65.58</v>
      </c>
      <c r="Q102" s="12" t="s">
        <v>8323</v>
      </c>
      <c r="R102" s="12" t="s">
        <v>8326</v>
      </c>
      <c r="S102" s="9">
        <v>42145.746689814812</v>
      </c>
      <c r="T102" s="9">
        <v>42175.746689814812</v>
      </c>
    </row>
    <row r="103" spans="1:20" ht="45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0">
        <v>358.69</v>
      </c>
      <c r="Q103" s="12" t="s">
        <v>8323</v>
      </c>
      <c r="R103" s="12" t="s">
        <v>8326</v>
      </c>
      <c r="S103" s="9">
        <v>41821.205636574072</v>
      </c>
      <c r="T103" s="9">
        <v>41852.290972222225</v>
      </c>
    </row>
    <row r="104" spans="1:2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0">
        <v>82.61</v>
      </c>
      <c r="Q104" s="12" t="s">
        <v>8323</v>
      </c>
      <c r="R104" s="12" t="s">
        <v>8326</v>
      </c>
      <c r="S104" s="9">
        <v>41447.839722222219</v>
      </c>
      <c r="T104" s="9">
        <v>41477.839722222219</v>
      </c>
    </row>
    <row r="105" spans="1:20" ht="30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0">
        <v>80.23</v>
      </c>
      <c r="Q105" s="12" t="s">
        <v>8323</v>
      </c>
      <c r="R105" s="12" t="s">
        <v>8326</v>
      </c>
      <c r="S105" s="9">
        <v>42042.197824074072</v>
      </c>
      <c r="T105" s="9">
        <v>42072.156157407408</v>
      </c>
    </row>
    <row r="106" spans="1:20" ht="4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0">
        <v>83.43</v>
      </c>
      <c r="Q106" s="12" t="s">
        <v>8323</v>
      </c>
      <c r="R106" s="12" t="s">
        <v>8326</v>
      </c>
      <c r="S106" s="9">
        <v>41866.025347222225</v>
      </c>
      <c r="T106" s="9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0">
        <v>107</v>
      </c>
      <c r="Q107" s="12" t="s">
        <v>8323</v>
      </c>
      <c r="R107" s="12" t="s">
        <v>8326</v>
      </c>
      <c r="S107" s="9">
        <v>42016.050451388888</v>
      </c>
      <c r="T107" s="9">
        <v>42046.708333333328</v>
      </c>
    </row>
    <row r="108" spans="1:20" ht="45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0">
        <v>66.150000000000006</v>
      </c>
      <c r="Q108" s="12" t="s">
        <v>8323</v>
      </c>
      <c r="R108" s="12" t="s">
        <v>8326</v>
      </c>
      <c r="S108" s="9">
        <v>41829.599791666667</v>
      </c>
      <c r="T108" s="9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0">
        <v>69.19</v>
      </c>
      <c r="Q109" s="12" t="s">
        <v>8323</v>
      </c>
      <c r="R109" s="12" t="s">
        <v>8326</v>
      </c>
      <c r="S109" s="9">
        <v>42762.942430555559</v>
      </c>
      <c r="T109" s="9">
        <v>42794.208333333328</v>
      </c>
    </row>
    <row r="110" spans="1:20" ht="4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0">
        <v>62.92</v>
      </c>
      <c r="Q110" s="12" t="s">
        <v>8323</v>
      </c>
      <c r="R110" s="12" t="s">
        <v>8326</v>
      </c>
      <c r="S110" s="9">
        <v>41026.953055555554</v>
      </c>
      <c r="T110" s="9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0">
        <v>40.630000000000003</v>
      </c>
      <c r="Q111" s="12" t="s">
        <v>8323</v>
      </c>
      <c r="R111" s="12" t="s">
        <v>8326</v>
      </c>
      <c r="S111" s="9">
        <v>42401.806562500002</v>
      </c>
      <c r="T111" s="9">
        <v>42431.806562500002</v>
      </c>
    </row>
    <row r="112" spans="1:20" ht="45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0">
        <v>69.819999999999993</v>
      </c>
      <c r="Q112" s="12" t="s">
        <v>8323</v>
      </c>
      <c r="R112" s="12" t="s">
        <v>8326</v>
      </c>
      <c r="S112" s="9">
        <v>42466.558796296296</v>
      </c>
      <c r="T112" s="9">
        <v>42490.165972222225</v>
      </c>
    </row>
    <row r="113" spans="1:20" ht="45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0">
        <v>50.75</v>
      </c>
      <c r="Q113" s="12" t="s">
        <v>8323</v>
      </c>
      <c r="R113" s="12" t="s">
        <v>8326</v>
      </c>
      <c r="S113" s="9">
        <v>42061.212488425925</v>
      </c>
      <c r="T113" s="9">
        <v>42089.166666666672</v>
      </c>
    </row>
    <row r="114" spans="1:20" ht="45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0">
        <v>91.3</v>
      </c>
      <c r="Q114" s="12" t="s">
        <v>8323</v>
      </c>
      <c r="R114" s="12" t="s">
        <v>8326</v>
      </c>
      <c r="S114" s="9">
        <v>40531.886886574073</v>
      </c>
      <c r="T114" s="9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0">
        <v>74.819999999999993</v>
      </c>
      <c r="Q115" s="12" t="s">
        <v>8323</v>
      </c>
      <c r="R115" s="12" t="s">
        <v>8326</v>
      </c>
      <c r="S115" s="9">
        <v>42303.672662037032</v>
      </c>
      <c r="T115" s="9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0">
        <v>116.65</v>
      </c>
      <c r="Q116" s="12" t="s">
        <v>8323</v>
      </c>
      <c r="R116" s="12" t="s">
        <v>8326</v>
      </c>
      <c r="S116" s="9">
        <v>42185.521087962959</v>
      </c>
      <c r="T116" s="9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0">
        <v>40.29</v>
      </c>
      <c r="Q117" s="12" t="s">
        <v>8323</v>
      </c>
      <c r="R117" s="12" t="s">
        <v>8326</v>
      </c>
      <c r="S117" s="9">
        <v>41793.668761574074</v>
      </c>
      <c r="T117" s="9">
        <v>41823.668761574074</v>
      </c>
    </row>
    <row r="118" spans="1:20" ht="45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0">
        <v>143.11000000000001</v>
      </c>
      <c r="Q118" s="12" t="s">
        <v>8323</v>
      </c>
      <c r="R118" s="12" t="s">
        <v>8326</v>
      </c>
      <c r="S118" s="9">
        <v>41851.541585648149</v>
      </c>
      <c r="T118" s="9">
        <v>41872.686111111114</v>
      </c>
    </row>
    <row r="119" spans="1:20" ht="4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0">
        <v>41.94</v>
      </c>
      <c r="Q119" s="12" t="s">
        <v>8323</v>
      </c>
      <c r="R119" s="12" t="s">
        <v>8326</v>
      </c>
      <c r="S119" s="9">
        <v>41753.593275462961</v>
      </c>
      <c r="T119" s="9">
        <v>41778.875</v>
      </c>
    </row>
    <row r="120" spans="1:20" ht="45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0">
        <v>107.57</v>
      </c>
      <c r="Q120" s="12" t="s">
        <v>8323</v>
      </c>
      <c r="R120" s="12" t="s">
        <v>8326</v>
      </c>
      <c r="S120" s="9">
        <v>42151.069606481484</v>
      </c>
      <c r="T120" s="9">
        <v>42172.069606481484</v>
      </c>
    </row>
    <row r="121" spans="1:20" ht="4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0">
        <v>64.16</v>
      </c>
      <c r="Q121" s="12" t="s">
        <v>8323</v>
      </c>
      <c r="R121" s="12" t="s">
        <v>8326</v>
      </c>
      <c r="S121" s="9">
        <v>41809.12300925926</v>
      </c>
      <c r="T121" s="9">
        <v>41831.677083333336</v>
      </c>
    </row>
    <row r="122" spans="1:20" ht="3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0">
        <v>36.86</v>
      </c>
      <c r="Q122" s="12" t="s">
        <v>8323</v>
      </c>
      <c r="R122" s="12" t="s">
        <v>8326</v>
      </c>
      <c r="S122" s="9">
        <v>42558.189432870371</v>
      </c>
      <c r="T122" s="9">
        <v>42587.875</v>
      </c>
    </row>
    <row r="123" spans="1:20" ht="4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0">
        <v>93.43</v>
      </c>
      <c r="Q123" s="12" t="s">
        <v>8323</v>
      </c>
      <c r="R123" s="12" t="s">
        <v>8326</v>
      </c>
      <c r="S123" s="9">
        <v>42646.092812499999</v>
      </c>
      <c r="T123" s="9">
        <v>42675.207638888889</v>
      </c>
    </row>
    <row r="124" spans="1:20" ht="45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0">
        <v>80.400000000000006</v>
      </c>
      <c r="Q124" s="12" t="s">
        <v>8323</v>
      </c>
      <c r="R124" s="12" t="s">
        <v>8326</v>
      </c>
      <c r="S124" s="9">
        <v>42248.697754629626</v>
      </c>
      <c r="T124" s="9">
        <v>42283.697754629626</v>
      </c>
    </row>
    <row r="125" spans="1:20" ht="3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0">
        <v>50.2</v>
      </c>
      <c r="Q125" s="12" t="s">
        <v>8323</v>
      </c>
      <c r="R125" s="12" t="s">
        <v>8326</v>
      </c>
      <c r="S125" s="9">
        <v>42648.546111111107</v>
      </c>
      <c r="T125" s="9">
        <v>42678.546111111107</v>
      </c>
    </row>
    <row r="126" spans="1:20" ht="45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0">
        <v>63.11</v>
      </c>
      <c r="Q126" s="12" t="s">
        <v>8323</v>
      </c>
      <c r="R126" s="12" t="s">
        <v>8326</v>
      </c>
      <c r="S126" s="9">
        <v>41827.605057870373</v>
      </c>
      <c r="T126" s="9">
        <v>41848.605057870373</v>
      </c>
    </row>
    <row r="127" spans="1:20" ht="45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0">
        <v>55.01</v>
      </c>
      <c r="Q127" s="12" t="s">
        <v>8323</v>
      </c>
      <c r="R127" s="12" t="s">
        <v>8326</v>
      </c>
      <c r="S127" s="9">
        <v>42575.130057870367</v>
      </c>
      <c r="T127" s="9">
        <v>42605.130057870367</v>
      </c>
    </row>
    <row r="128" spans="1:20" ht="45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0">
        <v>58.62</v>
      </c>
      <c r="Q128" s="12" t="s">
        <v>8323</v>
      </c>
      <c r="R128" s="12" t="s">
        <v>8326</v>
      </c>
      <c r="S128" s="9">
        <v>41880.061006944445</v>
      </c>
      <c r="T128" s="9">
        <v>41908.065972222219</v>
      </c>
    </row>
    <row r="129" spans="1:20" ht="4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0">
        <v>82.26</v>
      </c>
      <c r="Q129" s="12" t="s">
        <v>8323</v>
      </c>
      <c r="R129" s="12" t="s">
        <v>8326</v>
      </c>
      <c r="S129" s="9">
        <v>42125.647534722222</v>
      </c>
      <c r="T129" s="9">
        <v>42150.647534722222</v>
      </c>
    </row>
    <row r="130" spans="1:20" ht="45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0">
        <v>80.73</v>
      </c>
      <c r="Q130" s="12" t="s">
        <v>8323</v>
      </c>
      <c r="R130" s="12" t="s">
        <v>8326</v>
      </c>
      <c r="S130" s="9">
        <v>41799.685902777775</v>
      </c>
      <c r="T130" s="9">
        <v>41827.083333333336</v>
      </c>
    </row>
    <row r="131" spans="1:20" ht="45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0">
        <v>110.22</v>
      </c>
      <c r="Q131" s="12" t="s">
        <v>8323</v>
      </c>
      <c r="R131" s="12" t="s">
        <v>8326</v>
      </c>
      <c r="S131" s="9">
        <v>41993.824340277773</v>
      </c>
      <c r="T131" s="9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0">
        <v>53.72</v>
      </c>
      <c r="Q132" s="12" t="s">
        <v>8323</v>
      </c>
      <c r="R132" s="12" t="s">
        <v>8326</v>
      </c>
      <c r="S132" s="9">
        <v>41829.795729166668</v>
      </c>
      <c r="T132" s="9">
        <v>41859.795729166668</v>
      </c>
    </row>
    <row r="133" spans="1:20" ht="45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0">
        <v>114.55</v>
      </c>
      <c r="Q133" s="12" t="s">
        <v>8323</v>
      </c>
      <c r="R133" s="12" t="s">
        <v>8326</v>
      </c>
      <c r="S133" s="9">
        <v>41927.936157407406</v>
      </c>
      <c r="T133" s="9">
        <v>41948.977824074071</v>
      </c>
    </row>
    <row r="134" spans="1:20" ht="4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0">
        <v>25.69</v>
      </c>
      <c r="Q134" s="12" t="s">
        <v>8323</v>
      </c>
      <c r="R134" s="12" t="s">
        <v>8326</v>
      </c>
      <c r="S134" s="9">
        <v>41827.909942129627</v>
      </c>
      <c r="T134" s="9">
        <v>41857.897222222222</v>
      </c>
    </row>
    <row r="135" spans="1:20" ht="4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0">
        <v>122.54</v>
      </c>
      <c r="Q135" s="12" t="s">
        <v>8323</v>
      </c>
      <c r="R135" s="12" t="s">
        <v>8326</v>
      </c>
      <c r="S135" s="9">
        <v>41982.688611111109</v>
      </c>
      <c r="T135" s="9">
        <v>42012.688611111109</v>
      </c>
    </row>
    <row r="136" spans="1:20" ht="45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0">
        <v>200.49</v>
      </c>
      <c r="Q136" s="12" t="s">
        <v>8323</v>
      </c>
      <c r="R136" s="12" t="s">
        <v>8326</v>
      </c>
      <c r="S136" s="9">
        <v>41787.218229166669</v>
      </c>
      <c r="T136" s="9">
        <v>41817.218229166669</v>
      </c>
    </row>
    <row r="137" spans="1:20" ht="45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0">
        <v>178.57</v>
      </c>
      <c r="Q137" s="12" t="s">
        <v>8323</v>
      </c>
      <c r="R137" s="12" t="s">
        <v>8326</v>
      </c>
      <c r="S137" s="9">
        <v>41944.527627314819</v>
      </c>
      <c r="T137" s="9">
        <v>42004.569293981483</v>
      </c>
    </row>
    <row r="138" spans="1:20" ht="45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0">
        <v>148.47999999999999</v>
      </c>
      <c r="Q138" s="12" t="s">
        <v>8323</v>
      </c>
      <c r="R138" s="12" t="s">
        <v>8326</v>
      </c>
      <c r="S138" s="9">
        <v>42062.834444444445</v>
      </c>
      <c r="T138" s="9">
        <v>42083.852083333331</v>
      </c>
    </row>
    <row r="139" spans="1:20" ht="30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0">
        <v>77.34</v>
      </c>
      <c r="Q139" s="12" t="s">
        <v>8323</v>
      </c>
      <c r="R139" s="12" t="s">
        <v>8326</v>
      </c>
      <c r="S139" s="9">
        <v>41375.702210648145</v>
      </c>
      <c r="T139" s="9">
        <v>41400.702210648145</v>
      </c>
    </row>
    <row r="140" spans="1:20" ht="4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0">
        <v>83.14</v>
      </c>
      <c r="Q140" s="12" t="s">
        <v>8323</v>
      </c>
      <c r="R140" s="12" t="s">
        <v>8326</v>
      </c>
      <c r="S140" s="9">
        <v>42126.87501157407</v>
      </c>
      <c r="T140" s="9">
        <v>42158.290972222225</v>
      </c>
    </row>
    <row r="141" spans="1:20" ht="30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0">
        <v>100.22</v>
      </c>
      <c r="Q141" s="12" t="s">
        <v>8323</v>
      </c>
      <c r="R141" s="12" t="s">
        <v>8326</v>
      </c>
      <c r="S141" s="9">
        <v>41791.993414351848</v>
      </c>
      <c r="T141" s="9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0">
        <v>80.16</v>
      </c>
      <c r="Q142" s="12" t="s">
        <v>8323</v>
      </c>
      <c r="R142" s="12" t="s">
        <v>8326</v>
      </c>
      <c r="S142" s="9">
        <v>41841.26489583333</v>
      </c>
      <c r="T142" s="9">
        <v>41864.207638888889</v>
      </c>
    </row>
    <row r="143" spans="1:20" ht="45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0">
        <v>114.13</v>
      </c>
      <c r="Q143" s="12" t="s">
        <v>8323</v>
      </c>
      <c r="R143" s="12" t="s">
        <v>8326</v>
      </c>
      <c r="S143" s="9">
        <v>41851.200150462959</v>
      </c>
      <c r="T143" s="9">
        <v>41881.200150462959</v>
      </c>
    </row>
    <row r="144" spans="1:20" ht="45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0">
        <v>65.38</v>
      </c>
      <c r="Q144" s="12" t="s">
        <v>8323</v>
      </c>
      <c r="R144" s="12" t="s">
        <v>8326</v>
      </c>
      <c r="S144" s="9">
        <v>42208.84646990741</v>
      </c>
      <c r="T144" s="9">
        <v>42238.84646990741</v>
      </c>
    </row>
    <row r="145" spans="1:20" ht="3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0">
        <v>72.95</v>
      </c>
      <c r="Q145" s="12" t="s">
        <v>8323</v>
      </c>
      <c r="R145" s="12" t="s">
        <v>8326</v>
      </c>
      <c r="S145" s="9">
        <v>42420.019097222219</v>
      </c>
      <c r="T145" s="9">
        <v>42479.977430555555</v>
      </c>
    </row>
    <row r="146" spans="1:20" ht="4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0">
        <v>68.349999999999994</v>
      </c>
      <c r="Q146" s="12" t="s">
        <v>8323</v>
      </c>
      <c r="R146" s="12" t="s">
        <v>8326</v>
      </c>
      <c r="S146" s="9">
        <v>41941.75203703704</v>
      </c>
      <c r="T146" s="9">
        <v>41964.708333333328</v>
      </c>
    </row>
    <row r="147" spans="1:20" ht="4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0">
        <v>104.07</v>
      </c>
      <c r="Q147" s="12" t="s">
        <v>8323</v>
      </c>
      <c r="R147" s="12" t="s">
        <v>8326</v>
      </c>
      <c r="S147" s="9">
        <v>42064.652673611112</v>
      </c>
      <c r="T147" s="9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0">
        <v>135.63</v>
      </c>
      <c r="Q148" s="12" t="s">
        <v>8323</v>
      </c>
      <c r="R148" s="12" t="s">
        <v>8326</v>
      </c>
      <c r="S148" s="9">
        <v>42169.814340277779</v>
      </c>
      <c r="T148" s="9">
        <v>42199.814340277779</v>
      </c>
    </row>
    <row r="149" spans="1:20" ht="45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0">
        <v>204.57</v>
      </c>
      <c r="Q149" s="12" t="s">
        <v>8323</v>
      </c>
      <c r="R149" s="12" t="s">
        <v>8326</v>
      </c>
      <c r="S149" s="9">
        <v>42611.801412037035</v>
      </c>
      <c r="T149" s="9">
        <v>42627.791666666672</v>
      </c>
    </row>
    <row r="150" spans="1:20" ht="45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0">
        <v>75.09</v>
      </c>
      <c r="Q150" s="12" t="s">
        <v>8323</v>
      </c>
      <c r="R150" s="12" t="s">
        <v>8326</v>
      </c>
      <c r="S150" s="9">
        <v>42452.876909722225</v>
      </c>
      <c r="T150" s="9">
        <v>42473.876909722225</v>
      </c>
    </row>
    <row r="151" spans="1:20" ht="3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0">
        <v>184.78</v>
      </c>
      <c r="Q151" s="12" t="s">
        <v>8323</v>
      </c>
      <c r="R151" s="12" t="s">
        <v>8326</v>
      </c>
      <c r="S151" s="9">
        <v>42746.057106481487</v>
      </c>
      <c r="T151" s="9">
        <v>42791.057106481487</v>
      </c>
    </row>
    <row r="152" spans="1:20" ht="45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0">
        <v>136</v>
      </c>
      <c r="Q152" s="12" t="s">
        <v>8323</v>
      </c>
      <c r="R152" s="12" t="s">
        <v>8326</v>
      </c>
      <c r="S152" s="9">
        <v>42430.839398148149</v>
      </c>
      <c r="T152" s="9">
        <v>42445.165972222225</v>
      </c>
    </row>
    <row r="153" spans="1:20" ht="4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0">
        <v>62.33</v>
      </c>
      <c r="Q153" s="12" t="s">
        <v>8323</v>
      </c>
      <c r="R153" s="12" t="s">
        <v>8326</v>
      </c>
      <c r="S153" s="9">
        <v>41772.685393518521</v>
      </c>
      <c r="T153" s="9">
        <v>41806.290972222225</v>
      </c>
    </row>
    <row r="154" spans="1:20" ht="45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0">
        <v>109.08</v>
      </c>
      <c r="Q154" s="12" t="s">
        <v>8323</v>
      </c>
      <c r="R154" s="12" t="s">
        <v>8326</v>
      </c>
      <c r="S154" s="9">
        <v>42685.974004629628</v>
      </c>
      <c r="T154" s="9">
        <v>42710.974004629628</v>
      </c>
    </row>
    <row r="155" spans="1:20" ht="4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0">
        <v>85.21</v>
      </c>
      <c r="Q155" s="12" t="s">
        <v>8323</v>
      </c>
      <c r="R155" s="12" t="s">
        <v>8326</v>
      </c>
      <c r="S155" s="9">
        <v>42044.184988425928</v>
      </c>
      <c r="T155" s="9">
        <v>42074.143321759257</v>
      </c>
    </row>
    <row r="156" spans="1:20" ht="3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0">
        <v>46.42</v>
      </c>
      <c r="Q156" s="12" t="s">
        <v>8323</v>
      </c>
      <c r="R156" s="12" t="s">
        <v>8326</v>
      </c>
      <c r="S156" s="9">
        <v>42102.743773148148</v>
      </c>
      <c r="T156" s="9">
        <v>42123.743773148148</v>
      </c>
    </row>
    <row r="157" spans="1:20" ht="45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0">
        <v>204.05</v>
      </c>
      <c r="Q157" s="12" t="s">
        <v>8323</v>
      </c>
      <c r="R157" s="12" t="s">
        <v>8326</v>
      </c>
      <c r="S157" s="9">
        <v>42186.855879629627</v>
      </c>
      <c r="T157" s="9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0">
        <v>46.61</v>
      </c>
      <c r="Q158" s="12" t="s">
        <v>8323</v>
      </c>
      <c r="R158" s="12" t="s">
        <v>8326</v>
      </c>
      <c r="S158" s="9">
        <v>41884.056747685187</v>
      </c>
      <c r="T158" s="9">
        <v>41903.083333333336</v>
      </c>
    </row>
    <row r="159" spans="1:20" ht="4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0">
        <v>176.09</v>
      </c>
      <c r="Q159" s="12" t="s">
        <v>8323</v>
      </c>
      <c r="R159" s="12" t="s">
        <v>8326</v>
      </c>
      <c r="S159" s="9">
        <v>41964.716319444444</v>
      </c>
      <c r="T159" s="9">
        <v>41994.716319444444</v>
      </c>
    </row>
    <row r="160" spans="1:20" ht="45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0">
        <v>168.75</v>
      </c>
      <c r="Q160" s="12" t="s">
        <v>8323</v>
      </c>
      <c r="R160" s="12" t="s">
        <v>8326</v>
      </c>
      <c r="S160" s="9">
        <v>42483.675208333334</v>
      </c>
      <c r="T160" s="9">
        <v>42522.789583333331</v>
      </c>
    </row>
    <row r="161" spans="1:2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0">
        <v>98.54</v>
      </c>
      <c r="Q161" s="12" t="s">
        <v>8323</v>
      </c>
      <c r="R161" s="12" t="s">
        <v>8326</v>
      </c>
      <c r="S161" s="9">
        <v>41829.788252314815</v>
      </c>
      <c r="T161" s="9">
        <v>41839.208333333336</v>
      </c>
    </row>
    <row r="162" spans="1:20" ht="45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0">
        <v>72.05</v>
      </c>
      <c r="Q162" s="12" t="s">
        <v>8323</v>
      </c>
      <c r="R162" s="12" t="s">
        <v>8326</v>
      </c>
      <c r="S162" s="9">
        <v>41752.83457175926</v>
      </c>
      <c r="T162" s="9">
        <v>41782.83457175926</v>
      </c>
    </row>
    <row r="163" spans="1:20" ht="4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0">
        <v>65.87</v>
      </c>
      <c r="Q163" s="12" t="s">
        <v>8323</v>
      </c>
      <c r="R163" s="12" t="s">
        <v>8326</v>
      </c>
      <c r="S163" s="9">
        <v>42561.154664351852</v>
      </c>
      <c r="T163" s="9">
        <v>42592.166666666672</v>
      </c>
    </row>
    <row r="164" spans="1:20" ht="45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0">
        <v>121.36</v>
      </c>
      <c r="Q164" s="12" t="s">
        <v>8323</v>
      </c>
      <c r="R164" s="12" t="s">
        <v>8326</v>
      </c>
      <c r="S164" s="9">
        <v>41995.870486111111</v>
      </c>
      <c r="T164" s="9">
        <v>42015.870486111111</v>
      </c>
    </row>
    <row r="165" spans="1:20" ht="45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0">
        <v>57.2</v>
      </c>
      <c r="Q165" s="12" t="s">
        <v>8323</v>
      </c>
      <c r="R165" s="12" t="s">
        <v>8326</v>
      </c>
      <c r="S165" s="9">
        <v>42538.73583333334</v>
      </c>
      <c r="T165" s="9">
        <v>42583.290972222225</v>
      </c>
    </row>
    <row r="166" spans="1:20" ht="45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0">
        <v>81.67</v>
      </c>
      <c r="Q166" s="12" t="s">
        <v>8323</v>
      </c>
      <c r="R166" s="12" t="s">
        <v>8326</v>
      </c>
      <c r="S166" s="9">
        <v>42447.894432870366</v>
      </c>
      <c r="T166" s="9">
        <v>42507.894432870366</v>
      </c>
    </row>
    <row r="167" spans="1:20" ht="4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0">
        <v>114.29</v>
      </c>
      <c r="Q167" s="12" t="s">
        <v>8323</v>
      </c>
      <c r="R167" s="12" t="s">
        <v>8326</v>
      </c>
      <c r="S167" s="9">
        <v>42268.009224537032</v>
      </c>
      <c r="T167" s="9">
        <v>42303.009224537032</v>
      </c>
    </row>
    <row r="168" spans="1:20" ht="4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0">
        <v>129.03</v>
      </c>
      <c r="Q168" s="12" t="s">
        <v>8323</v>
      </c>
      <c r="R168" s="12" t="s">
        <v>8326</v>
      </c>
      <c r="S168" s="9">
        <v>42676.065150462964</v>
      </c>
      <c r="T168" s="9">
        <v>42721.290972222225</v>
      </c>
    </row>
    <row r="169" spans="1:20" ht="45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0">
        <v>125.81</v>
      </c>
      <c r="Q169" s="12" t="s">
        <v>8323</v>
      </c>
      <c r="R169" s="12" t="s">
        <v>8326</v>
      </c>
      <c r="S169" s="9">
        <v>41853.240208333329</v>
      </c>
      <c r="T169" s="9">
        <v>41876.207638888889</v>
      </c>
    </row>
    <row r="170" spans="1:20" ht="3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0">
        <v>58.79</v>
      </c>
      <c r="Q170" s="12" t="s">
        <v>8323</v>
      </c>
      <c r="R170" s="12" t="s">
        <v>8326</v>
      </c>
      <c r="S170" s="9">
        <v>42633.116851851853</v>
      </c>
      <c r="T170" s="9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0">
        <v>44.19</v>
      </c>
      <c r="Q171" s="12" t="s">
        <v>8323</v>
      </c>
      <c r="R171" s="12" t="s">
        <v>8326</v>
      </c>
      <c r="S171" s="9">
        <v>42086.614942129629</v>
      </c>
      <c r="T171" s="9">
        <v>42117.290972222225</v>
      </c>
    </row>
    <row r="172" spans="1:20" ht="4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0">
        <v>62.88</v>
      </c>
      <c r="Q172" s="12" t="s">
        <v>8323</v>
      </c>
      <c r="R172" s="12" t="s">
        <v>8326</v>
      </c>
      <c r="S172" s="9">
        <v>41013.936562499999</v>
      </c>
      <c r="T172" s="9">
        <v>41061.165972222225</v>
      </c>
    </row>
    <row r="173" spans="1:20" ht="45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0">
        <v>62.67</v>
      </c>
      <c r="Q173" s="12" t="s">
        <v>8323</v>
      </c>
      <c r="R173" s="12" t="s">
        <v>8326</v>
      </c>
      <c r="S173" s="9">
        <v>42490.133877314816</v>
      </c>
      <c r="T173" s="9">
        <v>42527.083333333328</v>
      </c>
    </row>
    <row r="174" spans="1:20" ht="4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0">
        <v>47.85</v>
      </c>
      <c r="Q174" s="12" t="s">
        <v>8323</v>
      </c>
      <c r="R174" s="12" t="s">
        <v>8326</v>
      </c>
      <c r="S174" s="9">
        <v>42584.846828703703</v>
      </c>
      <c r="T174" s="9">
        <v>42624.846828703703</v>
      </c>
    </row>
    <row r="175" spans="1:20" ht="30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0">
        <v>78.94</v>
      </c>
      <c r="Q175" s="12" t="s">
        <v>8323</v>
      </c>
      <c r="R175" s="12" t="s">
        <v>8326</v>
      </c>
      <c r="S175" s="9">
        <v>42585.523842592593</v>
      </c>
      <c r="T175" s="9">
        <v>42599.165972222225</v>
      </c>
    </row>
    <row r="176" spans="1:20" ht="45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0">
        <v>126.55</v>
      </c>
      <c r="Q176" s="12" t="s">
        <v>8323</v>
      </c>
      <c r="R176" s="12" t="s">
        <v>8326</v>
      </c>
      <c r="S176" s="9">
        <v>42157.591064814813</v>
      </c>
      <c r="T176" s="9">
        <v>42179.083333333328</v>
      </c>
    </row>
    <row r="177" spans="1:20" ht="45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0">
        <v>32.97</v>
      </c>
      <c r="Q177" s="12" t="s">
        <v>8323</v>
      </c>
      <c r="R177" s="12" t="s">
        <v>8326</v>
      </c>
      <c r="S177" s="9">
        <v>42148.676851851851</v>
      </c>
      <c r="T177" s="9">
        <v>42170.676851851851</v>
      </c>
    </row>
    <row r="178" spans="1:20" ht="4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0">
        <v>79.540000000000006</v>
      </c>
      <c r="Q178" s="12" t="s">
        <v>8323</v>
      </c>
      <c r="R178" s="12" t="s">
        <v>8326</v>
      </c>
      <c r="S178" s="9">
        <v>42341.180636574078</v>
      </c>
      <c r="T178" s="9">
        <v>42373.180636574078</v>
      </c>
    </row>
    <row r="179" spans="1:20" ht="45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0">
        <v>125.38</v>
      </c>
      <c r="Q179" s="12" t="s">
        <v>8323</v>
      </c>
      <c r="R179" s="12" t="s">
        <v>8326</v>
      </c>
      <c r="S179" s="9">
        <v>42087.768055555556</v>
      </c>
      <c r="T179" s="9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0">
        <v>37.21</v>
      </c>
      <c r="Q180" s="12" t="s">
        <v>8323</v>
      </c>
      <c r="R180" s="12" t="s">
        <v>8326</v>
      </c>
      <c r="S180" s="9">
        <v>42693.742604166662</v>
      </c>
      <c r="T180" s="9">
        <v>42718.742604166662</v>
      </c>
    </row>
    <row r="181" spans="1:20" ht="45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0">
        <v>57.26</v>
      </c>
      <c r="Q181" s="12" t="s">
        <v>8323</v>
      </c>
      <c r="R181" s="12" t="s">
        <v>8326</v>
      </c>
      <c r="S181" s="9">
        <v>42147.826840277776</v>
      </c>
      <c r="T181" s="9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0">
        <v>33.99</v>
      </c>
      <c r="Q182" s="12" t="s">
        <v>8323</v>
      </c>
      <c r="R182" s="12" t="s">
        <v>8326</v>
      </c>
      <c r="S182" s="9">
        <v>40478.263923611114</v>
      </c>
      <c r="T182" s="9">
        <v>40568.166666666664</v>
      </c>
    </row>
    <row r="183" spans="1:20" ht="45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0">
        <v>88.25</v>
      </c>
      <c r="Q183" s="12" t="s">
        <v>8323</v>
      </c>
      <c r="R183" s="12" t="s">
        <v>8326</v>
      </c>
      <c r="S183" s="9">
        <v>41820.62809027778</v>
      </c>
      <c r="T183" s="9">
        <v>41841.165972222225</v>
      </c>
    </row>
    <row r="184" spans="1:20" ht="3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0">
        <v>103.35</v>
      </c>
      <c r="Q184" s="12" t="s">
        <v>8323</v>
      </c>
      <c r="R184" s="12" t="s">
        <v>8326</v>
      </c>
      <c r="S184" s="9">
        <v>41862.83997685185</v>
      </c>
      <c r="T184" s="9">
        <v>41892.83997685185</v>
      </c>
    </row>
    <row r="185" spans="1:20" ht="45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0">
        <v>100.17</v>
      </c>
      <c r="Q185" s="12" t="s">
        <v>8323</v>
      </c>
      <c r="R185" s="12" t="s">
        <v>8326</v>
      </c>
      <c r="S185" s="9">
        <v>41947.762592592589</v>
      </c>
      <c r="T185" s="9">
        <v>41987.762592592597</v>
      </c>
    </row>
    <row r="186" spans="1:20" ht="4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0">
        <v>55.33</v>
      </c>
      <c r="Q186" s="12" t="s">
        <v>8323</v>
      </c>
      <c r="R186" s="12" t="s">
        <v>8326</v>
      </c>
      <c r="S186" s="9">
        <v>42261.917395833334</v>
      </c>
      <c r="T186" s="9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0">
        <v>63.36</v>
      </c>
      <c r="Q187" s="12" t="s">
        <v>8323</v>
      </c>
      <c r="R187" s="12" t="s">
        <v>8326</v>
      </c>
      <c r="S187" s="9">
        <v>41839.175706018519</v>
      </c>
      <c r="T187" s="9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0">
        <v>86.23</v>
      </c>
      <c r="Q188" s="12" t="s">
        <v>8323</v>
      </c>
      <c r="R188" s="12" t="s">
        <v>8326</v>
      </c>
      <c r="S188" s="9">
        <v>42165.993125000001</v>
      </c>
      <c r="T188" s="9">
        <v>42187.993125000001</v>
      </c>
    </row>
    <row r="189" spans="1:20" ht="30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0">
        <v>110.97</v>
      </c>
      <c r="Q189" s="12" t="s">
        <v>8323</v>
      </c>
      <c r="R189" s="12" t="s">
        <v>8326</v>
      </c>
      <c r="S189" s="9">
        <v>42430.040798611109</v>
      </c>
      <c r="T189" s="9">
        <v>42449.999131944445</v>
      </c>
    </row>
    <row r="190" spans="1:20" ht="4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0">
        <v>113.57</v>
      </c>
      <c r="Q190" s="12" t="s">
        <v>8323</v>
      </c>
      <c r="R190" s="12" t="s">
        <v>8326</v>
      </c>
      <c r="S190" s="9">
        <v>42026.88118055556</v>
      </c>
      <c r="T190" s="9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0">
        <v>45.88</v>
      </c>
      <c r="Q191" s="12" t="s">
        <v>8323</v>
      </c>
      <c r="R191" s="12" t="s">
        <v>8326</v>
      </c>
      <c r="S191" s="9">
        <v>42206.835370370376</v>
      </c>
      <c r="T191" s="9">
        <v>42236.835370370376</v>
      </c>
    </row>
    <row r="192" spans="1:20" ht="45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0">
        <v>49.06</v>
      </c>
      <c r="Q192" s="12" t="s">
        <v>8323</v>
      </c>
      <c r="R192" s="12" t="s">
        <v>8326</v>
      </c>
      <c r="S192" s="9">
        <v>42483.015694444446</v>
      </c>
      <c r="T192" s="9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0">
        <v>99.5</v>
      </c>
      <c r="Q193" s="12" t="s">
        <v>8323</v>
      </c>
      <c r="R193" s="12" t="s">
        <v>8326</v>
      </c>
      <c r="S193" s="9">
        <v>42627.454097222217</v>
      </c>
      <c r="T193" s="9">
        <v>42648.454097222217</v>
      </c>
    </row>
    <row r="194" spans="1:20" ht="45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0">
        <v>99</v>
      </c>
      <c r="Q194" s="12" t="s">
        <v>8323</v>
      </c>
      <c r="R194" s="12" t="s">
        <v>8326</v>
      </c>
      <c r="S194" s="9">
        <v>42460.335312499999</v>
      </c>
      <c r="T194" s="9">
        <v>42488.249305555553</v>
      </c>
    </row>
    <row r="195" spans="1:20" ht="4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0">
        <v>145.65</v>
      </c>
      <c r="Q195" s="12" t="s">
        <v>8323</v>
      </c>
      <c r="R195" s="12" t="s">
        <v>8326</v>
      </c>
      <c r="S195" s="9">
        <v>42521.010370370372</v>
      </c>
      <c r="T195" s="9">
        <v>42543.163194444445</v>
      </c>
    </row>
    <row r="196" spans="1:20" ht="4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0">
        <v>92.5</v>
      </c>
      <c r="Q196" s="12" t="s">
        <v>8323</v>
      </c>
      <c r="R196" s="12" t="s">
        <v>8326</v>
      </c>
      <c r="S196" s="9">
        <v>42447.896666666667</v>
      </c>
      <c r="T196" s="9">
        <v>42470.166666666672</v>
      </c>
    </row>
    <row r="197" spans="1:20" ht="3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0">
        <v>63.85</v>
      </c>
      <c r="Q197" s="12" t="s">
        <v>8323</v>
      </c>
      <c r="R197" s="12" t="s">
        <v>8326</v>
      </c>
      <c r="S197" s="9">
        <v>42171.824884259258</v>
      </c>
      <c r="T197" s="9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0">
        <v>77.19</v>
      </c>
      <c r="Q198" s="12" t="s">
        <v>8323</v>
      </c>
      <c r="R198" s="12" t="s">
        <v>8326</v>
      </c>
      <c r="S198" s="9">
        <v>41974.898599537039</v>
      </c>
      <c r="T198" s="9">
        <v>42009.851388888885</v>
      </c>
    </row>
    <row r="199" spans="1:20" ht="4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0">
        <v>67.650000000000006</v>
      </c>
      <c r="Q199" s="12" t="s">
        <v>8323</v>
      </c>
      <c r="R199" s="12" t="s">
        <v>8326</v>
      </c>
      <c r="S199" s="9">
        <v>42171.725416666668</v>
      </c>
      <c r="T199" s="9">
        <v>42201.725416666668</v>
      </c>
    </row>
    <row r="200" spans="1:20" ht="45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0">
        <v>75.34</v>
      </c>
      <c r="Q200" s="12" t="s">
        <v>8323</v>
      </c>
      <c r="R200" s="12" t="s">
        <v>8326</v>
      </c>
      <c r="S200" s="9">
        <v>41781.096203703702</v>
      </c>
      <c r="T200" s="9">
        <v>41794.207638888889</v>
      </c>
    </row>
    <row r="201" spans="1:20" ht="45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0">
        <v>47.03</v>
      </c>
      <c r="Q201" s="12" t="s">
        <v>8323</v>
      </c>
      <c r="R201" s="12" t="s">
        <v>8326</v>
      </c>
      <c r="S201" s="9">
        <v>42619.935694444444</v>
      </c>
      <c r="T201" s="9">
        <v>42643.875</v>
      </c>
    </row>
    <row r="202" spans="1:20" ht="30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0">
        <v>136.46</v>
      </c>
      <c r="Q202" s="12" t="s">
        <v>8323</v>
      </c>
      <c r="R202" s="12" t="s">
        <v>8326</v>
      </c>
      <c r="S202" s="9">
        <v>42219.915856481486</v>
      </c>
      <c r="T202" s="9">
        <v>42240.083333333328</v>
      </c>
    </row>
    <row r="203" spans="1:20" ht="45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0">
        <v>81.38</v>
      </c>
      <c r="Q203" s="12" t="s">
        <v>8323</v>
      </c>
      <c r="R203" s="12" t="s">
        <v>8326</v>
      </c>
      <c r="S203" s="9">
        <v>42500.041550925926</v>
      </c>
      <c r="T203" s="9">
        <v>42527.291666666672</v>
      </c>
    </row>
    <row r="204" spans="1:20" ht="4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0">
        <v>135.63</v>
      </c>
      <c r="Q204" s="12" t="s">
        <v>8323</v>
      </c>
      <c r="R204" s="12" t="s">
        <v>8326</v>
      </c>
      <c r="S204" s="9">
        <v>42418.425983796296</v>
      </c>
      <c r="T204" s="9">
        <v>42478.384317129632</v>
      </c>
    </row>
    <row r="205" spans="1:20" ht="45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0">
        <v>74.53</v>
      </c>
      <c r="Q205" s="12" t="s">
        <v>8323</v>
      </c>
      <c r="R205" s="12" t="s">
        <v>8326</v>
      </c>
      <c r="S205" s="9">
        <v>41852.658310185187</v>
      </c>
      <c r="T205" s="9">
        <v>41882.658310185187</v>
      </c>
    </row>
    <row r="206" spans="1:20" ht="4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0">
        <v>96.67</v>
      </c>
      <c r="Q206" s="12" t="s">
        <v>8323</v>
      </c>
      <c r="R206" s="12" t="s">
        <v>8326</v>
      </c>
      <c r="S206" s="9">
        <v>41950.859560185185</v>
      </c>
      <c r="T206" s="9">
        <v>41964.204861111109</v>
      </c>
    </row>
    <row r="207" spans="1:20" ht="4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0">
        <v>50.4</v>
      </c>
      <c r="Q207" s="12" t="s">
        <v>8323</v>
      </c>
      <c r="R207" s="12" t="s">
        <v>8326</v>
      </c>
      <c r="S207" s="9">
        <v>42458.641724537039</v>
      </c>
      <c r="T207" s="9">
        <v>42488.641724537039</v>
      </c>
    </row>
    <row r="208" spans="1:20" ht="4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0">
        <v>47.88</v>
      </c>
      <c r="Q208" s="12" t="s">
        <v>8323</v>
      </c>
      <c r="R208" s="12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0">
        <v>80.72</v>
      </c>
      <c r="Q209" s="12" t="s">
        <v>8323</v>
      </c>
      <c r="R209" s="12" t="s">
        <v>8326</v>
      </c>
      <c r="S209" s="9">
        <v>42545.774189814809</v>
      </c>
      <c r="T209" s="9">
        <v>42605.774189814809</v>
      </c>
    </row>
    <row r="210" spans="1:20" ht="4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0">
        <v>111.89</v>
      </c>
      <c r="Q210" s="12" t="s">
        <v>8323</v>
      </c>
      <c r="R210" s="12" t="s">
        <v>8326</v>
      </c>
      <c r="S210" s="9">
        <v>41937.95344907407</v>
      </c>
      <c r="T210" s="9">
        <v>41972.995115740734</v>
      </c>
    </row>
    <row r="211" spans="1:20" ht="3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0">
        <v>37.14</v>
      </c>
      <c r="Q211" s="12" t="s">
        <v>8323</v>
      </c>
      <c r="R211" s="12" t="s">
        <v>8326</v>
      </c>
      <c r="S211" s="9">
        <v>42270.582141203704</v>
      </c>
      <c r="T211" s="9">
        <v>42301.895138888889</v>
      </c>
    </row>
    <row r="212" spans="1:20" ht="4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0">
        <v>70.569999999999993</v>
      </c>
      <c r="Q212" s="12" t="s">
        <v>8323</v>
      </c>
      <c r="R212" s="12" t="s">
        <v>8326</v>
      </c>
      <c r="S212" s="9">
        <v>42675.832465277781</v>
      </c>
      <c r="T212" s="9">
        <v>42705.332638888889</v>
      </c>
    </row>
    <row r="213" spans="1:20" ht="4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0">
        <v>50.9</v>
      </c>
      <c r="Q213" s="12" t="s">
        <v>8323</v>
      </c>
      <c r="R213" s="12" t="s">
        <v>8326</v>
      </c>
      <c r="S213" s="9">
        <v>41772.105937500004</v>
      </c>
      <c r="T213" s="9">
        <v>41803.916666666664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0">
        <v>49.69</v>
      </c>
      <c r="Q214" s="12" t="s">
        <v>8323</v>
      </c>
      <c r="R214" s="12" t="s">
        <v>8326</v>
      </c>
      <c r="S214" s="9">
        <v>42050.008368055554</v>
      </c>
      <c r="T214" s="9">
        <v>42076.290972222225</v>
      </c>
    </row>
    <row r="215" spans="1:20" ht="4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0">
        <v>66.959999999999994</v>
      </c>
      <c r="Q215" s="12" t="s">
        <v>8323</v>
      </c>
      <c r="R215" s="12" t="s">
        <v>8326</v>
      </c>
      <c r="S215" s="9">
        <v>42125.772812499999</v>
      </c>
      <c r="T215" s="9">
        <v>42155.772812499999</v>
      </c>
    </row>
    <row r="216" spans="1:20" ht="30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0">
        <v>235.46</v>
      </c>
      <c r="Q216" s="12" t="s">
        <v>8323</v>
      </c>
      <c r="R216" s="12" t="s">
        <v>8326</v>
      </c>
      <c r="S216" s="9">
        <v>42055.277199074073</v>
      </c>
      <c r="T216" s="9">
        <v>42082.610416666663</v>
      </c>
    </row>
    <row r="217" spans="1:20" ht="3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0">
        <v>55.6</v>
      </c>
      <c r="Q217" s="12" t="s">
        <v>8323</v>
      </c>
      <c r="R217" s="12" t="s">
        <v>8326</v>
      </c>
      <c r="S217" s="9">
        <v>42270.7269212963</v>
      </c>
      <c r="T217" s="9">
        <v>42306.167361111111</v>
      </c>
    </row>
    <row r="218" spans="1:20" ht="45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0">
        <v>203.2</v>
      </c>
      <c r="Q218" s="12" t="s">
        <v>8323</v>
      </c>
      <c r="R218" s="12" t="s">
        <v>8326</v>
      </c>
      <c r="S218" s="9">
        <v>42380.884872685187</v>
      </c>
      <c r="T218" s="9">
        <v>42398.249305555553</v>
      </c>
    </row>
    <row r="219" spans="1:20" ht="45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0">
        <v>105</v>
      </c>
      <c r="Q219" s="12" t="s">
        <v>8323</v>
      </c>
      <c r="R219" s="12" t="s">
        <v>8326</v>
      </c>
      <c r="S219" s="9">
        <v>41829.734259259261</v>
      </c>
      <c r="T219" s="9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0">
        <v>126.46</v>
      </c>
      <c r="Q220" s="12" t="s">
        <v>8323</v>
      </c>
      <c r="R220" s="12" t="s">
        <v>8326</v>
      </c>
      <c r="S220" s="9">
        <v>42056.013124999998</v>
      </c>
      <c r="T220" s="9">
        <v>42075.166666666672</v>
      </c>
    </row>
    <row r="221" spans="1:20" ht="45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0">
        <v>131.91</v>
      </c>
      <c r="Q221" s="12" t="s">
        <v>8323</v>
      </c>
      <c r="R221" s="12" t="s">
        <v>8326</v>
      </c>
      <c r="S221" s="9">
        <v>41862.864675925928</v>
      </c>
      <c r="T221" s="9">
        <v>41876.864675925928</v>
      </c>
    </row>
    <row r="222" spans="1:20" ht="4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0">
        <v>84.17</v>
      </c>
      <c r="Q222" s="12" t="s">
        <v>8323</v>
      </c>
      <c r="R222" s="12" t="s">
        <v>8326</v>
      </c>
      <c r="S222" s="9">
        <v>42205.710879629631</v>
      </c>
      <c r="T222" s="9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0">
        <v>64.47</v>
      </c>
      <c r="Q223" s="12" t="s">
        <v>8323</v>
      </c>
      <c r="R223" s="12" t="s">
        <v>8326</v>
      </c>
      <c r="S223" s="9">
        <v>42053.671666666662</v>
      </c>
      <c r="T223" s="9">
        <v>42083.630000000005</v>
      </c>
    </row>
    <row r="224" spans="1:20" ht="30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0">
        <v>272.73</v>
      </c>
      <c r="Q224" s="12" t="s">
        <v>8323</v>
      </c>
      <c r="R224" s="12" t="s">
        <v>8326</v>
      </c>
      <c r="S224" s="9">
        <v>41758.839675925927</v>
      </c>
      <c r="T224" s="9">
        <v>41771.165972222225</v>
      </c>
    </row>
    <row r="225" spans="1:20" ht="30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0">
        <v>88.24</v>
      </c>
      <c r="Q225" s="12" t="s">
        <v>8323</v>
      </c>
      <c r="R225" s="12" t="s">
        <v>8326</v>
      </c>
      <c r="S225" s="9">
        <v>41828.736921296295</v>
      </c>
      <c r="T225" s="9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0">
        <v>57.55</v>
      </c>
      <c r="Q226" s="12" t="s">
        <v>8323</v>
      </c>
      <c r="R226" s="12" t="s">
        <v>8326</v>
      </c>
      <c r="S226" s="9">
        <v>41781.666770833333</v>
      </c>
      <c r="T226" s="9">
        <v>41811.666770833333</v>
      </c>
    </row>
    <row r="227" spans="1:20" ht="4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0">
        <v>83.57</v>
      </c>
      <c r="Q227" s="12" t="s">
        <v>8323</v>
      </c>
      <c r="R227" s="12" t="s">
        <v>8326</v>
      </c>
      <c r="S227" s="9">
        <v>41792.542986111112</v>
      </c>
      <c r="T227" s="9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0">
        <v>83.51</v>
      </c>
      <c r="Q228" s="12" t="s">
        <v>8323</v>
      </c>
      <c r="R228" s="12" t="s">
        <v>8326</v>
      </c>
      <c r="S228" s="9">
        <v>42268.127696759257</v>
      </c>
      <c r="T228" s="9">
        <v>42288.083333333328</v>
      </c>
    </row>
    <row r="229" spans="1:20" ht="45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0">
        <v>62.59</v>
      </c>
      <c r="Q229" s="12" t="s">
        <v>8323</v>
      </c>
      <c r="R229" s="12" t="s">
        <v>8326</v>
      </c>
      <c r="S229" s="9">
        <v>42462.140868055561</v>
      </c>
      <c r="T229" s="9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0">
        <v>58.57</v>
      </c>
      <c r="Q230" s="12" t="s">
        <v>8323</v>
      </c>
      <c r="R230" s="12" t="s">
        <v>8326</v>
      </c>
      <c r="S230" s="9">
        <v>42451.095856481479</v>
      </c>
      <c r="T230" s="9">
        <v>42465.095856481479</v>
      </c>
    </row>
    <row r="231" spans="1:20" ht="45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0">
        <v>77.22</v>
      </c>
      <c r="Q231" s="12" t="s">
        <v>8323</v>
      </c>
      <c r="R231" s="12" t="s">
        <v>8326</v>
      </c>
      <c r="S231" s="9">
        <v>41898.168125000004</v>
      </c>
      <c r="T231" s="9">
        <v>41913.165972222225</v>
      </c>
    </row>
    <row r="232" spans="1:20" ht="45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0">
        <v>64.91</v>
      </c>
      <c r="Q232" s="12" t="s">
        <v>8323</v>
      </c>
      <c r="R232" s="12" t="s">
        <v>8326</v>
      </c>
      <c r="S232" s="9">
        <v>42506.760405092587</v>
      </c>
      <c r="T232" s="9">
        <v>42536.760405092587</v>
      </c>
    </row>
    <row r="233" spans="1:20" ht="30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0">
        <v>41.24</v>
      </c>
      <c r="Q233" s="12" t="s">
        <v>8323</v>
      </c>
      <c r="R233" s="12" t="s">
        <v>8326</v>
      </c>
      <c r="S233" s="9">
        <v>42284.516064814816</v>
      </c>
      <c r="T233" s="9">
        <v>42307.875</v>
      </c>
    </row>
    <row r="234" spans="1:20" ht="30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0">
        <v>50.98</v>
      </c>
      <c r="Q234" s="12" t="s">
        <v>8323</v>
      </c>
      <c r="R234" s="12" t="s">
        <v>8326</v>
      </c>
      <c r="S234" s="9">
        <v>42016.706678240742</v>
      </c>
      <c r="T234" s="9">
        <v>42047.249305555553</v>
      </c>
    </row>
    <row r="235" spans="1:20" ht="4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0">
        <v>61.02</v>
      </c>
      <c r="Q235" s="12" t="s">
        <v>8323</v>
      </c>
      <c r="R235" s="12" t="s">
        <v>8326</v>
      </c>
      <c r="S235" s="9">
        <v>42264.29178240741</v>
      </c>
      <c r="T235" s="9">
        <v>42294.29178240741</v>
      </c>
    </row>
    <row r="236" spans="1:20" ht="3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0">
        <v>40.07</v>
      </c>
      <c r="Q236" s="12" t="s">
        <v>8323</v>
      </c>
      <c r="R236" s="12" t="s">
        <v>8326</v>
      </c>
      <c r="S236" s="9">
        <v>41491.79478009259</v>
      </c>
      <c r="T236" s="9">
        <v>41509.79478009259</v>
      </c>
    </row>
    <row r="237" spans="1:20" ht="45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0">
        <v>47.46</v>
      </c>
      <c r="Q237" s="12" t="s">
        <v>8323</v>
      </c>
      <c r="R237" s="12" t="s">
        <v>8326</v>
      </c>
      <c r="S237" s="9">
        <v>41759.13962962963</v>
      </c>
      <c r="T237" s="9">
        <v>41791.165972222225</v>
      </c>
    </row>
    <row r="238" spans="1:20" ht="45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0">
        <v>37.590000000000003</v>
      </c>
      <c r="Q238" s="12" t="s">
        <v>8323</v>
      </c>
      <c r="R238" s="12" t="s">
        <v>8326</v>
      </c>
      <c r="S238" s="9">
        <v>41766.80572916667</v>
      </c>
      <c r="T238" s="9">
        <v>41799.80572916667</v>
      </c>
    </row>
    <row r="239" spans="1:20" ht="45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0">
        <v>64.63</v>
      </c>
      <c r="Q239" s="12" t="s">
        <v>8323</v>
      </c>
      <c r="R239" s="12" t="s">
        <v>8326</v>
      </c>
      <c r="S239" s="9">
        <v>42170.910231481481</v>
      </c>
      <c r="T239" s="9">
        <v>42205.165972222225</v>
      </c>
    </row>
    <row r="240" spans="1:20" ht="45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0">
        <v>292.77999999999997</v>
      </c>
      <c r="Q240" s="12" t="s">
        <v>8323</v>
      </c>
      <c r="R240" s="12" t="s">
        <v>8326</v>
      </c>
      <c r="S240" s="9">
        <v>41822.57503472222</v>
      </c>
      <c r="T240" s="9">
        <v>41825.041666666664</v>
      </c>
    </row>
    <row r="241" spans="1:20" ht="4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0">
        <v>48.7</v>
      </c>
      <c r="Q241" s="12" t="s">
        <v>8323</v>
      </c>
      <c r="R241" s="12" t="s">
        <v>8326</v>
      </c>
      <c r="S241" s="9">
        <v>42493.219236111108</v>
      </c>
      <c r="T241" s="9">
        <v>42531.125</v>
      </c>
    </row>
    <row r="242" spans="1:20" ht="45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0">
        <v>866.67</v>
      </c>
      <c r="Q242" s="12" t="s">
        <v>8323</v>
      </c>
      <c r="R242" s="12" t="s">
        <v>8326</v>
      </c>
      <c r="S242" s="9">
        <v>42321.101759259262</v>
      </c>
      <c r="T242" s="9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0">
        <v>66.510000000000005</v>
      </c>
      <c r="Q243" s="12" t="s">
        <v>8323</v>
      </c>
      <c r="R243" s="12" t="s">
        <v>8326</v>
      </c>
      <c r="S243" s="9">
        <v>41760.935706018521</v>
      </c>
      <c r="T243" s="9">
        <v>41772.166666666664</v>
      </c>
    </row>
    <row r="244" spans="1:20" ht="30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0">
        <v>52.55</v>
      </c>
      <c r="Q244" s="12" t="s">
        <v>8323</v>
      </c>
      <c r="R244" s="12" t="s">
        <v>8326</v>
      </c>
      <c r="S244" s="9">
        <v>42016.800208333334</v>
      </c>
      <c r="T244" s="9">
        <v>42032.916666666672</v>
      </c>
    </row>
    <row r="245" spans="1:20" ht="45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0">
        <v>59.65</v>
      </c>
      <c r="Q245" s="12" t="s">
        <v>8323</v>
      </c>
      <c r="R245" s="12" t="s">
        <v>8326</v>
      </c>
      <c r="S245" s="9">
        <v>42294.429641203707</v>
      </c>
      <c r="T245" s="9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0">
        <v>77.73</v>
      </c>
      <c r="Q246" s="12" t="s">
        <v>8323</v>
      </c>
      <c r="R246" s="12" t="s">
        <v>8326</v>
      </c>
      <c r="S246" s="9">
        <v>42417.585532407407</v>
      </c>
      <c r="T246" s="9">
        <v>42432.249305555553</v>
      </c>
    </row>
    <row r="247" spans="1:20" ht="45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0">
        <v>121.9</v>
      </c>
      <c r="Q247" s="12" t="s">
        <v>8323</v>
      </c>
      <c r="R247" s="12" t="s">
        <v>8326</v>
      </c>
      <c r="S247" s="9">
        <v>42451.496817129635</v>
      </c>
      <c r="T247" s="9">
        <v>42459.610416666663</v>
      </c>
    </row>
    <row r="248" spans="1:20" ht="105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0">
        <v>47.41</v>
      </c>
      <c r="Q248" s="12" t="s">
        <v>8323</v>
      </c>
      <c r="R248" s="12" t="s">
        <v>8326</v>
      </c>
      <c r="S248" s="9">
        <v>42203.680300925931</v>
      </c>
      <c r="T248" s="9">
        <v>42221.774999999994</v>
      </c>
    </row>
    <row r="249" spans="1:20" ht="45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0">
        <v>60.95</v>
      </c>
      <c r="Q249" s="12" t="s">
        <v>8323</v>
      </c>
      <c r="R249" s="12" t="s">
        <v>8326</v>
      </c>
      <c r="S249" s="9">
        <v>42590.90425925926</v>
      </c>
      <c r="T249" s="9">
        <v>42606.90425925926</v>
      </c>
    </row>
    <row r="250" spans="1:20" ht="45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0">
        <v>44.91</v>
      </c>
      <c r="Q250" s="12" t="s">
        <v>8323</v>
      </c>
      <c r="R250" s="12" t="s">
        <v>8326</v>
      </c>
      <c r="S250" s="9">
        <v>42283.864351851851</v>
      </c>
      <c r="T250" s="9">
        <v>42313.906018518523</v>
      </c>
    </row>
    <row r="251" spans="1:20" ht="45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0">
        <v>72.709999999999994</v>
      </c>
      <c r="Q251" s="12" t="s">
        <v>8323</v>
      </c>
      <c r="R251" s="12" t="s">
        <v>8326</v>
      </c>
      <c r="S251" s="9">
        <v>41988.829942129625</v>
      </c>
      <c r="T251" s="9">
        <v>42046.207638888889</v>
      </c>
    </row>
    <row r="252" spans="1:20" ht="3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0">
        <v>66.45</v>
      </c>
      <c r="Q252" s="12" t="s">
        <v>8323</v>
      </c>
      <c r="R252" s="12" t="s">
        <v>8326</v>
      </c>
      <c r="S252" s="9">
        <v>42513.045798611114</v>
      </c>
      <c r="T252" s="9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0">
        <v>35.49</v>
      </c>
      <c r="Q253" s="12" t="s">
        <v>8323</v>
      </c>
      <c r="R253" s="12" t="s">
        <v>8326</v>
      </c>
      <c r="S253" s="9">
        <v>42144.041851851856</v>
      </c>
      <c r="T253" s="9">
        <v>42174.041851851856</v>
      </c>
    </row>
    <row r="254" spans="1:20" ht="45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0">
        <v>63</v>
      </c>
      <c r="Q254" s="12" t="s">
        <v>8323</v>
      </c>
      <c r="R254" s="12" t="s">
        <v>8326</v>
      </c>
      <c r="S254" s="9">
        <v>41897.602037037039</v>
      </c>
      <c r="T254" s="9">
        <v>41927.602037037039</v>
      </c>
    </row>
    <row r="255" spans="1:20" ht="45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0">
        <v>61</v>
      </c>
      <c r="Q255" s="12" t="s">
        <v>8323</v>
      </c>
      <c r="R255" s="12" t="s">
        <v>8326</v>
      </c>
      <c r="S255" s="9">
        <v>42664.809560185182</v>
      </c>
      <c r="T255" s="9">
        <v>42685.916666666672</v>
      </c>
    </row>
    <row r="256" spans="1:20" ht="3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0">
        <v>50</v>
      </c>
      <c r="Q256" s="12" t="s">
        <v>8323</v>
      </c>
      <c r="R256" s="12" t="s">
        <v>8326</v>
      </c>
      <c r="S256" s="9">
        <v>42675.057997685188</v>
      </c>
      <c r="T256" s="9">
        <v>42705.099664351852</v>
      </c>
    </row>
    <row r="257" spans="1:20" ht="4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0">
        <v>227.27</v>
      </c>
      <c r="Q257" s="12" t="s">
        <v>8323</v>
      </c>
      <c r="R257" s="12" t="s">
        <v>8326</v>
      </c>
      <c r="S257" s="9">
        <v>41856.010069444441</v>
      </c>
      <c r="T257" s="9">
        <v>41890.125</v>
      </c>
    </row>
    <row r="258" spans="1:20" ht="30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0">
        <v>104.17</v>
      </c>
      <c r="Q258" s="12" t="s">
        <v>8323</v>
      </c>
      <c r="R258" s="12" t="s">
        <v>8326</v>
      </c>
      <c r="S258" s="9">
        <v>42040.831678240742</v>
      </c>
      <c r="T258" s="9">
        <v>42070.831678240742</v>
      </c>
    </row>
    <row r="259" spans="1:20" ht="4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0">
        <v>40.85</v>
      </c>
      <c r="Q259" s="12" t="s">
        <v>8323</v>
      </c>
      <c r="R259" s="12" t="s">
        <v>8326</v>
      </c>
      <c r="S259" s="9">
        <v>42282.768414351856</v>
      </c>
      <c r="T259" s="9">
        <v>42312.810081018513</v>
      </c>
    </row>
    <row r="260" spans="1:20" ht="4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0">
        <v>104.57</v>
      </c>
      <c r="Q260" s="12" t="s">
        <v>8323</v>
      </c>
      <c r="R260" s="12" t="s">
        <v>8326</v>
      </c>
      <c r="S260" s="9">
        <v>42494.683634259258</v>
      </c>
      <c r="T260" s="9">
        <v>42524.6875</v>
      </c>
    </row>
    <row r="261" spans="1:20" ht="45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0">
        <v>44.54</v>
      </c>
      <c r="Q261" s="12" t="s">
        <v>8323</v>
      </c>
      <c r="R261" s="12" t="s">
        <v>8326</v>
      </c>
      <c r="S261" s="9">
        <v>41842.607592592591</v>
      </c>
      <c r="T261" s="9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0">
        <v>41.42</v>
      </c>
      <c r="Q262" s="12" t="s">
        <v>8323</v>
      </c>
      <c r="R262" s="12" t="s">
        <v>8326</v>
      </c>
      <c r="S262" s="9">
        <v>41891.665324074071</v>
      </c>
      <c r="T262" s="9">
        <v>41913.166666666664</v>
      </c>
    </row>
    <row r="263" spans="1:20" ht="45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0">
        <v>80.03</v>
      </c>
      <c r="Q263" s="12" t="s">
        <v>8323</v>
      </c>
      <c r="R263" s="12" t="s">
        <v>8326</v>
      </c>
      <c r="S263" s="9">
        <v>42382.244409722218</v>
      </c>
      <c r="T263" s="9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0">
        <v>51.22</v>
      </c>
      <c r="Q264" s="12" t="s">
        <v>8323</v>
      </c>
      <c r="R264" s="12" t="s">
        <v>8326</v>
      </c>
      <c r="S264" s="9">
        <v>41960.119085648148</v>
      </c>
      <c r="T264" s="9">
        <v>41990.119085648148</v>
      </c>
    </row>
    <row r="265" spans="1:20" ht="4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0">
        <v>79.31</v>
      </c>
      <c r="Q265" s="12" t="s">
        <v>8323</v>
      </c>
      <c r="R265" s="12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0">
        <v>87.96</v>
      </c>
      <c r="Q266" s="12" t="s">
        <v>8323</v>
      </c>
      <c r="R266" s="12" t="s">
        <v>8326</v>
      </c>
      <c r="S266" s="9">
        <v>41976.331979166673</v>
      </c>
      <c r="T266" s="9">
        <v>42004.291666666672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8323</v>
      </c>
      <c r="R267" s="12" t="s">
        <v>8326</v>
      </c>
      <c r="S267" s="9">
        <v>42053.916921296302</v>
      </c>
      <c r="T267" s="9">
        <v>42079.875</v>
      </c>
    </row>
    <row r="268" spans="1:20" ht="30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0">
        <v>31.62</v>
      </c>
      <c r="Q268" s="12" t="s">
        <v>8323</v>
      </c>
      <c r="R268" s="12" t="s">
        <v>8326</v>
      </c>
      <c r="S268" s="9">
        <v>41789.080370370371</v>
      </c>
      <c r="T268" s="9">
        <v>41822.166666666664</v>
      </c>
    </row>
    <row r="269" spans="1:20" ht="45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0">
        <v>73.400000000000006</v>
      </c>
      <c r="Q269" s="12" t="s">
        <v>8323</v>
      </c>
      <c r="R269" s="12" t="s">
        <v>8326</v>
      </c>
      <c r="S269" s="9">
        <v>41786.761354166665</v>
      </c>
      <c r="T269" s="9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0">
        <v>52.21</v>
      </c>
      <c r="Q270" s="12" t="s">
        <v>8323</v>
      </c>
      <c r="R270" s="12" t="s">
        <v>8326</v>
      </c>
      <c r="S270" s="9">
        <v>42380.581180555557</v>
      </c>
      <c r="T270" s="9">
        <v>42405.916666666672</v>
      </c>
    </row>
    <row r="271" spans="1:20" ht="4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0">
        <v>39.67</v>
      </c>
      <c r="Q271" s="12" t="s">
        <v>8323</v>
      </c>
      <c r="R271" s="12" t="s">
        <v>8326</v>
      </c>
      <c r="S271" s="9">
        <v>41477.930914351848</v>
      </c>
      <c r="T271" s="9">
        <v>41504.625</v>
      </c>
    </row>
    <row r="272" spans="1:20" ht="45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0">
        <v>113.42</v>
      </c>
      <c r="Q272" s="12" t="s">
        <v>8323</v>
      </c>
      <c r="R272" s="12" t="s">
        <v>8326</v>
      </c>
      <c r="S272" s="9">
        <v>42171.034861111111</v>
      </c>
      <c r="T272" s="9">
        <v>42195.291666666672</v>
      </c>
    </row>
    <row r="273" spans="1:20" ht="4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0">
        <v>89.67</v>
      </c>
      <c r="Q273" s="12" t="s">
        <v>8323</v>
      </c>
      <c r="R273" s="12" t="s">
        <v>8326</v>
      </c>
      <c r="S273" s="9">
        <v>42183.231006944443</v>
      </c>
      <c r="T273" s="9">
        <v>42228.231006944443</v>
      </c>
    </row>
    <row r="274" spans="1:20" ht="45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0">
        <v>107.25</v>
      </c>
      <c r="Q274" s="12" t="s">
        <v>8323</v>
      </c>
      <c r="R274" s="12" t="s">
        <v>8326</v>
      </c>
      <c r="S274" s="9">
        <v>42284.69694444444</v>
      </c>
      <c r="T274" s="9">
        <v>42301.165972222225</v>
      </c>
    </row>
    <row r="275" spans="1:20" ht="45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0">
        <v>164.62</v>
      </c>
      <c r="Q275" s="12" t="s">
        <v>8323</v>
      </c>
      <c r="R275" s="12" t="s">
        <v>8326</v>
      </c>
      <c r="S275" s="9">
        <v>42411.942291666666</v>
      </c>
      <c r="T275" s="9">
        <v>42434.041666666672</v>
      </c>
    </row>
    <row r="276" spans="1:20" ht="4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0">
        <v>164.62</v>
      </c>
      <c r="Q276" s="12" t="s">
        <v>8323</v>
      </c>
      <c r="R276" s="12" t="s">
        <v>8326</v>
      </c>
      <c r="S276" s="9">
        <v>42171.317442129628</v>
      </c>
      <c r="T276" s="9">
        <v>42195.875</v>
      </c>
    </row>
    <row r="277" spans="1:20" ht="45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0">
        <v>78.52</v>
      </c>
      <c r="Q277" s="12" t="s">
        <v>8323</v>
      </c>
      <c r="R277" s="12" t="s">
        <v>8326</v>
      </c>
      <c r="S277" s="9">
        <v>42497.275706018518</v>
      </c>
      <c r="T277" s="9">
        <v>42535.904861111107</v>
      </c>
    </row>
    <row r="278" spans="1:20" ht="45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0">
        <v>60.29</v>
      </c>
      <c r="Q278" s="12" t="s">
        <v>8323</v>
      </c>
      <c r="R278" s="12" t="s">
        <v>8326</v>
      </c>
      <c r="S278" s="9">
        <v>42132.036168981482</v>
      </c>
      <c r="T278" s="9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0">
        <v>123.94</v>
      </c>
      <c r="Q279" s="12" t="s">
        <v>8323</v>
      </c>
      <c r="R279" s="12" t="s">
        <v>8326</v>
      </c>
      <c r="S279" s="9">
        <v>42694.110185185185</v>
      </c>
      <c r="T279" s="9">
        <v>42709.041666666672</v>
      </c>
    </row>
    <row r="280" spans="1:20" ht="4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0">
        <v>61.82</v>
      </c>
      <c r="Q280" s="12" t="s">
        <v>8323</v>
      </c>
      <c r="R280" s="12" t="s">
        <v>8326</v>
      </c>
      <c r="S280" s="9">
        <v>42058.904074074075</v>
      </c>
      <c r="T280" s="9">
        <v>42095.165972222225</v>
      </c>
    </row>
    <row r="281" spans="1:20" ht="45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0">
        <v>51.22</v>
      </c>
      <c r="Q281" s="12" t="s">
        <v>8323</v>
      </c>
      <c r="R281" s="12" t="s">
        <v>8326</v>
      </c>
      <c r="S281" s="9">
        <v>41946.644745370373</v>
      </c>
      <c r="T281" s="9">
        <v>41976.644745370373</v>
      </c>
    </row>
    <row r="282" spans="1:20" ht="45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0">
        <v>53.85</v>
      </c>
      <c r="Q282" s="12" t="s">
        <v>8323</v>
      </c>
      <c r="R282" s="12" t="s">
        <v>8326</v>
      </c>
      <c r="S282" s="9">
        <v>41810.142199074071</v>
      </c>
      <c r="T282" s="9">
        <v>41824.142199074071</v>
      </c>
    </row>
    <row r="283" spans="1:20" ht="4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0">
        <v>59.6</v>
      </c>
      <c r="Q283" s="12" t="s">
        <v>8323</v>
      </c>
      <c r="R283" s="12" t="s">
        <v>8326</v>
      </c>
      <c r="S283" s="9">
        <v>42056.65143518518</v>
      </c>
      <c r="T283" s="9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0">
        <v>53.23</v>
      </c>
      <c r="Q284" s="12" t="s">
        <v>8323</v>
      </c>
      <c r="R284" s="12" t="s">
        <v>8326</v>
      </c>
      <c r="S284" s="9">
        <v>42128.736608796295</v>
      </c>
      <c r="T284" s="9">
        <v>42141.125</v>
      </c>
    </row>
    <row r="285" spans="1:20" ht="4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0">
        <v>68.67</v>
      </c>
      <c r="Q285" s="12" t="s">
        <v>8323</v>
      </c>
      <c r="R285" s="12" t="s">
        <v>8326</v>
      </c>
      <c r="S285" s="9">
        <v>42121.756921296299</v>
      </c>
      <c r="T285" s="9">
        <v>42156.208333333328</v>
      </c>
    </row>
    <row r="286" spans="1:20" ht="4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0">
        <v>70.86</v>
      </c>
      <c r="Q286" s="12" t="s">
        <v>8323</v>
      </c>
      <c r="R286" s="12" t="s">
        <v>8326</v>
      </c>
      <c r="S286" s="9">
        <v>42195.749745370369</v>
      </c>
      <c r="T286" s="9">
        <v>42206.125</v>
      </c>
    </row>
    <row r="287" spans="1:20" ht="30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0">
        <v>102.5</v>
      </c>
      <c r="Q287" s="12" t="s">
        <v>8323</v>
      </c>
      <c r="R287" s="12" t="s">
        <v>8326</v>
      </c>
      <c r="S287" s="9">
        <v>42550.701886574068</v>
      </c>
      <c r="T287" s="9">
        <v>42580.701886574068</v>
      </c>
    </row>
    <row r="288" spans="1:20" ht="45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0">
        <v>73.209999999999994</v>
      </c>
      <c r="Q288" s="12" t="s">
        <v>8323</v>
      </c>
      <c r="R288" s="12" t="s">
        <v>8326</v>
      </c>
      <c r="S288" s="9">
        <v>42591.899988425925</v>
      </c>
      <c r="T288" s="9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0">
        <v>52.49</v>
      </c>
      <c r="Q289" s="12" t="s">
        <v>8323</v>
      </c>
      <c r="R289" s="12" t="s">
        <v>8326</v>
      </c>
      <c r="S289" s="9">
        <v>42503.559467592597</v>
      </c>
      <c r="T289" s="9">
        <v>42524.875</v>
      </c>
    </row>
    <row r="290" spans="1:20" ht="45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0">
        <v>88.74</v>
      </c>
      <c r="Q290" s="12" t="s">
        <v>8323</v>
      </c>
      <c r="R290" s="12" t="s">
        <v>8326</v>
      </c>
      <c r="S290" s="9">
        <v>41928.170497685183</v>
      </c>
      <c r="T290" s="9">
        <v>41949.249305555553</v>
      </c>
    </row>
    <row r="291" spans="1:20" ht="4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0">
        <v>106.84</v>
      </c>
      <c r="Q291" s="12" t="s">
        <v>8323</v>
      </c>
      <c r="R291" s="12" t="s">
        <v>8326</v>
      </c>
      <c r="S291" s="9">
        <v>42505.738032407404</v>
      </c>
      <c r="T291" s="9">
        <v>42525.738032407404</v>
      </c>
    </row>
    <row r="292" spans="1:20" ht="4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0">
        <v>63.28</v>
      </c>
      <c r="Q292" s="12" t="s">
        <v>8323</v>
      </c>
      <c r="R292" s="12" t="s">
        <v>8326</v>
      </c>
      <c r="S292" s="9">
        <v>42155.142638888887</v>
      </c>
      <c r="T292" s="9">
        <v>42215.142638888887</v>
      </c>
    </row>
    <row r="293" spans="1:20" ht="45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0">
        <v>65.16</v>
      </c>
      <c r="Q293" s="12" t="s">
        <v>8323</v>
      </c>
      <c r="R293" s="12" t="s">
        <v>8326</v>
      </c>
      <c r="S293" s="9">
        <v>42712.23474537037</v>
      </c>
      <c r="T293" s="9">
        <v>42735.707638888889</v>
      </c>
    </row>
    <row r="294" spans="1:20" ht="45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0">
        <v>61.06</v>
      </c>
      <c r="Q294" s="12" t="s">
        <v>8323</v>
      </c>
      <c r="R294" s="12" t="s">
        <v>8326</v>
      </c>
      <c r="S294" s="9">
        <v>42632.348310185189</v>
      </c>
      <c r="T294" s="9">
        <v>42663.204861111109</v>
      </c>
    </row>
    <row r="295" spans="1:20" ht="45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0">
        <v>55.97</v>
      </c>
      <c r="Q295" s="12" t="s">
        <v>8323</v>
      </c>
      <c r="R295" s="12" t="s">
        <v>8326</v>
      </c>
      <c r="S295" s="9">
        <v>42592.066921296297</v>
      </c>
      <c r="T295" s="9">
        <v>42617.066921296297</v>
      </c>
    </row>
    <row r="296" spans="1:20" ht="30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0">
        <v>38.5</v>
      </c>
      <c r="Q296" s="12" t="s">
        <v>8323</v>
      </c>
      <c r="R296" s="12" t="s">
        <v>8326</v>
      </c>
      <c r="S296" s="9">
        <v>40884.066678240742</v>
      </c>
      <c r="T296" s="9">
        <v>40926.958333333336</v>
      </c>
    </row>
    <row r="297" spans="1:20" ht="4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0">
        <v>133.33000000000001</v>
      </c>
      <c r="Q297" s="12" t="s">
        <v>8323</v>
      </c>
      <c r="R297" s="12" t="s">
        <v>8326</v>
      </c>
      <c r="S297" s="9">
        <v>41953.8675</v>
      </c>
      <c r="T297" s="9">
        <v>41983.8675</v>
      </c>
    </row>
    <row r="298" spans="1:20" ht="45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0">
        <v>95.24</v>
      </c>
      <c r="Q298" s="12" t="s">
        <v>8323</v>
      </c>
      <c r="R298" s="12" t="s">
        <v>8326</v>
      </c>
      <c r="S298" s="9">
        <v>41839.730937500004</v>
      </c>
      <c r="T298" s="9">
        <v>41869.730937500004</v>
      </c>
    </row>
    <row r="299" spans="1:20" ht="45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0">
        <v>68.97</v>
      </c>
      <c r="Q299" s="12" t="s">
        <v>8323</v>
      </c>
      <c r="R299" s="12" t="s">
        <v>8326</v>
      </c>
      <c r="S299" s="9">
        <v>42460.741747685184</v>
      </c>
      <c r="T299" s="9">
        <v>42511.165972222225</v>
      </c>
    </row>
    <row r="300" spans="1:20" ht="4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0">
        <v>65.17</v>
      </c>
      <c r="Q300" s="12" t="s">
        <v>8323</v>
      </c>
      <c r="R300" s="12" t="s">
        <v>8326</v>
      </c>
      <c r="S300" s="9">
        <v>42524.782638888893</v>
      </c>
      <c r="T300" s="9">
        <v>42544.782638888893</v>
      </c>
    </row>
    <row r="301" spans="1:20" ht="3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0">
        <v>36.08</v>
      </c>
      <c r="Q301" s="12" t="s">
        <v>8323</v>
      </c>
      <c r="R301" s="12" t="s">
        <v>8326</v>
      </c>
      <c r="S301" s="9">
        <v>42709.134780092587</v>
      </c>
      <c r="T301" s="9">
        <v>42739.134780092587</v>
      </c>
    </row>
    <row r="302" spans="1:20" ht="30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0">
        <v>80.87</v>
      </c>
      <c r="Q302" s="12" t="s">
        <v>8323</v>
      </c>
      <c r="R302" s="12" t="s">
        <v>8326</v>
      </c>
      <c r="S302" s="9">
        <v>42552.048356481479</v>
      </c>
      <c r="T302" s="9">
        <v>42573.226388888885</v>
      </c>
    </row>
    <row r="303" spans="1:20" ht="4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0">
        <v>41.22</v>
      </c>
      <c r="Q303" s="12" t="s">
        <v>8323</v>
      </c>
      <c r="R303" s="12" t="s">
        <v>8326</v>
      </c>
      <c r="S303" s="9">
        <v>41861.524837962963</v>
      </c>
      <c r="T303" s="9">
        <v>41891.524837962963</v>
      </c>
    </row>
    <row r="304" spans="1:20" ht="30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0">
        <v>67.959999999999994</v>
      </c>
      <c r="Q304" s="12" t="s">
        <v>8323</v>
      </c>
      <c r="R304" s="12" t="s">
        <v>8326</v>
      </c>
      <c r="S304" s="9">
        <v>42072.576249999998</v>
      </c>
      <c r="T304" s="9">
        <v>42097.576249999998</v>
      </c>
    </row>
    <row r="305" spans="1:20" ht="45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0">
        <v>70.23</v>
      </c>
      <c r="Q305" s="12" t="s">
        <v>8323</v>
      </c>
      <c r="R305" s="12" t="s">
        <v>8326</v>
      </c>
      <c r="S305" s="9">
        <v>42054.849050925928</v>
      </c>
      <c r="T305" s="9">
        <v>42084.807384259257</v>
      </c>
    </row>
    <row r="306" spans="1:20" ht="30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0">
        <v>140</v>
      </c>
      <c r="Q306" s="12" t="s">
        <v>8323</v>
      </c>
      <c r="R306" s="12" t="s">
        <v>8326</v>
      </c>
      <c r="S306" s="9">
        <v>41879.913761574076</v>
      </c>
      <c r="T306" s="9">
        <v>41894.913761574076</v>
      </c>
    </row>
    <row r="307" spans="1:20" ht="45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0">
        <v>150.41999999999999</v>
      </c>
      <c r="Q307" s="12" t="s">
        <v>8323</v>
      </c>
      <c r="R307" s="12" t="s">
        <v>8326</v>
      </c>
      <c r="S307" s="9">
        <v>42017.88045138889</v>
      </c>
      <c r="T307" s="9">
        <v>42044.1875</v>
      </c>
    </row>
    <row r="308" spans="1:20" ht="45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0">
        <v>58.06</v>
      </c>
      <c r="Q308" s="12" t="s">
        <v>8323</v>
      </c>
      <c r="R308" s="12" t="s">
        <v>8326</v>
      </c>
      <c r="S308" s="9">
        <v>41940.598182870373</v>
      </c>
      <c r="T308" s="9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0">
        <v>48.34</v>
      </c>
      <c r="Q309" s="12" t="s">
        <v>8323</v>
      </c>
      <c r="R309" s="12" t="s">
        <v>8326</v>
      </c>
      <c r="S309" s="9">
        <v>41807.690081018518</v>
      </c>
      <c r="T309" s="9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0">
        <v>67.92</v>
      </c>
      <c r="Q310" s="12" t="s">
        <v>8323</v>
      </c>
      <c r="R310" s="12" t="s">
        <v>8326</v>
      </c>
      <c r="S310" s="9">
        <v>42690.334317129629</v>
      </c>
      <c r="T310" s="9">
        <v>42721.333333333328</v>
      </c>
    </row>
    <row r="311" spans="1:20" ht="45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0">
        <v>37.78</v>
      </c>
      <c r="Q311" s="12" t="s">
        <v>8323</v>
      </c>
      <c r="R311" s="12" t="s">
        <v>8326</v>
      </c>
      <c r="S311" s="9">
        <v>41894.91375</v>
      </c>
      <c r="T311" s="9">
        <v>41938.029861111114</v>
      </c>
    </row>
    <row r="312" spans="1:20" ht="45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0">
        <v>34.409999999999997</v>
      </c>
      <c r="Q312" s="12" t="s">
        <v>8323</v>
      </c>
      <c r="R312" s="12" t="s">
        <v>8326</v>
      </c>
      <c r="S312" s="9">
        <v>42511.741944444439</v>
      </c>
      <c r="T312" s="9">
        <v>42523.916666666672</v>
      </c>
    </row>
    <row r="313" spans="1:20" ht="45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0">
        <v>83.05</v>
      </c>
      <c r="Q313" s="12" t="s">
        <v>8323</v>
      </c>
      <c r="R313" s="12" t="s">
        <v>8326</v>
      </c>
      <c r="S313" s="9">
        <v>42146.731087962966</v>
      </c>
      <c r="T313" s="9">
        <v>42176.731087962966</v>
      </c>
    </row>
    <row r="314" spans="1:20" ht="4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0">
        <v>55.33</v>
      </c>
      <c r="Q314" s="12" t="s">
        <v>8323</v>
      </c>
      <c r="R314" s="12" t="s">
        <v>8326</v>
      </c>
      <c r="S314" s="9">
        <v>42372.693055555559</v>
      </c>
      <c r="T314" s="9">
        <v>42402.693055555559</v>
      </c>
    </row>
    <row r="315" spans="1:20" ht="45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0">
        <v>50.02</v>
      </c>
      <c r="Q315" s="12" t="s">
        <v>8323</v>
      </c>
      <c r="R315" s="12" t="s">
        <v>8326</v>
      </c>
      <c r="S315" s="9">
        <v>41893.783553240741</v>
      </c>
      <c r="T315" s="9">
        <v>41914.597916666666</v>
      </c>
    </row>
    <row r="316" spans="1:20" ht="4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0">
        <v>91.67</v>
      </c>
      <c r="Q316" s="12" t="s">
        <v>8323</v>
      </c>
      <c r="R316" s="12" t="s">
        <v>8326</v>
      </c>
      <c r="S316" s="9">
        <v>42054.024421296301</v>
      </c>
      <c r="T316" s="9">
        <v>42061.024421296301</v>
      </c>
    </row>
    <row r="317" spans="1:20" ht="45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0">
        <v>41.92</v>
      </c>
      <c r="Q317" s="12" t="s">
        <v>8323</v>
      </c>
      <c r="R317" s="12" t="s">
        <v>8326</v>
      </c>
      <c r="S317" s="9">
        <v>42162.729548611111</v>
      </c>
      <c r="T317" s="9">
        <v>42192.729548611111</v>
      </c>
    </row>
    <row r="318" spans="1:20" ht="30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0">
        <v>89.79</v>
      </c>
      <c r="Q318" s="12" t="s">
        <v>8323</v>
      </c>
      <c r="R318" s="12" t="s">
        <v>8326</v>
      </c>
      <c r="S318" s="9">
        <v>42374.911226851851</v>
      </c>
      <c r="T318" s="9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0">
        <v>57.5</v>
      </c>
      <c r="Q319" s="12" t="s">
        <v>8323</v>
      </c>
      <c r="R319" s="12" t="s">
        <v>8326</v>
      </c>
      <c r="S319" s="9">
        <v>42446.943831018521</v>
      </c>
      <c r="T319" s="9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0">
        <v>36.07</v>
      </c>
      <c r="Q320" s="12" t="s">
        <v>8323</v>
      </c>
      <c r="R320" s="12" t="s">
        <v>8326</v>
      </c>
      <c r="S320" s="9">
        <v>41923.921643518523</v>
      </c>
      <c r="T320" s="9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0">
        <v>55.89</v>
      </c>
      <c r="Q321" s="12" t="s">
        <v>8323</v>
      </c>
      <c r="R321" s="12" t="s">
        <v>8326</v>
      </c>
      <c r="S321" s="9">
        <v>41764.44663194444</v>
      </c>
      <c r="T321" s="9">
        <v>41791.165972222225</v>
      </c>
    </row>
    <row r="322" spans="1:20" ht="45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0">
        <v>69.819999999999993</v>
      </c>
      <c r="Q322" s="12" t="s">
        <v>8323</v>
      </c>
      <c r="R322" s="12" t="s">
        <v>8326</v>
      </c>
      <c r="S322" s="9">
        <v>41815.774826388886</v>
      </c>
      <c r="T322" s="9">
        <v>41830.774826388886</v>
      </c>
    </row>
    <row r="323" spans="1:20" ht="4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0">
        <v>109.57</v>
      </c>
      <c r="Q323" s="12" t="s">
        <v>8323</v>
      </c>
      <c r="R323" s="12" t="s">
        <v>8326</v>
      </c>
      <c r="S323" s="9">
        <v>42513.110787037032</v>
      </c>
      <c r="T323" s="9">
        <v>42534.708333333328</v>
      </c>
    </row>
    <row r="324" spans="1:20" ht="4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0">
        <v>41.41</v>
      </c>
      <c r="Q324" s="12" t="s">
        <v>8323</v>
      </c>
      <c r="R324" s="12" t="s">
        <v>8326</v>
      </c>
      <c r="S324" s="9">
        <v>41820.639189814814</v>
      </c>
      <c r="T324" s="9">
        <v>41843.165972222225</v>
      </c>
    </row>
    <row r="325" spans="1:20" ht="4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0">
        <v>61.1</v>
      </c>
      <c r="Q325" s="12" t="s">
        <v>8323</v>
      </c>
      <c r="R325" s="12" t="s">
        <v>8326</v>
      </c>
      <c r="S325" s="9">
        <v>41753.515856481477</v>
      </c>
      <c r="T325" s="9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0">
        <v>75.5</v>
      </c>
      <c r="Q326" s="12" t="s">
        <v>8323</v>
      </c>
      <c r="R326" s="12" t="s">
        <v>8326</v>
      </c>
      <c r="S326" s="9">
        <v>41775.858564814815</v>
      </c>
      <c r="T326" s="9">
        <v>41822.165972222225</v>
      </c>
    </row>
    <row r="327" spans="1:20" ht="45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0">
        <v>51.72</v>
      </c>
      <c r="Q327" s="12" t="s">
        <v>8323</v>
      </c>
      <c r="R327" s="12" t="s">
        <v>8326</v>
      </c>
      <c r="S327" s="9">
        <v>41848.866157407407</v>
      </c>
      <c r="T327" s="9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0">
        <v>68.25</v>
      </c>
      <c r="Q328" s="12" t="s">
        <v>8323</v>
      </c>
      <c r="R328" s="12" t="s">
        <v>8326</v>
      </c>
      <c r="S328" s="9">
        <v>42532.052523148144</v>
      </c>
      <c r="T328" s="9">
        <v>42560.166666666672</v>
      </c>
    </row>
    <row r="329" spans="1:2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0">
        <v>44.33</v>
      </c>
      <c r="Q329" s="12" t="s">
        <v>8323</v>
      </c>
      <c r="R329" s="12" t="s">
        <v>8326</v>
      </c>
      <c r="S329" s="9">
        <v>42155.920219907406</v>
      </c>
      <c r="T329" s="9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0">
        <v>47</v>
      </c>
      <c r="Q330" s="12" t="s">
        <v>8323</v>
      </c>
      <c r="R330" s="12" t="s">
        <v>8326</v>
      </c>
      <c r="S330" s="9">
        <v>42018.94159722222</v>
      </c>
      <c r="T330" s="9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0">
        <v>50.46</v>
      </c>
      <c r="Q331" s="12" t="s">
        <v>8323</v>
      </c>
      <c r="R331" s="12" t="s">
        <v>8326</v>
      </c>
      <c r="S331" s="9">
        <v>42463.81385416667</v>
      </c>
      <c r="T331" s="9">
        <v>42494.165972222225</v>
      </c>
    </row>
    <row r="332" spans="1:20" ht="45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0">
        <v>52</v>
      </c>
      <c r="Q332" s="12" t="s">
        <v>8323</v>
      </c>
      <c r="R332" s="12" t="s">
        <v>8326</v>
      </c>
      <c r="S332" s="9">
        <v>41226.017361111109</v>
      </c>
      <c r="T332" s="9">
        <v>41250.083333333336</v>
      </c>
    </row>
    <row r="333" spans="1:20" ht="4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0">
        <v>43.2</v>
      </c>
      <c r="Q333" s="12" t="s">
        <v>8323</v>
      </c>
      <c r="R333" s="12" t="s">
        <v>8326</v>
      </c>
      <c r="S333" s="9">
        <v>42556.504490740743</v>
      </c>
      <c r="T333" s="9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0">
        <v>49.23</v>
      </c>
      <c r="Q334" s="12" t="s">
        <v>8323</v>
      </c>
      <c r="R334" s="12" t="s">
        <v>8326</v>
      </c>
      <c r="S334" s="9">
        <v>42521.654328703706</v>
      </c>
      <c r="T334" s="9">
        <v>42551.654328703706</v>
      </c>
    </row>
    <row r="335" spans="1:20" ht="4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0">
        <v>47.22</v>
      </c>
      <c r="Q335" s="12" t="s">
        <v>8323</v>
      </c>
      <c r="R335" s="12" t="s">
        <v>8326</v>
      </c>
      <c r="S335" s="9">
        <v>42443.802361111113</v>
      </c>
      <c r="T335" s="9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0">
        <v>74.12</v>
      </c>
      <c r="Q336" s="12" t="s">
        <v>8323</v>
      </c>
      <c r="R336" s="12" t="s">
        <v>8326</v>
      </c>
      <c r="S336" s="9">
        <v>41891.96503472222</v>
      </c>
      <c r="T336" s="9">
        <v>41901</v>
      </c>
    </row>
    <row r="337" spans="1:20" ht="45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0">
        <v>139.56</v>
      </c>
      <c r="Q337" s="12" t="s">
        <v>8323</v>
      </c>
      <c r="R337" s="12" t="s">
        <v>8326</v>
      </c>
      <c r="S337" s="9">
        <v>42375.114988425921</v>
      </c>
      <c r="T337" s="9">
        <v>42420.114988425921</v>
      </c>
    </row>
    <row r="338" spans="1:20" ht="30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0">
        <v>62.5</v>
      </c>
      <c r="Q338" s="12" t="s">
        <v>8323</v>
      </c>
      <c r="R338" s="12" t="s">
        <v>8326</v>
      </c>
      <c r="S338" s="9">
        <v>41788.58997685185</v>
      </c>
      <c r="T338" s="9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0">
        <v>51.92</v>
      </c>
      <c r="Q339" s="12" t="s">
        <v>8323</v>
      </c>
      <c r="R339" s="12" t="s">
        <v>8326</v>
      </c>
      <c r="S339" s="9">
        <v>42360.887835648144</v>
      </c>
      <c r="T339" s="9">
        <v>42390.887835648144</v>
      </c>
    </row>
    <row r="340" spans="1:20" ht="45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0">
        <v>68.06</v>
      </c>
      <c r="Q340" s="12" t="s">
        <v>8323</v>
      </c>
      <c r="R340" s="12" t="s">
        <v>8326</v>
      </c>
      <c r="S340" s="9">
        <v>42003.948425925926</v>
      </c>
      <c r="T340" s="9">
        <v>42028.207638888889</v>
      </c>
    </row>
    <row r="341" spans="1:20" ht="45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0">
        <v>58.1</v>
      </c>
      <c r="Q341" s="12" t="s">
        <v>8323</v>
      </c>
      <c r="R341" s="12" t="s">
        <v>8326</v>
      </c>
      <c r="S341" s="9">
        <v>40644.159259259257</v>
      </c>
      <c r="T341" s="9">
        <v>40666.165972222225</v>
      </c>
    </row>
    <row r="342" spans="1:20" ht="4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0">
        <v>60.9</v>
      </c>
      <c r="Q342" s="12" t="s">
        <v>8323</v>
      </c>
      <c r="R342" s="12" t="s">
        <v>8326</v>
      </c>
      <c r="S342" s="9">
        <v>42036.24428240741</v>
      </c>
      <c r="T342" s="9">
        <v>42064.290972222225</v>
      </c>
    </row>
    <row r="343" spans="1:20" ht="45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0">
        <v>45.04</v>
      </c>
      <c r="Q343" s="12" t="s">
        <v>8323</v>
      </c>
      <c r="R343" s="12" t="s">
        <v>8326</v>
      </c>
      <c r="S343" s="9">
        <v>42011.202581018515</v>
      </c>
      <c r="T343" s="9">
        <v>42038.185416666667</v>
      </c>
    </row>
    <row r="344" spans="1:20" ht="30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0">
        <v>31.58</v>
      </c>
      <c r="Q344" s="12" t="s">
        <v>8323</v>
      </c>
      <c r="R344" s="12" t="s">
        <v>8326</v>
      </c>
      <c r="S344" s="9">
        <v>41822.90488425926</v>
      </c>
      <c r="T344" s="9">
        <v>41844.291666666664</v>
      </c>
    </row>
    <row r="345" spans="1:20" ht="45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0">
        <v>66.67</v>
      </c>
      <c r="Q345" s="12" t="s">
        <v>8323</v>
      </c>
      <c r="R345" s="12" t="s">
        <v>8326</v>
      </c>
      <c r="S345" s="9">
        <v>42026.924976851849</v>
      </c>
      <c r="T345" s="9">
        <v>42052.207638888889</v>
      </c>
    </row>
    <row r="346" spans="1:20" ht="45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0">
        <v>31.5</v>
      </c>
      <c r="Q346" s="12" t="s">
        <v>8323</v>
      </c>
      <c r="R346" s="12" t="s">
        <v>8326</v>
      </c>
      <c r="S346" s="9">
        <v>41808.198518518519</v>
      </c>
      <c r="T346" s="9">
        <v>41838.198518518519</v>
      </c>
    </row>
    <row r="347" spans="1:20" ht="45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0">
        <v>97.92</v>
      </c>
      <c r="Q347" s="12" t="s">
        <v>8323</v>
      </c>
      <c r="R347" s="12" t="s">
        <v>8326</v>
      </c>
      <c r="S347" s="9">
        <v>41974.743148148147</v>
      </c>
      <c r="T347" s="9">
        <v>42004.743148148147</v>
      </c>
    </row>
    <row r="348" spans="1:20" ht="45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0">
        <v>42.3</v>
      </c>
      <c r="Q348" s="12" t="s">
        <v>8323</v>
      </c>
      <c r="R348" s="12" t="s">
        <v>8326</v>
      </c>
      <c r="S348" s="9">
        <v>41884.599849537037</v>
      </c>
      <c r="T348" s="9">
        <v>41900.165972222225</v>
      </c>
    </row>
    <row r="349" spans="1:20" ht="45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0">
        <v>66.47</v>
      </c>
      <c r="Q349" s="12" t="s">
        <v>8323</v>
      </c>
      <c r="R349" s="12" t="s">
        <v>8326</v>
      </c>
      <c r="S349" s="9">
        <v>42661.132245370376</v>
      </c>
      <c r="T349" s="9">
        <v>42693.916666666672</v>
      </c>
    </row>
    <row r="350" spans="1:20" ht="45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0">
        <v>59.21</v>
      </c>
      <c r="Q350" s="12" t="s">
        <v>8323</v>
      </c>
      <c r="R350" s="12" t="s">
        <v>8326</v>
      </c>
      <c r="S350" s="9">
        <v>42073.660694444443</v>
      </c>
      <c r="T350" s="9">
        <v>42095.165972222225</v>
      </c>
    </row>
    <row r="351" spans="1:20" ht="45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0">
        <v>58.95</v>
      </c>
      <c r="Q351" s="12" t="s">
        <v>8323</v>
      </c>
      <c r="R351" s="12" t="s">
        <v>8326</v>
      </c>
      <c r="S351" s="9">
        <v>42572.61681712963</v>
      </c>
      <c r="T351" s="9">
        <v>42589.125</v>
      </c>
    </row>
    <row r="352" spans="1:20" ht="45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0">
        <v>62.17</v>
      </c>
      <c r="Q352" s="12" t="s">
        <v>8323</v>
      </c>
      <c r="R352" s="12" t="s">
        <v>8326</v>
      </c>
      <c r="S352" s="9">
        <v>42374.651504629626</v>
      </c>
      <c r="T352" s="9">
        <v>42384.651504629626</v>
      </c>
    </row>
    <row r="353" spans="1:20" ht="3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0">
        <v>61.94</v>
      </c>
      <c r="Q353" s="12" t="s">
        <v>8323</v>
      </c>
      <c r="R353" s="12" t="s">
        <v>8326</v>
      </c>
      <c r="S353" s="9">
        <v>42499.039629629624</v>
      </c>
      <c r="T353" s="9">
        <v>42529.039629629624</v>
      </c>
    </row>
    <row r="354" spans="1:20" ht="45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0">
        <v>61.94</v>
      </c>
      <c r="Q354" s="12" t="s">
        <v>8323</v>
      </c>
      <c r="R354" s="12" t="s">
        <v>8326</v>
      </c>
      <c r="S354" s="9">
        <v>41830.545694444445</v>
      </c>
      <c r="T354" s="9">
        <v>41859.936111111114</v>
      </c>
    </row>
    <row r="355" spans="1:20" ht="45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0">
        <v>58.42</v>
      </c>
      <c r="Q355" s="12" t="s">
        <v>8323</v>
      </c>
      <c r="R355" s="12" t="s">
        <v>8326</v>
      </c>
      <c r="S355" s="9">
        <v>41869.740671296298</v>
      </c>
      <c r="T355" s="9">
        <v>41899.740671296298</v>
      </c>
    </row>
    <row r="356" spans="1:20" ht="4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0">
        <v>61.39</v>
      </c>
      <c r="Q356" s="12" t="s">
        <v>8323</v>
      </c>
      <c r="R356" s="12" t="s">
        <v>8326</v>
      </c>
      <c r="S356" s="9">
        <v>42107.067557870367</v>
      </c>
      <c r="T356" s="9">
        <v>42137.067557870367</v>
      </c>
    </row>
    <row r="357" spans="1:20" ht="30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0">
        <v>40.78</v>
      </c>
      <c r="Q357" s="12" t="s">
        <v>8323</v>
      </c>
      <c r="R357" s="12" t="s">
        <v>8326</v>
      </c>
      <c r="S357" s="9">
        <v>41866.79886574074</v>
      </c>
      <c r="T357" s="9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0">
        <v>54.5</v>
      </c>
      <c r="Q358" s="12" t="s">
        <v>8323</v>
      </c>
      <c r="R358" s="12" t="s">
        <v>8326</v>
      </c>
      <c r="S358" s="9">
        <v>42056.091631944444</v>
      </c>
      <c r="T358" s="9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0">
        <v>77</v>
      </c>
      <c r="Q359" s="12" t="s">
        <v>8323</v>
      </c>
      <c r="R359" s="12" t="s">
        <v>8326</v>
      </c>
      <c r="S359" s="9">
        <v>42402.889027777783</v>
      </c>
      <c r="T359" s="9">
        <v>42447.847361111111</v>
      </c>
    </row>
    <row r="360" spans="1:20" ht="4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0">
        <v>53.34</v>
      </c>
      <c r="Q360" s="12" t="s">
        <v>8323</v>
      </c>
      <c r="R360" s="12" t="s">
        <v>8326</v>
      </c>
      <c r="S360" s="9">
        <v>42475.057164351849</v>
      </c>
      <c r="T360" s="9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0">
        <v>40.92</v>
      </c>
      <c r="Q361" s="12" t="s">
        <v>8323</v>
      </c>
      <c r="R361" s="12" t="s">
        <v>8326</v>
      </c>
      <c r="S361" s="9">
        <v>42184.209537037037</v>
      </c>
      <c r="T361" s="9">
        <v>42202.876388888893</v>
      </c>
    </row>
    <row r="362" spans="1:20" ht="45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0">
        <v>25.31</v>
      </c>
      <c r="Q362" s="12" t="s">
        <v>8323</v>
      </c>
      <c r="R362" s="12" t="s">
        <v>8326</v>
      </c>
      <c r="S362" s="9">
        <v>42419.91942129629</v>
      </c>
      <c r="T362" s="9">
        <v>42436.207638888889</v>
      </c>
    </row>
    <row r="363" spans="1:20" ht="45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0">
        <v>58.61</v>
      </c>
      <c r="Q363" s="12" t="s">
        <v>8323</v>
      </c>
      <c r="R363" s="12" t="s">
        <v>8326</v>
      </c>
      <c r="S363" s="9">
        <v>41808.991944444446</v>
      </c>
      <c r="T363" s="9">
        <v>41838.991944444446</v>
      </c>
    </row>
    <row r="364" spans="1:20" ht="30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0">
        <v>45.48</v>
      </c>
      <c r="Q364" s="12" t="s">
        <v>8323</v>
      </c>
      <c r="R364" s="12" t="s">
        <v>8326</v>
      </c>
      <c r="S364" s="9">
        <v>41969.199756944443</v>
      </c>
      <c r="T364" s="9">
        <v>42005.208333333328</v>
      </c>
    </row>
    <row r="365" spans="1:20" ht="45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0">
        <v>45.35</v>
      </c>
      <c r="Q365" s="12" t="s">
        <v>8323</v>
      </c>
      <c r="R365" s="12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0">
        <v>38.33</v>
      </c>
      <c r="Q366" s="12" t="s">
        <v>8323</v>
      </c>
      <c r="R366" s="12" t="s">
        <v>8326</v>
      </c>
      <c r="S366" s="9">
        <v>41855.548101851848</v>
      </c>
      <c r="T366" s="9">
        <v>41876.207638888889</v>
      </c>
    </row>
    <row r="367" spans="1:20" ht="4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0">
        <v>36.96</v>
      </c>
      <c r="Q367" s="12" t="s">
        <v>8323</v>
      </c>
      <c r="R367" s="12" t="s">
        <v>8326</v>
      </c>
      <c r="S367" s="9">
        <v>42185.556157407409</v>
      </c>
      <c r="T367" s="9">
        <v>42208.772916666669</v>
      </c>
    </row>
    <row r="368" spans="1:20" ht="4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0">
        <v>64.38</v>
      </c>
      <c r="Q368" s="12" t="s">
        <v>8323</v>
      </c>
      <c r="R368" s="12" t="s">
        <v>8326</v>
      </c>
      <c r="S368" s="9">
        <v>41876.815787037034</v>
      </c>
      <c r="T368" s="9">
        <v>41894.815787037034</v>
      </c>
    </row>
    <row r="369" spans="1:20" ht="45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0">
        <v>37.96</v>
      </c>
      <c r="Q369" s="12" t="s">
        <v>8323</v>
      </c>
      <c r="R369" s="12" t="s">
        <v>8326</v>
      </c>
      <c r="S369" s="9">
        <v>42026.176180555558</v>
      </c>
      <c r="T369" s="9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0">
        <v>59.41</v>
      </c>
      <c r="Q370" s="12" t="s">
        <v>8323</v>
      </c>
      <c r="R370" s="12" t="s">
        <v>8326</v>
      </c>
      <c r="S370" s="9">
        <v>42220.79487268519</v>
      </c>
      <c r="T370" s="9">
        <v>42246</v>
      </c>
    </row>
    <row r="371" spans="1:20" ht="30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0">
        <v>47.67</v>
      </c>
      <c r="Q371" s="12" t="s">
        <v>8323</v>
      </c>
      <c r="R371" s="12" t="s">
        <v>8326</v>
      </c>
      <c r="S371" s="9">
        <v>41877.221886574072</v>
      </c>
      <c r="T371" s="9">
        <v>41910.140972222223</v>
      </c>
    </row>
    <row r="372" spans="1:20" ht="4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0">
        <v>125</v>
      </c>
      <c r="Q372" s="12" t="s">
        <v>8323</v>
      </c>
      <c r="R372" s="12" t="s">
        <v>8326</v>
      </c>
      <c r="S372" s="9">
        <v>42297.748738425929</v>
      </c>
      <c r="T372" s="9">
        <v>42327.790405092594</v>
      </c>
    </row>
    <row r="373" spans="1:20" ht="4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0">
        <v>60.69</v>
      </c>
      <c r="Q373" s="12" t="s">
        <v>8323</v>
      </c>
      <c r="R373" s="12" t="s">
        <v>8326</v>
      </c>
      <c r="S373" s="9">
        <v>41922.640590277777</v>
      </c>
      <c r="T373" s="9">
        <v>41932.249305555553</v>
      </c>
    </row>
    <row r="374" spans="1:20" ht="4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0">
        <v>60.33</v>
      </c>
      <c r="Q374" s="12" t="s">
        <v>8323</v>
      </c>
      <c r="R374" s="12" t="s">
        <v>8326</v>
      </c>
      <c r="S374" s="9">
        <v>41802.62090277778</v>
      </c>
      <c r="T374" s="9">
        <v>41822.62090277778</v>
      </c>
    </row>
    <row r="375" spans="1:20" ht="3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0">
        <v>64.290000000000006</v>
      </c>
      <c r="Q375" s="12" t="s">
        <v>8323</v>
      </c>
      <c r="R375" s="12" t="s">
        <v>8326</v>
      </c>
      <c r="S375" s="9">
        <v>42553.926527777774</v>
      </c>
      <c r="T375" s="9">
        <v>42585.172916666663</v>
      </c>
    </row>
    <row r="376" spans="1:20" ht="45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0">
        <v>46.05</v>
      </c>
      <c r="Q376" s="12" t="s">
        <v>8323</v>
      </c>
      <c r="R376" s="12" t="s">
        <v>8326</v>
      </c>
      <c r="S376" s="9">
        <v>42523.248715277776</v>
      </c>
      <c r="T376" s="9">
        <v>42537.248715277776</v>
      </c>
    </row>
    <row r="377" spans="1:20" ht="4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0">
        <v>79.099999999999994</v>
      </c>
      <c r="Q377" s="12" t="s">
        <v>8323</v>
      </c>
      <c r="R377" s="12" t="s">
        <v>8326</v>
      </c>
      <c r="S377" s="9">
        <v>42121.249814814815</v>
      </c>
      <c r="T377" s="9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0">
        <v>28.89</v>
      </c>
      <c r="Q378" s="12" t="s">
        <v>8323</v>
      </c>
      <c r="R378" s="12" t="s">
        <v>8326</v>
      </c>
      <c r="S378" s="9">
        <v>42093.786840277782</v>
      </c>
      <c r="T378" s="9">
        <v>42120.26944444445</v>
      </c>
    </row>
    <row r="379" spans="1:20" ht="30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0">
        <v>50.67</v>
      </c>
      <c r="Q379" s="12" t="s">
        <v>8323</v>
      </c>
      <c r="R379" s="12" t="s">
        <v>8326</v>
      </c>
      <c r="S379" s="9">
        <v>42136.270787037036</v>
      </c>
      <c r="T379" s="9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0">
        <v>36.5</v>
      </c>
      <c r="Q380" s="12" t="s">
        <v>8323</v>
      </c>
      <c r="R380" s="12" t="s">
        <v>8326</v>
      </c>
      <c r="S380" s="9">
        <v>41780.525937500002</v>
      </c>
      <c r="T380" s="9">
        <v>41796.958333333336</v>
      </c>
    </row>
    <row r="381" spans="1:20" ht="45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0">
        <v>55.23</v>
      </c>
      <c r="Q381" s="12" t="s">
        <v>8323</v>
      </c>
      <c r="R381" s="12" t="s">
        <v>8326</v>
      </c>
      <c r="S381" s="9">
        <v>42600.756041666667</v>
      </c>
      <c r="T381" s="9">
        <v>42621.756041666667</v>
      </c>
    </row>
    <row r="382" spans="1:20" ht="4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0">
        <v>57.92</v>
      </c>
      <c r="Q382" s="12" t="s">
        <v>8323</v>
      </c>
      <c r="R382" s="12" t="s">
        <v>8326</v>
      </c>
      <c r="S382" s="9">
        <v>42643.632858796293</v>
      </c>
      <c r="T382" s="9">
        <v>42672.125</v>
      </c>
    </row>
    <row r="383" spans="1:20" ht="45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0">
        <v>36.67</v>
      </c>
      <c r="Q383" s="12" t="s">
        <v>8323</v>
      </c>
      <c r="R383" s="12" t="s">
        <v>8326</v>
      </c>
      <c r="S383" s="9">
        <v>42177.761782407411</v>
      </c>
      <c r="T383" s="9">
        <v>42198.041666666672</v>
      </c>
    </row>
    <row r="384" spans="1:20" ht="45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0">
        <v>41.13</v>
      </c>
      <c r="Q384" s="12" t="s">
        <v>8323</v>
      </c>
      <c r="R384" s="12" t="s">
        <v>8326</v>
      </c>
      <c r="S384" s="9">
        <v>42088.723692129628</v>
      </c>
      <c r="T384" s="9">
        <v>42115.723692129628</v>
      </c>
    </row>
    <row r="385" spans="1:20" ht="4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0">
        <v>50</v>
      </c>
      <c r="Q385" s="12" t="s">
        <v>8323</v>
      </c>
      <c r="R385" s="12" t="s">
        <v>8326</v>
      </c>
      <c r="S385" s="9">
        <v>42053.106111111112</v>
      </c>
      <c r="T385" s="9">
        <v>42112.025694444441</v>
      </c>
    </row>
    <row r="386" spans="1:20" ht="45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0">
        <v>46.43</v>
      </c>
      <c r="Q386" s="12" t="s">
        <v>8323</v>
      </c>
      <c r="R386" s="12" t="s">
        <v>8326</v>
      </c>
      <c r="S386" s="9">
        <v>42053.733078703706</v>
      </c>
      <c r="T386" s="9">
        <v>42063.207638888889</v>
      </c>
    </row>
    <row r="387" spans="1:20" ht="45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0">
        <v>78.88</v>
      </c>
      <c r="Q387" s="12" t="s">
        <v>8323</v>
      </c>
      <c r="R387" s="12" t="s">
        <v>8326</v>
      </c>
      <c r="S387" s="9">
        <v>42289.761192129634</v>
      </c>
      <c r="T387" s="9">
        <v>42319.802858796291</v>
      </c>
    </row>
    <row r="388" spans="1:20" ht="4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0">
        <v>203.33</v>
      </c>
      <c r="Q388" s="12" t="s">
        <v>8323</v>
      </c>
      <c r="R388" s="12" t="s">
        <v>8326</v>
      </c>
      <c r="S388" s="9">
        <v>42152.503495370373</v>
      </c>
      <c r="T388" s="9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0">
        <v>33.67</v>
      </c>
      <c r="Q389" s="12" t="s">
        <v>8323</v>
      </c>
      <c r="R389" s="12" t="s">
        <v>8326</v>
      </c>
      <c r="S389" s="9">
        <v>41882.585648148146</v>
      </c>
      <c r="T389" s="9">
        <v>41912.666666666664</v>
      </c>
    </row>
    <row r="390" spans="1:20" ht="4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0">
        <v>45.62</v>
      </c>
      <c r="Q390" s="12" t="s">
        <v>8323</v>
      </c>
      <c r="R390" s="12" t="s">
        <v>8326</v>
      </c>
      <c r="S390" s="9">
        <v>41881.361342592594</v>
      </c>
      <c r="T390" s="9">
        <v>41911.361342592594</v>
      </c>
    </row>
    <row r="391" spans="1:20" ht="4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0">
        <v>40.71</v>
      </c>
      <c r="Q391" s="12" t="s">
        <v>8323</v>
      </c>
      <c r="R391" s="12" t="s">
        <v>8326</v>
      </c>
      <c r="S391" s="9">
        <v>42232.702546296292</v>
      </c>
      <c r="T391" s="9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0">
        <v>27.14</v>
      </c>
      <c r="Q392" s="12" t="s">
        <v>8323</v>
      </c>
      <c r="R392" s="12" t="s">
        <v>8326</v>
      </c>
      <c r="S392" s="9">
        <v>41779.724224537036</v>
      </c>
      <c r="T392" s="9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0">
        <v>57</v>
      </c>
      <c r="Q393" s="12" t="s">
        <v>8323</v>
      </c>
      <c r="R393" s="12" t="s">
        <v>8326</v>
      </c>
      <c r="S393" s="9">
        <v>42045.84238425926</v>
      </c>
      <c r="T393" s="9">
        <v>42075.800717592589</v>
      </c>
    </row>
    <row r="394" spans="1:20" ht="45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0">
        <v>55</v>
      </c>
      <c r="Q394" s="12" t="s">
        <v>8323</v>
      </c>
      <c r="R394" s="12" t="s">
        <v>8326</v>
      </c>
      <c r="S394" s="9">
        <v>42020.846666666665</v>
      </c>
      <c r="T394" s="9">
        <v>42037.207638888889</v>
      </c>
    </row>
    <row r="395" spans="1:20" ht="4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0">
        <v>35.799999999999997</v>
      </c>
      <c r="Q395" s="12" t="s">
        <v>8323</v>
      </c>
      <c r="R395" s="12" t="s">
        <v>8326</v>
      </c>
      <c r="S395" s="9">
        <v>41914.100289351853</v>
      </c>
      <c r="T395" s="9">
        <v>41928.165972222225</v>
      </c>
    </row>
    <row r="396" spans="1:20" ht="45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0">
        <v>58.9</v>
      </c>
      <c r="Q396" s="12" t="s">
        <v>8323</v>
      </c>
      <c r="R396" s="12" t="s">
        <v>8326</v>
      </c>
      <c r="S396" s="9">
        <v>41927.848900462966</v>
      </c>
      <c r="T396" s="9">
        <v>41948.890567129631</v>
      </c>
    </row>
    <row r="397" spans="1:20" ht="45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0">
        <v>75.709999999999994</v>
      </c>
      <c r="Q397" s="12" t="s">
        <v>8323</v>
      </c>
      <c r="R397" s="12" t="s">
        <v>8326</v>
      </c>
      <c r="S397" s="9">
        <v>42214.6956712963</v>
      </c>
      <c r="T397" s="9">
        <v>42225.666666666672</v>
      </c>
    </row>
    <row r="398" spans="1:20" ht="30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0">
        <v>57.78</v>
      </c>
      <c r="Q398" s="12" t="s">
        <v>8323</v>
      </c>
      <c r="R398" s="12" t="s">
        <v>8326</v>
      </c>
      <c r="S398" s="9">
        <v>41828.646319444444</v>
      </c>
      <c r="T398" s="9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0">
        <v>29.71</v>
      </c>
      <c r="Q399" s="12" t="s">
        <v>8323</v>
      </c>
      <c r="R399" s="12" t="s">
        <v>8326</v>
      </c>
      <c r="S399" s="9">
        <v>42179.898472222223</v>
      </c>
      <c r="T399" s="9">
        <v>42195.75</v>
      </c>
    </row>
    <row r="400" spans="1:20" ht="45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0">
        <v>62.63</v>
      </c>
      <c r="Q400" s="12" t="s">
        <v>8323</v>
      </c>
      <c r="R400" s="12" t="s">
        <v>8326</v>
      </c>
      <c r="S400" s="9">
        <v>42593.865405092598</v>
      </c>
      <c r="T400" s="9">
        <v>42613.865405092598</v>
      </c>
    </row>
    <row r="401" spans="1:20" ht="45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0">
        <v>44.09</v>
      </c>
      <c r="Q401" s="12" t="s">
        <v>8323</v>
      </c>
      <c r="R401" s="12" t="s">
        <v>8326</v>
      </c>
      <c r="S401" s="9">
        <v>42746.261782407411</v>
      </c>
      <c r="T401" s="9">
        <v>42784.207638888889</v>
      </c>
    </row>
    <row r="402" spans="1:20" ht="45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0">
        <v>30.77</v>
      </c>
      <c r="Q402" s="12" t="s">
        <v>8323</v>
      </c>
      <c r="R402" s="12" t="s">
        <v>8326</v>
      </c>
      <c r="S402" s="9">
        <v>42689.214988425927</v>
      </c>
      <c r="T402" s="9">
        <v>42700.25</v>
      </c>
    </row>
    <row r="403" spans="1:20" ht="30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0">
        <v>41.67</v>
      </c>
      <c r="Q403" s="12" t="s">
        <v>8323</v>
      </c>
      <c r="R403" s="12" t="s">
        <v>8326</v>
      </c>
      <c r="S403" s="9">
        <v>42529.022013888884</v>
      </c>
      <c r="T403" s="9">
        <v>42566.901388888888</v>
      </c>
    </row>
    <row r="404" spans="1:20" ht="30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0">
        <v>59.17</v>
      </c>
      <c r="Q404" s="12" t="s">
        <v>8323</v>
      </c>
      <c r="R404" s="12" t="s">
        <v>8326</v>
      </c>
      <c r="S404" s="9">
        <v>42230.662731481483</v>
      </c>
      <c r="T404" s="9">
        <v>42245.165972222225</v>
      </c>
    </row>
    <row r="405" spans="1:20" ht="30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0">
        <v>35</v>
      </c>
      <c r="Q405" s="12" t="s">
        <v>8323</v>
      </c>
      <c r="R405" s="12" t="s">
        <v>8326</v>
      </c>
      <c r="S405" s="9">
        <v>42088.911354166667</v>
      </c>
      <c r="T405" s="9">
        <v>42118.911354166667</v>
      </c>
    </row>
    <row r="406" spans="1:20" ht="4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0">
        <v>52</v>
      </c>
      <c r="Q406" s="12" t="s">
        <v>8323</v>
      </c>
      <c r="R406" s="12" t="s">
        <v>8326</v>
      </c>
      <c r="S406" s="9">
        <v>41921.279976851853</v>
      </c>
      <c r="T406" s="9">
        <v>41939.125</v>
      </c>
    </row>
    <row r="407" spans="1:20" ht="30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0">
        <v>30.78</v>
      </c>
      <c r="Q407" s="12" t="s">
        <v>8323</v>
      </c>
      <c r="R407" s="12" t="s">
        <v>8326</v>
      </c>
      <c r="S407" s="9">
        <v>42312.874594907407</v>
      </c>
      <c r="T407" s="9">
        <v>42340.874594907407</v>
      </c>
    </row>
    <row r="408" spans="1:20" ht="4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31.38</v>
      </c>
      <c r="Q408" s="12" t="s">
        <v>8323</v>
      </c>
      <c r="R408" s="12" t="s">
        <v>8326</v>
      </c>
      <c r="S408" s="9">
        <v>42075.807395833333</v>
      </c>
      <c r="T408" s="9">
        <v>42105.807395833333</v>
      </c>
    </row>
    <row r="409" spans="1:20" ht="45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0">
        <v>31.25</v>
      </c>
      <c r="Q409" s="12" t="s">
        <v>8323</v>
      </c>
      <c r="R409" s="12" t="s">
        <v>8326</v>
      </c>
      <c r="S409" s="9">
        <v>42124.841111111105</v>
      </c>
      <c r="T409" s="9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0">
        <v>75</v>
      </c>
      <c r="Q410" s="12" t="s">
        <v>8323</v>
      </c>
      <c r="R410" s="12" t="s">
        <v>8326</v>
      </c>
      <c r="S410" s="9">
        <v>42503.740868055553</v>
      </c>
      <c r="T410" s="9">
        <v>42517.740868055553</v>
      </c>
    </row>
    <row r="411" spans="1:20" ht="3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0">
        <v>22.22</v>
      </c>
      <c r="Q411" s="12" t="s">
        <v>8323</v>
      </c>
      <c r="R411" s="12" t="s">
        <v>8326</v>
      </c>
      <c r="S411" s="9">
        <v>42467.144166666665</v>
      </c>
      <c r="T411" s="9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0">
        <v>20</v>
      </c>
      <c r="Q412" s="12" t="s">
        <v>8323</v>
      </c>
      <c r="R412" s="12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0">
        <v>3.25</v>
      </c>
      <c r="Q413" s="12" t="s">
        <v>8323</v>
      </c>
      <c r="R413" s="12" t="s">
        <v>8326</v>
      </c>
      <c r="S413" s="9">
        <v>42628.849120370374</v>
      </c>
      <c r="T413" s="9">
        <v>42656.849120370374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DBAB-7E7D-414C-90A6-59587D7EA272}">
  <dimension ref="A1:T251"/>
  <sheetViews>
    <sheetView topLeftCell="K1" workbookViewId="0">
      <selection activeCell="T1" sqref="T1"/>
    </sheetView>
  </sheetViews>
  <sheetFormatPr defaultRowHeight="15" x14ac:dyDescent="0.25"/>
  <cols>
    <col min="1" max="1" width="5" bestFit="1" customWidth="1"/>
    <col min="2" max="3" width="29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 s="10">
        <v>63.56</v>
      </c>
      <c r="Q2" s="12" t="s">
        <v>8323</v>
      </c>
      <c r="R2" s="12" t="s">
        <v>8326</v>
      </c>
      <c r="S2" s="9">
        <v>41990.584108796291</v>
      </c>
      <c r="T2" s="9">
        <v>42036.120833333334</v>
      </c>
    </row>
    <row r="3" spans="1:20" ht="75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 s="10">
        <v>128.27000000000001</v>
      </c>
      <c r="Q3" s="12" t="s">
        <v>8323</v>
      </c>
      <c r="R3" s="12" t="s">
        <v>8326</v>
      </c>
      <c r="S3" s="9">
        <v>41779.657870370371</v>
      </c>
      <c r="T3" s="9">
        <v>41821.25</v>
      </c>
    </row>
    <row r="4" spans="1:20" ht="7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 s="10">
        <v>105.03</v>
      </c>
      <c r="Q4" s="12" t="s">
        <v>8323</v>
      </c>
      <c r="R4" s="12" t="s">
        <v>8326</v>
      </c>
      <c r="S4" s="9">
        <v>42618.827013888891</v>
      </c>
      <c r="T4" s="9">
        <v>42648.827013888891</v>
      </c>
    </row>
    <row r="5" spans="1:20" ht="7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 s="10">
        <v>81.319999999999993</v>
      </c>
      <c r="Q5" s="12" t="s">
        <v>8323</v>
      </c>
      <c r="R5" s="12" t="s">
        <v>8326</v>
      </c>
      <c r="S5" s="9">
        <v>41766.617291666669</v>
      </c>
      <c r="T5" s="9">
        <v>41793.290972222225</v>
      </c>
    </row>
    <row r="6" spans="1:20" ht="75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 s="10">
        <v>105.54</v>
      </c>
      <c r="Q6" s="12" t="s">
        <v>8323</v>
      </c>
      <c r="R6" s="12" t="s">
        <v>8326</v>
      </c>
      <c r="S6" s="9">
        <v>42469.68414351852</v>
      </c>
      <c r="T6" s="9">
        <v>42499.166666666672</v>
      </c>
    </row>
    <row r="7" spans="1:20" ht="9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 s="10">
        <v>84.28</v>
      </c>
      <c r="Q7" s="12" t="s">
        <v>8323</v>
      </c>
      <c r="R7" s="12" t="s">
        <v>8326</v>
      </c>
      <c r="S7" s="9">
        <v>41747.86986111111</v>
      </c>
      <c r="T7" s="9">
        <v>41779.290972222225</v>
      </c>
    </row>
    <row r="8" spans="1:20" ht="45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 s="10">
        <v>147.4</v>
      </c>
      <c r="Q8" s="12" t="s">
        <v>8323</v>
      </c>
      <c r="R8" s="12" t="s">
        <v>8326</v>
      </c>
      <c r="S8" s="9">
        <v>41903.882951388885</v>
      </c>
      <c r="T8" s="9">
        <v>41933.882951388885</v>
      </c>
    </row>
    <row r="9" spans="1:20" ht="75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 s="10">
        <v>106.97</v>
      </c>
      <c r="Q9" s="12" t="s">
        <v>8323</v>
      </c>
      <c r="R9" s="12" t="s">
        <v>8326</v>
      </c>
      <c r="S9" s="9">
        <v>42053.049375000002</v>
      </c>
      <c r="T9" s="9">
        <v>42096.041666666672</v>
      </c>
    </row>
    <row r="10" spans="1:20" ht="7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 s="10">
        <v>486.43</v>
      </c>
      <c r="Q10" s="12" t="s">
        <v>8323</v>
      </c>
      <c r="R10" s="12" t="s">
        <v>8326</v>
      </c>
      <c r="S10" s="9">
        <v>41830.234166666669</v>
      </c>
      <c r="T10" s="9">
        <v>41860.234166666669</v>
      </c>
    </row>
    <row r="11" spans="1:20" ht="75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 s="10">
        <v>179.12</v>
      </c>
      <c r="Q11" s="12" t="s">
        <v>8323</v>
      </c>
      <c r="R11" s="12" t="s">
        <v>8326</v>
      </c>
      <c r="S11" s="9">
        <v>42235.117476851854</v>
      </c>
      <c r="T11" s="9">
        <v>42275.117476851854</v>
      </c>
    </row>
    <row r="12" spans="1:20" ht="7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 s="10">
        <v>83.14</v>
      </c>
      <c r="Q12" s="12" t="s">
        <v>8323</v>
      </c>
      <c r="R12" s="12" t="s">
        <v>8326</v>
      </c>
      <c r="S12" s="9">
        <v>41939.8122337963</v>
      </c>
      <c r="T12" s="9">
        <v>41969.853900462964</v>
      </c>
    </row>
    <row r="13" spans="1:20" ht="7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 s="10">
        <v>166.06</v>
      </c>
      <c r="Q13" s="12" t="s">
        <v>8323</v>
      </c>
      <c r="R13" s="12" t="s">
        <v>8326</v>
      </c>
      <c r="S13" s="9">
        <v>41804.937083333331</v>
      </c>
      <c r="T13" s="9">
        <v>41821.9375</v>
      </c>
    </row>
    <row r="14" spans="1:20" ht="75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 s="10">
        <v>96.55</v>
      </c>
      <c r="Q14" s="12" t="s">
        <v>8323</v>
      </c>
      <c r="R14" s="12" t="s">
        <v>8326</v>
      </c>
      <c r="S14" s="9">
        <v>42192.905694444446</v>
      </c>
      <c r="T14" s="9">
        <v>42236.711805555555</v>
      </c>
    </row>
    <row r="15" spans="1:20" ht="75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 s="10">
        <v>315.5</v>
      </c>
      <c r="Q15" s="12" t="s">
        <v>8323</v>
      </c>
      <c r="R15" s="12" t="s">
        <v>8326</v>
      </c>
      <c r="S15" s="9">
        <v>42171.758611111116</v>
      </c>
      <c r="T15" s="9">
        <v>42231.758611111116</v>
      </c>
    </row>
    <row r="16" spans="1:20" ht="75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 s="10">
        <v>1250</v>
      </c>
      <c r="Q16" s="12" t="s">
        <v>8323</v>
      </c>
      <c r="R16" s="12" t="s">
        <v>8326</v>
      </c>
      <c r="S16" s="9">
        <v>42144.231527777782</v>
      </c>
      <c r="T16" s="9">
        <v>42203.125</v>
      </c>
    </row>
    <row r="17" spans="1:20" ht="75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 s="10">
        <v>248.5</v>
      </c>
      <c r="Q17" s="12" t="s">
        <v>8323</v>
      </c>
      <c r="R17" s="12" t="s">
        <v>8326</v>
      </c>
      <c r="S17" s="9">
        <v>42534.631481481483</v>
      </c>
      <c r="T17" s="9">
        <v>42562.631481481483</v>
      </c>
    </row>
    <row r="18" spans="1:20" ht="60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 s="10">
        <v>60.67</v>
      </c>
      <c r="Q18" s="12" t="s">
        <v>8323</v>
      </c>
      <c r="R18" s="12" t="s">
        <v>8326</v>
      </c>
      <c r="S18" s="9">
        <v>42103.016585648147</v>
      </c>
      <c r="T18" s="9">
        <v>42163.016585648147</v>
      </c>
    </row>
    <row r="19" spans="1:20" ht="75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 s="10">
        <v>57.25</v>
      </c>
      <c r="Q19" s="12" t="s">
        <v>8323</v>
      </c>
      <c r="R19" s="12" t="s">
        <v>8326</v>
      </c>
      <c r="S19" s="9">
        <v>41786.959745370368</v>
      </c>
      <c r="T19" s="9">
        <v>41816.959745370368</v>
      </c>
    </row>
    <row r="20" spans="1:20" ht="75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 s="10">
        <v>49.51</v>
      </c>
      <c r="Q20" s="12" t="s">
        <v>8323</v>
      </c>
      <c r="R20" s="12" t="s">
        <v>8326</v>
      </c>
      <c r="S20" s="9">
        <v>42265.817002314812</v>
      </c>
      <c r="T20" s="9">
        <v>42295.817002314812</v>
      </c>
    </row>
    <row r="21" spans="1:20" ht="75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 s="10">
        <v>78.08</v>
      </c>
      <c r="Q21" s="12" t="s">
        <v>8323</v>
      </c>
      <c r="R21" s="12" t="s">
        <v>8326</v>
      </c>
      <c r="S21" s="9">
        <v>42354.131643518514</v>
      </c>
      <c r="T21" s="9">
        <v>42384.131643518514</v>
      </c>
    </row>
    <row r="22" spans="1:20" ht="7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 s="10">
        <v>381.6</v>
      </c>
      <c r="Q22" s="12" t="s">
        <v>8323</v>
      </c>
      <c r="R22" s="12" t="s">
        <v>8326</v>
      </c>
      <c r="S22" s="9">
        <v>42370.90320601852</v>
      </c>
      <c r="T22" s="9">
        <v>42406.207638888889</v>
      </c>
    </row>
    <row r="23" spans="1:20" ht="60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 s="10">
        <v>60.06</v>
      </c>
      <c r="Q23" s="12" t="s">
        <v>8323</v>
      </c>
      <c r="R23" s="12" t="s">
        <v>8326</v>
      </c>
      <c r="S23" s="9">
        <v>42205.171018518522</v>
      </c>
      <c r="T23" s="9">
        <v>42235.171018518522</v>
      </c>
    </row>
    <row r="24" spans="1:20" ht="4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 s="10">
        <v>89.4</v>
      </c>
      <c r="Q24" s="12" t="s">
        <v>8323</v>
      </c>
      <c r="R24" s="12" t="s">
        <v>8326</v>
      </c>
      <c r="S24" s="9">
        <v>42103.884930555556</v>
      </c>
      <c r="T24" s="9">
        <v>42133.884930555556</v>
      </c>
    </row>
    <row r="25" spans="1:20" ht="60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 s="10">
        <v>137.08000000000001</v>
      </c>
      <c r="Q25" s="12" t="s">
        <v>8323</v>
      </c>
      <c r="R25" s="12" t="s">
        <v>8326</v>
      </c>
      <c r="S25" s="9">
        <v>42279.778564814813</v>
      </c>
      <c r="T25" s="9">
        <v>42310.701388888891</v>
      </c>
    </row>
    <row r="26" spans="1:20" ht="75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 s="10">
        <v>45.84</v>
      </c>
      <c r="Q26" s="12" t="s">
        <v>8323</v>
      </c>
      <c r="R26" s="12" t="s">
        <v>8326</v>
      </c>
      <c r="S26" s="9">
        <v>41921.770439814813</v>
      </c>
      <c r="T26" s="9">
        <v>41938.770439814813</v>
      </c>
    </row>
    <row r="27" spans="1:20" ht="7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 s="10">
        <v>188.56</v>
      </c>
      <c r="Q27" s="12" t="s">
        <v>8323</v>
      </c>
      <c r="R27" s="12" t="s">
        <v>8326</v>
      </c>
      <c r="S27" s="9">
        <v>42159.224432870367</v>
      </c>
      <c r="T27" s="9">
        <v>42204.224432870367</v>
      </c>
    </row>
    <row r="28" spans="1:20" ht="6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 s="10">
        <v>68.099999999999994</v>
      </c>
      <c r="Q28" s="12" t="s">
        <v>8323</v>
      </c>
      <c r="R28" s="12" t="s">
        <v>8326</v>
      </c>
      <c r="S28" s="9">
        <v>42278.629710648151</v>
      </c>
      <c r="T28" s="9">
        <v>42306.629710648151</v>
      </c>
    </row>
    <row r="29" spans="1:20" ht="90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 s="10">
        <v>222.5</v>
      </c>
      <c r="Q29" s="12" t="s">
        <v>8323</v>
      </c>
      <c r="R29" s="12" t="s">
        <v>8326</v>
      </c>
      <c r="S29" s="9">
        <v>42695.7105787037</v>
      </c>
      <c r="T29" s="9">
        <v>42725.7105787037</v>
      </c>
    </row>
    <row r="30" spans="1:20" ht="75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 s="10">
        <v>217.5</v>
      </c>
      <c r="Q30" s="12" t="s">
        <v>8323</v>
      </c>
      <c r="R30" s="12" t="s">
        <v>8326</v>
      </c>
      <c r="S30" s="9">
        <v>42543.788564814815</v>
      </c>
      <c r="T30" s="9">
        <v>42573.788564814815</v>
      </c>
    </row>
    <row r="31" spans="1:20" ht="60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 s="10">
        <v>175</v>
      </c>
      <c r="Q31" s="12" t="s">
        <v>8323</v>
      </c>
      <c r="R31" s="12" t="s">
        <v>8326</v>
      </c>
      <c r="S31" s="9">
        <v>42508.179965277777</v>
      </c>
      <c r="T31" s="9">
        <v>42568.179965277777</v>
      </c>
    </row>
    <row r="32" spans="1:20" ht="60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 s="10">
        <v>82.57</v>
      </c>
      <c r="Q32" s="12" t="s">
        <v>8323</v>
      </c>
      <c r="R32" s="12" t="s">
        <v>8326</v>
      </c>
      <c r="S32" s="9">
        <v>41842.828680555554</v>
      </c>
      <c r="T32" s="9">
        <v>41882.827650462961</v>
      </c>
    </row>
    <row r="33" spans="1:20" ht="75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 s="10">
        <v>81.569999999999993</v>
      </c>
      <c r="Q33" s="12" t="s">
        <v>8323</v>
      </c>
      <c r="R33" s="12" t="s">
        <v>8326</v>
      </c>
      <c r="S33" s="9">
        <v>41850.863252314812</v>
      </c>
      <c r="T33" s="9">
        <v>41880.863252314812</v>
      </c>
    </row>
    <row r="34" spans="1:20" ht="7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 s="10">
        <v>86.62</v>
      </c>
      <c r="Q34" s="12" t="s">
        <v>8323</v>
      </c>
      <c r="R34" s="12" t="s">
        <v>8326</v>
      </c>
      <c r="S34" s="9">
        <v>41865.878657407404</v>
      </c>
      <c r="T34" s="9">
        <v>41925.878657407404</v>
      </c>
    </row>
    <row r="35" spans="1:20" ht="75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 s="10">
        <v>91.83</v>
      </c>
      <c r="Q35" s="12" t="s">
        <v>8323</v>
      </c>
      <c r="R35" s="12" t="s">
        <v>8326</v>
      </c>
      <c r="S35" s="9">
        <v>42538.968310185184</v>
      </c>
      <c r="T35" s="9">
        <v>42568.029861111107</v>
      </c>
    </row>
    <row r="36" spans="1:20" ht="7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 s="10">
        <v>56.05</v>
      </c>
      <c r="Q36" s="12" t="s">
        <v>8323</v>
      </c>
      <c r="R36" s="12" t="s">
        <v>8326</v>
      </c>
      <c r="S36" s="9">
        <v>41766.072500000002</v>
      </c>
      <c r="T36" s="9">
        <v>41791.072500000002</v>
      </c>
    </row>
    <row r="37" spans="1:20" ht="7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 s="10">
        <v>81.540000000000006</v>
      </c>
      <c r="Q37" s="12" t="s">
        <v>8323</v>
      </c>
      <c r="R37" s="12" t="s">
        <v>8326</v>
      </c>
      <c r="S37" s="9">
        <v>41833.660995370366</v>
      </c>
      <c r="T37" s="9">
        <v>41863.660995370366</v>
      </c>
    </row>
    <row r="38" spans="1:20" ht="60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 s="10">
        <v>142.86000000000001</v>
      </c>
      <c r="Q38" s="12" t="s">
        <v>8323</v>
      </c>
      <c r="R38" s="12" t="s">
        <v>8326</v>
      </c>
      <c r="S38" s="9">
        <v>42308.211215277777</v>
      </c>
      <c r="T38" s="9">
        <v>42338.252881944441</v>
      </c>
    </row>
    <row r="39" spans="1:20" ht="75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 s="10">
        <v>119.13</v>
      </c>
      <c r="Q39" s="12" t="s">
        <v>8323</v>
      </c>
      <c r="R39" s="12" t="s">
        <v>8326</v>
      </c>
      <c r="S39" s="9">
        <v>42002.817488425921</v>
      </c>
      <c r="T39" s="9">
        <v>42032.817488425921</v>
      </c>
    </row>
    <row r="40" spans="1:20" ht="9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 s="10">
        <v>25.65</v>
      </c>
      <c r="Q40" s="12" t="s">
        <v>8323</v>
      </c>
      <c r="R40" s="12" t="s">
        <v>8326</v>
      </c>
      <c r="S40" s="9">
        <v>41780.785729166666</v>
      </c>
      <c r="T40" s="9">
        <v>41840.785729166666</v>
      </c>
    </row>
    <row r="41" spans="1:20" ht="90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 s="10">
        <v>70.17</v>
      </c>
      <c r="Q41" s="12" t="s">
        <v>8323</v>
      </c>
      <c r="R41" s="12" t="s">
        <v>8326</v>
      </c>
      <c r="S41" s="9">
        <v>42248.627013888887</v>
      </c>
      <c r="T41" s="9">
        <v>42278.627013888887</v>
      </c>
    </row>
    <row r="42" spans="1:20" ht="75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 s="10">
        <v>88.33</v>
      </c>
      <c r="Q42" s="12" t="s">
        <v>8323</v>
      </c>
      <c r="R42" s="12" t="s">
        <v>8326</v>
      </c>
      <c r="S42" s="9">
        <v>42534.933321759265</v>
      </c>
      <c r="T42" s="9">
        <v>42554.832638888889</v>
      </c>
    </row>
    <row r="43" spans="1:20" ht="75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 s="10">
        <v>126.5</v>
      </c>
      <c r="Q43" s="12" t="s">
        <v>8323</v>
      </c>
      <c r="R43" s="12" t="s">
        <v>8326</v>
      </c>
      <c r="S43" s="9">
        <v>42353.761759259258</v>
      </c>
      <c r="T43" s="9">
        <v>42383.761759259258</v>
      </c>
    </row>
    <row r="44" spans="1:20" ht="7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 s="10">
        <v>83.33</v>
      </c>
      <c r="Q44" s="12" t="s">
        <v>8323</v>
      </c>
      <c r="R44" s="12" t="s">
        <v>8326</v>
      </c>
      <c r="S44" s="9">
        <v>41746.189409722225</v>
      </c>
      <c r="T44" s="9">
        <v>41776.189409722225</v>
      </c>
    </row>
    <row r="45" spans="1:20" ht="7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 s="10">
        <v>91.25</v>
      </c>
      <c r="Q45" s="12" t="s">
        <v>8323</v>
      </c>
      <c r="R45" s="12" t="s">
        <v>8326</v>
      </c>
      <c r="S45" s="9">
        <v>41890.086805555555</v>
      </c>
      <c r="T45" s="9">
        <v>41934.207638888889</v>
      </c>
    </row>
    <row r="46" spans="1:20" ht="60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 s="10">
        <v>59.58</v>
      </c>
      <c r="Q46" s="12" t="s">
        <v>8323</v>
      </c>
      <c r="R46" s="12" t="s">
        <v>8326</v>
      </c>
      <c r="S46" s="9">
        <v>42061.963263888887</v>
      </c>
      <c r="T46" s="9">
        <v>42091.921597222223</v>
      </c>
    </row>
    <row r="47" spans="1:20" ht="75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 s="10">
        <v>46.93</v>
      </c>
      <c r="Q47" s="12" t="s">
        <v>8323</v>
      </c>
      <c r="R47" s="12" t="s">
        <v>8326</v>
      </c>
      <c r="S47" s="9">
        <v>42142.768819444449</v>
      </c>
      <c r="T47" s="9">
        <v>42182.768819444449</v>
      </c>
    </row>
    <row r="48" spans="1:20" ht="75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 s="10">
        <v>93</v>
      </c>
      <c r="Q48" s="12" t="s">
        <v>8323</v>
      </c>
      <c r="R48" s="12" t="s">
        <v>8326</v>
      </c>
      <c r="S48" s="9">
        <v>42265.683182870373</v>
      </c>
      <c r="T48" s="9">
        <v>42293.207638888889</v>
      </c>
    </row>
    <row r="49" spans="1:20" ht="7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 s="10">
        <v>108.33</v>
      </c>
      <c r="Q49" s="12" t="s">
        <v>8323</v>
      </c>
      <c r="R49" s="12" t="s">
        <v>8326</v>
      </c>
      <c r="S49" s="9">
        <v>42672.955138888887</v>
      </c>
      <c r="T49" s="9">
        <v>42704.708333333328</v>
      </c>
    </row>
    <row r="50" spans="1:20" ht="7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 s="10">
        <v>40.06</v>
      </c>
      <c r="Q50" s="12" t="s">
        <v>8323</v>
      </c>
      <c r="R50" s="12" t="s">
        <v>8326</v>
      </c>
      <c r="S50" s="9">
        <v>41816.950370370374</v>
      </c>
      <c r="T50" s="9">
        <v>41853.583333333336</v>
      </c>
    </row>
    <row r="51" spans="1:20" ht="7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 s="10">
        <v>33.74</v>
      </c>
      <c r="Q51" s="12" t="s">
        <v>8323</v>
      </c>
      <c r="R51" s="12" t="s">
        <v>8326</v>
      </c>
      <c r="S51" s="9">
        <v>42399.707407407404</v>
      </c>
      <c r="T51" s="9">
        <v>42420.878472222219</v>
      </c>
    </row>
    <row r="52" spans="1:20" ht="60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 s="10">
        <v>52.08</v>
      </c>
      <c r="Q52" s="12" t="s">
        <v>8323</v>
      </c>
      <c r="R52" s="12" t="s">
        <v>8326</v>
      </c>
      <c r="S52" s="9">
        <v>42701.908807870372</v>
      </c>
      <c r="T52" s="9">
        <v>42716.25</v>
      </c>
    </row>
    <row r="53" spans="1:20" ht="6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 s="10">
        <v>36.590000000000003</v>
      </c>
      <c r="Q53" s="12" t="s">
        <v>8323</v>
      </c>
      <c r="R53" s="12" t="s">
        <v>8326</v>
      </c>
      <c r="S53" s="9">
        <v>42606.056863425925</v>
      </c>
      <c r="T53" s="9">
        <v>42620.056863425925</v>
      </c>
    </row>
    <row r="54" spans="1:20" ht="75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 s="10">
        <v>51.67</v>
      </c>
      <c r="Q54" s="12" t="s">
        <v>8323</v>
      </c>
      <c r="R54" s="12" t="s">
        <v>8326</v>
      </c>
      <c r="S54" s="9">
        <v>41983.752847222218</v>
      </c>
      <c r="T54" s="9">
        <v>42014.140972222223</v>
      </c>
    </row>
    <row r="55" spans="1:20" ht="7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 s="10">
        <v>62</v>
      </c>
      <c r="Q55" s="12" t="s">
        <v>8323</v>
      </c>
      <c r="R55" s="12" t="s">
        <v>8326</v>
      </c>
      <c r="S55" s="9">
        <v>41830.858344907407</v>
      </c>
      <c r="T55" s="9">
        <v>41852.291666666664</v>
      </c>
    </row>
    <row r="56" spans="1:20" ht="75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 s="10">
        <v>80.709999999999994</v>
      </c>
      <c r="Q56" s="12" t="s">
        <v>8323</v>
      </c>
      <c r="R56" s="12" t="s">
        <v>8326</v>
      </c>
      <c r="S56" s="9">
        <v>42199.648912037039</v>
      </c>
      <c r="T56" s="9">
        <v>42217.041666666672</v>
      </c>
    </row>
    <row r="57" spans="1:20" ht="7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 s="10">
        <v>51</v>
      </c>
      <c r="Q57" s="12" t="s">
        <v>8323</v>
      </c>
      <c r="R57" s="12" t="s">
        <v>8326</v>
      </c>
      <c r="S57" s="9">
        <v>41765.938657407409</v>
      </c>
      <c r="T57" s="9">
        <v>41795.938657407409</v>
      </c>
    </row>
    <row r="58" spans="1:20" ht="75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 s="10">
        <v>183.33</v>
      </c>
      <c r="Q58" s="12" t="s">
        <v>8323</v>
      </c>
      <c r="R58" s="12" t="s">
        <v>8326</v>
      </c>
      <c r="S58" s="9">
        <v>42258.646504629629</v>
      </c>
      <c r="T58" s="9">
        <v>42288.645196759258</v>
      </c>
    </row>
    <row r="59" spans="1:20" ht="75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 s="10">
        <v>45.83</v>
      </c>
      <c r="Q59" s="12" t="s">
        <v>8323</v>
      </c>
      <c r="R59" s="12" t="s">
        <v>8326</v>
      </c>
      <c r="S59" s="9">
        <v>42233.671747685185</v>
      </c>
      <c r="T59" s="9">
        <v>42278.541666666672</v>
      </c>
    </row>
    <row r="60" spans="1:20" ht="6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 s="10">
        <v>60.11</v>
      </c>
      <c r="Q60" s="12" t="s">
        <v>8323</v>
      </c>
      <c r="R60" s="12" t="s">
        <v>8326</v>
      </c>
      <c r="S60" s="9">
        <v>42289.94049768518</v>
      </c>
      <c r="T60" s="9">
        <v>42349.982164351852</v>
      </c>
    </row>
    <row r="61" spans="1:20" ht="60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 s="10">
        <v>47.91</v>
      </c>
      <c r="Q61" s="12" t="s">
        <v>8323</v>
      </c>
      <c r="R61" s="12" t="s">
        <v>8326</v>
      </c>
      <c r="S61" s="9">
        <v>42452.815659722226</v>
      </c>
      <c r="T61" s="9">
        <v>42512.815659722226</v>
      </c>
    </row>
    <row r="62" spans="1:20" ht="75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 s="10">
        <v>47.27</v>
      </c>
      <c r="Q62" s="12" t="s">
        <v>8323</v>
      </c>
      <c r="R62" s="12" t="s">
        <v>8326</v>
      </c>
      <c r="S62" s="9">
        <v>42679.958472222221</v>
      </c>
      <c r="T62" s="9">
        <v>42710.207638888889</v>
      </c>
    </row>
    <row r="63" spans="1:20" ht="75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 s="10">
        <v>50.4</v>
      </c>
      <c r="Q63" s="12" t="s">
        <v>8323</v>
      </c>
      <c r="R63" s="12" t="s">
        <v>8326</v>
      </c>
      <c r="S63" s="9">
        <v>42531.195277777777</v>
      </c>
      <c r="T63" s="9">
        <v>42555.166666666672</v>
      </c>
    </row>
    <row r="64" spans="1:20" ht="75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 s="10">
        <v>29.41</v>
      </c>
      <c r="Q64" s="12" t="s">
        <v>8323</v>
      </c>
      <c r="R64" s="12" t="s">
        <v>8326</v>
      </c>
      <c r="S64" s="9">
        <v>41869.714166666665</v>
      </c>
      <c r="T64" s="9">
        <v>41876.875</v>
      </c>
    </row>
    <row r="65" spans="1:20" ht="75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 s="10">
        <v>29.24</v>
      </c>
      <c r="Q65" s="12" t="s">
        <v>8323</v>
      </c>
      <c r="R65" s="12" t="s">
        <v>8326</v>
      </c>
      <c r="S65" s="9">
        <v>41950.26694444444</v>
      </c>
      <c r="T65" s="9">
        <v>41963.669444444444</v>
      </c>
    </row>
    <row r="66" spans="1:20" ht="7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 s="10">
        <v>163.33000000000001</v>
      </c>
      <c r="Q66" s="12" t="s">
        <v>8323</v>
      </c>
      <c r="R66" s="12" t="s">
        <v>8326</v>
      </c>
      <c r="S66" s="9">
        <v>42523.739212962959</v>
      </c>
      <c r="T66" s="9">
        <v>42553.739212962959</v>
      </c>
    </row>
    <row r="67" spans="1:20" ht="60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 s="10">
        <v>35.92</v>
      </c>
      <c r="Q67" s="12" t="s">
        <v>8323</v>
      </c>
      <c r="R67" s="12" t="s">
        <v>8326</v>
      </c>
      <c r="S67" s="9">
        <v>41974.738576388889</v>
      </c>
      <c r="T67" s="9">
        <v>41994.738576388889</v>
      </c>
    </row>
    <row r="68" spans="1:20" ht="7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 s="10">
        <v>38.33</v>
      </c>
      <c r="Q68" s="12" t="s">
        <v>8323</v>
      </c>
      <c r="R68" s="12" t="s">
        <v>8326</v>
      </c>
      <c r="S68" s="9">
        <v>41904.650578703702</v>
      </c>
      <c r="T68" s="9">
        <v>41934.650578703702</v>
      </c>
    </row>
    <row r="69" spans="1:20" ht="75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 s="10">
        <v>32.36</v>
      </c>
      <c r="Q69" s="12" t="s">
        <v>8323</v>
      </c>
      <c r="R69" s="12" t="s">
        <v>8326</v>
      </c>
      <c r="S69" s="9">
        <v>42601.827141203699</v>
      </c>
      <c r="T69" s="9">
        <v>42631.827141203699</v>
      </c>
    </row>
    <row r="70" spans="1:20" ht="75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 s="10">
        <v>64.290000000000006</v>
      </c>
      <c r="Q70" s="12" t="s">
        <v>8323</v>
      </c>
      <c r="R70" s="12" t="s">
        <v>8326</v>
      </c>
      <c r="S70" s="9">
        <v>41795.598923611113</v>
      </c>
      <c r="T70" s="9">
        <v>41825.598923611113</v>
      </c>
    </row>
    <row r="71" spans="1:20" ht="60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 s="10">
        <v>48.56</v>
      </c>
      <c r="Q71" s="12" t="s">
        <v>8323</v>
      </c>
      <c r="R71" s="12" t="s">
        <v>8326</v>
      </c>
      <c r="S71" s="9">
        <v>42245.234340277777</v>
      </c>
      <c r="T71" s="9">
        <v>42263.234340277777</v>
      </c>
    </row>
    <row r="72" spans="1:20" ht="7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 s="10">
        <v>61</v>
      </c>
      <c r="Q72" s="12" t="s">
        <v>8323</v>
      </c>
      <c r="R72" s="12" t="s">
        <v>8326</v>
      </c>
      <c r="S72" s="9">
        <v>42089.901574074072</v>
      </c>
      <c r="T72" s="9">
        <v>42149.901574074072</v>
      </c>
    </row>
    <row r="73" spans="1:20" ht="75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 s="10">
        <v>53.13</v>
      </c>
      <c r="Q73" s="12" t="s">
        <v>8323</v>
      </c>
      <c r="R73" s="12" t="s">
        <v>8326</v>
      </c>
      <c r="S73" s="9">
        <v>42306.848854166667</v>
      </c>
      <c r="T73" s="9">
        <v>42336.890520833331</v>
      </c>
    </row>
    <row r="74" spans="1:20" ht="75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 s="10">
        <v>59</v>
      </c>
      <c r="Q74" s="12" t="s">
        <v>8323</v>
      </c>
      <c r="R74" s="12" t="s">
        <v>8326</v>
      </c>
      <c r="S74" s="9">
        <v>42293.809212962966</v>
      </c>
      <c r="T74" s="9">
        <v>42353.85087962963</v>
      </c>
    </row>
    <row r="75" spans="1:20" ht="7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 s="10">
        <v>41</v>
      </c>
      <c r="Q75" s="12" t="s">
        <v>8323</v>
      </c>
      <c r="R75" s="12" t="s">
        <v>8326</v>
      </c>
      <c r="S75" s="9">
        <v>42770.290590277778</v>
      </c>
      <c r="T75" s="9">
        <v>42800.290590277778</v>
      </c>
    </row>
    <row r="76" spans="1:20" ht="75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 s="10">
        <v>66.67</v>
      </c>
      <c r="Q76" s="12" t="s">
        <v>8323</v>
      </c>
      <c r="R76" s="12" t="s">
        <v>8326</v>
      </c>
      <c r="S76" s="9">
        <v>42374.655081018514</v>
      </c>
      <c r="T76" s="9">
        <v>42403.784027777772</v>
      </c>
    </row>
    <row r="77" spans="1:20" ht="75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 s="10">
        <v>79.400000000000006</v>
      </c>
      <c r="Q77" s="12" t="s">
        <v>8323</v>
      </c>
      <c r="R77" s="12" t="s">
        <v>8326</v>
      </c>
      <c r="S77" s="9">
        <v>42151.905717592599</v>
      </c>
      <c r="T77" s="9">
        <v>42182.905717592599</v>
      </c>
    </row>
    <row r="78" spans="1:20" ht="75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 s="10">
        <v>72.400000000000006</v>
      </c>
      <c r="Q78" s="12" t="s">
        <v>8323</v>
      </c>
      <c r="R78" s="12" t="s">
        <v>8326</v>
      </c>
      <c r="S78" s="9">
        <v>42041.205000000002</v>
      </c>
      <c r="T78" s="9">
        <v>42086.16333333333</v>
      </c>
    </row>
    <row r="79" spans="1:20" ht="75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 s="10">
        <v>25.57</v>
      </c>
      <c r="Q79" s="12" t="s">
        <v>8323</v>
      </c>
      <c r="R79" s="12" t="s">
        <v>8326</v>
      </c>
      <c r="S79" s="9">
        <v>41833.089756944442</v>
      </c>
      <c r="T79" s="9">
        <v>41863.079143518517</v>
      </c>
    </row>
    <row r="80" spans="1:20" ht="60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 s="10">
        <v>29.17</v>
      </c>
      <c r="Q80" s="12" t="s">
        <v>8323</v>
      </c>
      <c r="R80" s="12" t="s">
        <v>8326</v>
      </c>
      <c r="S80" s="9">
        <v>42041.581307870365</v>
      </c>
      <c r="T80" s="9">
        <v>42071.539641203708</v>
      </c>
    </row>
    <row r="81" spans="1:20" ht="75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 s="10">
        <v>26.33</v>
      </c>
      <c r="Q81" s="12" t="s">
        <v>8323</v>
      </c>
      <c r="R81" s="12" t="s">
        <v>8326</v>
      </c>
      <c r="S81" s="9">
        <v>42278.664965277778</v>
      </c>
      <c r="T81" s="9">
        <v>42308.664965277778</v>
      </c>
    </row>
    <row r="82" spans="1:20" ht="7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 s="10">
        <v>23.92</v>
      </c>
      <c r="Q82" s="12" t="s">
        <v>8323</v>
      </c>
      <c r="R82" s="12" t="s">
        <v>8326</v>
      </c>
      <c r="S82" s="9">
        <v>41858.007071759261</v>
      </c>
      <c r="T82" s="9">
        <v>41888.007071759261</v>
      </c>
    </row>
    <row r="83" spans="1:20" ht="75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 s="10">
        <v>75.25</v>
      </c>
      <c r="Q83" s="12" t="s">
        <v>8323</v>
      </c>
      <c r="R83" s="12" t="s">
        <v>8326</v>
      </c>
      <c r="S83" s="9">
        <v>41869.798726851855</v>
      </c>
      <c r="T83" s="9">
        <v>41929.798726851855</v>
      </c>
    </row>
    <row r="84" spans="1:20" ht="75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 s="10">
        <v>60</v>
      </c>
      <c r="Q84" s="12" t="s">
        <v>8323</v>
      </c>
      <c r="R84" s="12" t="s">
        <v>8326</v>
      </c>
      <c r="S84" s="9">
        <v>42370.007766203707</v>
      </c>
      <c r="T84" s="9">
        <v>42398.981944444444</v>
      </c>
    </row>
    <row r="85" spans="1:20" ht="60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 s="10">
        <v>60</v>
      </c>
      <c r="Q85" s="12" t="s">
        <v>8323</v>
      </c>
      <c r="R85" s="12" t="s">
        <v>8326</v>
      </c>
      <c r="S85" s="9">
        <v>42305.670914351853</v>
      </c>
      <c r="T85" s="9">
        <v>42339.249305555553</v>
      </c>
    </row>
    <row r="86" spans="1:20" ht="75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 s="10">
        <v>24.33</v>
      </c>
      <c r="Q86" s="12" t="s">
        <v>8323</v>
      </c>
      <c r="R86" s="12" t="s">
        <v>8326</v>
      </c>
      <c r="S86" s="9">
        <v>41880.788842592592</v>
      </c>
      <c r="T86" s="9">
        <v>41910.788842592592</v>
      </c>
    </row>
    <row r="87" spans="1:20" ht="7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 s="10">
        <v>71.25</v>
      </c>
      <c r="Q87" s="12" t="s">
        <v>8323</v>
      </c>
      <c r="R87" s="12" t="s">
        <v>8326</v>
      </c>
      <c r="S87" s="9">
        <v>42414.235879629632</v>
      </c>
      <c r="T87" s="9">
        <v>42474.194212962961</v>
      </c>
    </row>
    <row r="88" spans="1:20" ht="75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 s="10">
        <v>27.3</v>
      </c>
      <c r="Q88" s="12" t="s">
        <v>8323</v>
      </c>
      <c r="R88" s="12" t="s">
        <v>8326</v>
      </c>
      <c r="S88" s="9">
        <v>42415.883425925931</v>
      </c>
      <c r="T88" s="9">
        <v>42475.84175925926</v>
      </c>
    </row>
    <row r="89" spans="1:20" ht="75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 s="10">
        <v>90.33</v>
      </c>
      <c r="Q89" s="12" t="s">
        <v>8323</v>
      </c>
      <c r="R89" s="12" t="s">
        <v>8326</v>
      </c>
      <c r="S89" s="9">
        <v>42722.84474537037</v>
      </c>
      <c r="T89" s="9">
        <v>42752.84474537037</v>
      </c>
    </row>
    <row r="90" spans="1:20" ht="75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 s="10">
        <v>29.56</v>
      </c>
      <c r="Q90" s="12" t="s">
        <v>8323</v>
      </c>
      <c r="R90" s="12" t="s">
        <v>8326</v>
      </c>
      <c r="S90" s="9">
        <v>42480.800648148142</v>
      </c>
      <c r="T90" s="9">
        <v>42540.800648148142</v>
      </c>
    </row>
    <row r="91" spans="1:20" ht="75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 s="10">
        <v>52.8</v>
      </c>
      <c r="Q91" s="12" t="s">
        <v>8323</v>
      </c>
      <c r="R91" s="12" t="s">
        <v>8326</v>
      </c>
      <c r="S91" s="9">
        <v>42499.731701388882</v>
      </c>
      <c r="T91" s="9">
        <v>42529.731701388882</v>
      </c>
    </row>
    <row r="92" spans="1:20" ht="75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 s="10">
        <v>65</v>
      </c>
      <c r="Q92" s="12" t="s">
        <v>8323</v>
      </c>
      <c r="R92" s="12" t="s">
        <v>8326</v>
      </c>
      <c r="S92" s="9">
        <v>41829.73715277778</v>
      </c>
      <c r="T92" s="9">
        <v>41852.716666666667</v>
      </c>
    </row>
    <row r="93" spans="1:20" ht="45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 s="10">
        <v>37.14</v>
      </c>
      <c r="Q93" s="12" t="s">
        <v>8323</v>
      </c>
      <c r="R93" s="12" t="s">
        <v>8326</v>
      </c>
      <c r="S93" s="9">
        <v>42056.1324537037</v>
      </c>
      <c r="T93" s="9">
        <v>42086.207638888889</v>
      </c>
    </row>
    <row r="94" spans="1:20" ht="75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 s="10">
        <v>63</v>
      </c>
      <c r="Q94" s="12" t="s">
        <v>8323</v>
      </c>
      <c r="R94" s="12" t="s">
        <v>8326</v>
      </c>
      <c r="S94" s="9">
        <v>42461.596273148149</v>
      </c>
      <c r="T94" s="9">
        <v>42491.596273148149</v>
      </c>
    </row>
    <row r="95" spans="1:20" ht="75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 s="10">
        <v>50.2</v>
      </c>
      <c r="Q95" s="12" t="s">
        <v>8323</v>
      </c>
      <c r="R95" s="12" t="s">
        <v>8326</v>
      </c>
      <c r="S95" s="9">
        <v>42509.814108796301</v>
      </c>
      <c r="T95" s="9">
        <v>42539.814108796301</v>
      </c>
    </row>
    <row r="96" spans="1:20" ht="7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 s="10">
        <v>30</v>
      </c>
      <c r="Q96" s="12" t="s">
        <v>8323</v>
      </c>
      <c r="R96" s="12" t="s">
        <v>8326</v>
      </c>
      <c r="S96" s="9">
        <v>42122.732499999998</v>
      </c>
      <c r="T96" s="9">
        <v>42155.732638888891</v>
      </c>
    </row>
    <row r="97" spans="1:20" ht="75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 s="10">
        <v>56.25</v>
      </c>
      <c r="Q97" s="12" t="s">
        <v>8323</v>
      </c>
      <c r="R97" s="12" t="s">
        <v>8326</v>
      </c>
      <c r="S97" s="9">
        <v>42074.219699074078</v>
      </c>
      <c r="T97" s="9">
        <v>42104.208333333328</v>
      </c>
    </row>
    <row r="98" spans="1:20" ht="75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 s="10">
        <v>30.71</v>
      </c>
      <c r="Q98" s="12" t="s">
        <v>8323</v>
      </c>
      <c r="R98" s="12" t="s">
        <v>8326</v>
      </c>
      <c r="S98" s="9">
        <v>42768.97084490741</v>
      </c>
      <c r="T98" s="9">
        <v>42789.041666666672</v>
      </c>
    </row>
    <row r="99" spans="1:20" ht="7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 s="10">
        <v>26.75</v>
      </c>
      <c r="Q99" s="12" t="s">
        <v>8323</v>
      </c>
      <c r="R99" s="12" t="s">
        <v>8326</v>
      </c>
      <c r="S99" s="9">
        <v>41975.642974537041</v>
      </c>
      <c r="T99" s="9">
        <v>42035.642974537041</v>
      </c>
    </row>
    <row r="100" spans="1:20" ht="75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 s="10">
        <v>35.17</v>
      </c>
      <c r="Q100" s="12" t="s">
        <v>8323</v>
      </c>
      <c r="R100" s="12" t="s">
        <v>8326</v>
      </c>
      <c r="S100" s="9">
        <v>42601.854699074072</v>
      </c>
      <c r="T100" s="9">
        <v>42611.163194444445</v>
      </c>
    </row>
    <row r="101" spans="1:20" ht="60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 s="10">
        <v>26.38</v>
      </c>
      <c r="Q101" s="12" t="s">
        <v>8323</v>
      </c>
      <c r="R101" s="12" t="s">
        <v>8326</v>
      </c>
      <c r="S101" s="9">
        <v>41981.067523148144</v>
      </c>
      <c r="T101" s="9">
        <v>42041.067523148144</v>
      </c>
    </row>
    <row r="102" spans="1:20" ht="75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 s="10">
        <v>25.5</v>
      </c>
      <c r="Q102" s="12" t="s">
        <v>8323</v>
      </c>
      <c r="R102" s="12" t="s">
        <v>8326</v>
      </c>
      <c r="S102" s="9">
        <v>41990.506377314814</v>
      </c>
      <c r="T102" s="9">
        <v>42020.506377314814</v>
      </c>
    </row>
    <row r="103" spans="1:20" ht="30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 s="10">
        <v>202</v>
      </c>
      <c r="Q103" s="12" t="s">
        <v>8323</v>
      </c>
      <c r="R103" s="12" t="s">
        <v>8326</v>
      </c>
      <c r="S103" s="9">
        <v>42621.389340277776</v>
      </c>
      <c r="T103" s="9">
        <v>42651.389340277776</v>
      </c>
    </row>
    <row r="104" spans="1:20" ht="60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 s="10">
        <v>100.5</v>
      </c>
      <c r="Q104" s="12" t="s">
        <v>8323</v>
      </c>
      <c r="R104" s="12" t="s">
        <v>8326</v>
      </c>
      <c r="S104" s="9">
        <v>42020.587349537032</v>
      </c>
      <c r="T104" s="9">
        <v>42050.587349537032</v>
      </c>
    </row>
    <row r="105" spans="1:20" ht="75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10">
        <v>100</v>
      </c>
      <c r="Q105" s="12" t="s">
        <v>8323</v>
      </c>
      <c r="R105" s="12" t="s">
        <v>8326</v>
      </c>
      <c r="S105" s="9">
        <v>42067.947337962964</v>
      </c>
      <c r="T105" s="9">
        <v>42097.905671296292</v>
      </c>
    </row>
    <row r="106" spans="1:20" ht="4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 s="10">
        <v>39</v>
      </c>
      <c r="Q106" s="12" t="s">
        <v>8323</v>
      </c>
      <c r="R106" s="12" t="s">
        <v>8326</v>
      </c>
      <c r="S106" s="9">
        <v>42031.833587962959</v>
      </c>
      <c r="T106" s="9">
        <v>42063.333333333328</v>
      </c>
    </row>
    <row r="107" spans="1:20" ht="75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 s="10">
        <v>23.63</v>
      </c>
      <c r="Q107" s="12" t="s">
        <v>8323</v>
      </c>
      <c r="R107" s="12" t="s">
        <v>8326</v>
      </c>
      <c r="S107" s="9">
        <v>41885.221550925926</v>
      </c>
      <c r="T107" s="9">
        <v>41916.290972222225</v>
      </c>
    </row>
    <row r="108" spans="1:20" ht="45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 s="10">
        <v>46.25</v>
      </c>
      <c r="Q108" s="12" t="s">
        <v>8323</v>
      </c>
      <c r="R108" s="12" t="s">
        <v>8326</v>
      </c>
      <c r="S108" s="9">
        <v>41948.727256944447</v>
      </c>
      <c r="T108" s="9">
        <v>41978.727256944447</v>
      </c>
    </row>
    <row r="109" spans="1:20" ht="60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10">
        <v>61.67</v>
      </c>
      <c r="Q109" s="12" t="s">
        <v>8323</v>
      </c>
      <c r="R109" s="12" t="s">
        <v>8326</v>
      </c>
      <c r="S109" s="9">
        <v>42224.756909722222</v>
      </c>
      <c r="T109" s="9">
        <v>42254.756909722222</v>
      </c>
    </row>
    <row r="110" spans="1:20" ht="75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 s="10">
        <v>35.4</v>
      </c>
      <c r="Q110" s="12" t="s">
        <v>8323</v>
      </c>
      <c r="R110" s="12" t="s">
        <v>8326</v>
      </c>
      <c r="S110" s="9">
        <v>42540.593530092592</v>
      </c>
      <c r="T110" s="9">
        <v>42570.593530092592</v>
      </c>
    </row>
    <row r="111" spans="1:20" ht="7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 s="10">
        <v>42.5</v>
      </c>
      <c r="Q111" s="12" t="s">
        <v>8323</v>
      </c>
      <c r="R111" s="12" t="s">
        <v>8326</v>
      </c>
      <c r="S111" s="9">
        <v>41793.191875000004</v>
      </c>
      <c r="T111" s="9">
        <v>41807.191875000004</v>
      </c>
    </row>
    <row r="112" spans="1:20" ht="60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 s="10">
        <v>27.5</v>
      </c>
      <c r="Q112" s="12" t="s">
        <v>8323</v>
      </c>
      <c r="R112" s="12" t="s">
        <v>8326</v>
      </c>
      <c r="S112" s="9">
        <v>42031.666898148149</v>
      </c>
      <c r="T112" s="9">
        <v>42064.125</v>
      </c>
    </row>
    <row r="113" spans="1:20" ht="60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 s="10">
        <v>38.25</v>
      </c>
      <c r="Q113" s="12" t="s">
        <v>8323</v>
      </c>
      <c r="R113" s="12" t="s">
        <v>8326</v>
      </c>
      <c r="S113" s="9">
        <v>41906.819513888891</v>
      </c>
      <c r="T113" s="9">
        <v>41938.838888888888</v>
      </c>
    </row>
    <row r="114" spans="1:20" ht="60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 s="10">
        <v>37.5</v>
      </c>
      <c r="Q114" s="12" t="s">
        <v>8323</v>
      </c>
      <c r="R114" s="12" t="s">
        <v>8326</v>
      </c>
      <c r="S114" s="9">
        <v>42297.691006944442</v>
      </c>
      <c r="T114" s="9">
        <v>42320.290972222225</v>
      </c>
    </row>
    <row r="115" spans="1:20" ht="75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 s="10">
        <v>24.33</v>
      </c>
      <c r="Q115" s="12" t="s">
        <v>8323</v>
      </c>
      <c r="R115" s="12" t="s">
        <v>8326</v>
      </c>
      <c r="S115" s="9">
        <v>42165.037581018521</v>
      </c>
      <c r="T115" s="9">
        <v>42224.898611111115</v>
      </c>
    </row>
    <row r="116" spans="1:20" ht="60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 s="10">
        <v>22.83</v>
      </c>
      <c r="Q116" s="12" t="s">
        <v>8323</v>
      </c>
      <c r="R116" s="12" t="s">
        <v>8326</v>
      </c>
      <c r="S116" s="9">
        <v>42475.848067129627</v>
      </c>
      <c r="T116" s="9">
        <v>42505.848067129627</v>
      </c>
    </row>
    <row r="117" spans="1:20" ht="75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 s="10">
        <v>22.67</v>
      </c>
      <c r="Q117" s="12" t="s">
        <v>8323</v>
      </c>
      <c r="R117" s="12" t="s">
        <v>8326</v>
      </c>
      <c r="S117" s="9">
        <v>41811.536180555559</v>
      </c>
      <c r="T117" s="9">
        <v>41841.536180555559</v>
      </c>
    </row>
    <row r="118" spans="1:20" ht="75" x14ac:dyDescent="0.2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 s="10">
        <v>33.75</v>
      </c>
      <c r="Q118" s="12" t="s">
        <v>8323</v>
      </c>
      <c r="R118" s="12" t="s">
        <v>8326</v>
      </c>
      <c r="S118" s="9">
        <v>41863.359282407408</v>
      </c>
      <c r="T118" s="9">
        <v>41893.359282407408</v>
      </c>
    </row>
    <row r="119" spans="1:20" ht="60" x14ac:dyDescent="0.2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 s="10">
        <v>27</v>
      </c>
      <c r="Q119" s="12" t="s">
        <v>8323</v>
      </c>
      <c r="R119" s="12" t="s">
        <v>8326</v>
      </c>
      <c r="S119" s="9">
        <v>42136.092488425929</v>
      </c>
      <c r="T119" s="9">
        <v>42166.092488425929</v>
      </c>
    </row>
    <row r="120" spans="1:20" ht="45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 s="10">
        <v>26</v>
      </c>
      <c r="Q120" s="12" t="s">
        <v>8323</v>
      </c>
      <c r="R120" s="12" t="s">
        <v>8326</v>
      </c>
      <c r="S120" s="9">
        <v>42047.07640046296</v>
      </c>
      <c r="T120" s="9">
        <v>42077.034733796296</v>
      </c>
    </row>
    <row r="121" spans="1:20" ht="60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 s="10">
        <v>42</v>
      </c>
      <c r="Q121" s="12" t="s">
        <v>8323</v>
      </c>
      <c r="R121" s="12" t="s">
        <v>8326</v>
      </c>
      <c r="S121" s="9">
        <v>42053.722060185188</v>
      </c>
      <c r="T121" s="9">
        <v>42113.680393518516</v>
      </c>
    </row>
    <row r="122" spans="1:20" ht="60" x14ac:dyDescent="0.2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 s="10">
        <v>62.5</v>
      </c>
      <c r="Q122" s="12" t="s">
        <v>8323</v>
      </c>
      <c r="R122" s="12" t="s">
        <v>8326</v>
      </c>
      <c r="S122" s="9">
        <v>41878.911550925928</v>
      </c>
      <c r="T122" s="9">
        <v>41938.911550925928</v>
      </c>
    </row>
    <row r="123" spans="1:20" ht="60" x14ac:dyDescent="0.2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 s="10">
        <v>62.5</v>
      </c>
      <c r="Q123" s="12" t="s">
        <v>8323</v>
      </c>
      <c r="R123" s="12" t="s">
        <v>8326</v>
      </c>
      <c r="S123" s="9">
        <v>41843.775011574071</v>
      </c>
      <c r="T123" s="9">
        <v>41863.775011574071</v>
      </c>
    </row>
    <row r="124" spans="1:20" ht="60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 s="10">
        <v>13.11</v>
      </c>
      <c r="Q124" s="12" t="s">
        <v>8323</v>
      </c>
      <c r="R124" s="12" t="s">
        <v>8326</v>
      </c>
      <c r="S124" s="9">
        <v>41977.004976851851</v>
      </c>
      <c r="T124" s="9">
        <v>42008.976388888885</v>
      </c>
    </row>
    <row r="125" spans="1:20" ht="75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 s="10">
        <v>27.5</v>
      </c>
      <c r="Q125" s="12" t="s">
        <v>8323</v>
      </c>
      <c r="R125" s="12" t="s">
        <v>8326</v>
      </c>
      <c r="S125" s="9">
        <v>41991.022488425922</v>
      </c>
      <c r="T125" s="9">
        <v>42015.041666666672</v>
      </c>
    </row>
    <row r="126" spans="1:20" ht="75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 s="10">
        <v>52.5</v>
      </c>
      <c r="Q126" s="12" t="s">
        <v>8323</v>
      </c>
      <c r="R126" s="12" t="s">
        <v>8326</v>
      </c>
      <c r="S126" s="9">
        <v>41856.672152777777</v>
      </c>
      <c r="T126" s="9">
        <v>41886.672152777777</v>
      </c>
    </row>
    <row r="127" spans="1:20" ht="75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 s="10">
        <v>50.5</v>
      </c>
      <c r="Q127" s="12" t="s">
        <v>8323</v>
      </c>
      <c r="R127" s="12" t="s">
        <v>8326</v>
      </c>
      <c r="S127" s="9">
        <v>42615.142870370371</v>
      </c>
      <c r="T127" s="9">
        <v>42645.142870370371</v>
      </c>
    </row>
    <row r="128" spans="1:20" ht="75" x14ac:dyDescent="0.2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 s="10">
        <v>25</v>
      </c>
      <c r="Q128" s="12" t="s">
        <v>8323</v>
      </c>
      <c r="R128" s="12" t="s">
        <v>8326</v>
      </c>
      <c r="S128" s="9">
        <v>41858.214629629627</v>
      </c>
      <c r="T128" s="9">
        <v>41888.214629629627</v>
      </c>
    </row>
    <row r="129" spans="1:20" x14ac:dyDescent="0.2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 s="10">
        <v>100</v>
      </c>
      <c r="Q129" s="12" t="s">
        <v>8323</v>
      </c>
      <c r="R129" s="12" t="s">
        <v>8326</v>
      </c>
      <c r="S129" s="9">
        <v>41914.590011574073</v>
      </c>
      <c r="T129" s="9">
        <v>41955.907638888893</v>
      </c>
    </row>
    <row r="130" spans="1:20" ht="75" x14ac:dyDescent="0.2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 s="10">
        <v>100</v>
      </c>
      <c r="Q130" s="12" t="s">
        <v>8323</v>
      </c>
      <c r="R130" s="12" t="s">
        <v>8326</v>
      </c>
      <c r="S130" s="9">
        <v>42203.677766203706</v>
      </c>
      <c r="T130" s="9">
        <v>42233.677766203706</v>
      </c>
    </row>
    <row r="131" spans="1:20" ht="75" x14ac:dyDescent="0.2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 s="10">
        <v>16.670000000000002</v>
      </c>
      <c r="Q131" s="12" t="s">
        <v>8323</v>
      </c>
      <c r="R131" s="12" t="s">
        <v>8326</v>
      </c>
      <c r="S131" s="9">
        <v>42188.83293981482</v>
      </c>
      <c r="T131" s="9">
        <v>42242.772222222222</v>
      </c>
    </row>
    <row r="132" spans="1:20" ht="75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 s="10">
        <v>33.33</v>
      </c>
      <c r="Q132" s="12" t="s">
        <v>8323</v>
      </c>
      <c r="R132" s="12" t="s">
        <v>8326</v>
      </c>
      <c r="S132" s="9">
        <v>42057.190960648149</v>
      </c>
      <c r="T132" s="9">
        <v>42087.149293981478</v>
      </c>
    </row>
    <row r="133" spans="1:20" ht="45" x14ac:dyDescent="0.2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 s="10">
        <v>100</v>
      </c>
      <c r="Q133" s="12" t="s">
        <v>8323</v>
      </c>
      <c r="R133" s="12" t="s">
        <v>8326</v>
      </c>
      <c r="S133" s="9">
        <v>42125.644467592589</v>
      </c>
      <c r="T133" s="9">
        <v>42155.644467592589</v>
      </c>
    </row>
    <row r="134" spans="1:20" ht="60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 s="10">
        <v>15.83</v>
      </c>
      <c r="Q134" s="12" t="s">
        <v>8323</v>
      </c>
      <c r="R134" s="12" t="s">
        <v>8326</v>
      </c>
      <c r="S134" s="9">
        <v>41781.045173611114</v>
      </c>
      <c r="T134" s="9">
        <v>41811.045173611114</v>
      </c>
    </row>
    <row r="135" spans="1:20" ht="75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 s="10">
        <v>23.75</v>
      </c>
      <c r="Q135" s="12" t="s">
        <v>8323</v>
      </c>
      <c r="R135" s="12" t="s">
        <v>8326</v>
      </c>
      <c r="S135" s="9">
        <v>42446.060694444444</v>
      </c>
      <c r="T135" s="9">
        <v>42461.165972222225</v>
      </c>
    </row>
    <row r="136" spans="1:20" ht="7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 s="10">
        <v>15.67</v>
      </c>
      <c r="Q136" s="12" t="s">
        <v>8323</v>
      </c>
      <c r="R136" s="12" t="s">
        <v>8326</v>
      </c>
      <c r="S136" s="9">
        <v>42029.135879629626</v>
      </c>
      <c r="T136" s="9">
        <v>42059.135879629626</v>
      </c>
    </row>
    <row r="137" spans="1:20" ht="75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 s="10">
        <v>40</v>
      </c>
      <c r="Q137" s="12" t="s">
        <v>8323</v>
      </c>
      <c r="R137" s="12" t="s">
        <v>8326</v>
      </c>
      <c r="S137" s="9">
        <v>42497.070775462969</v>
      </c>
      <c r="T137" s="9">
        <v>42514.600694444445</v>
      </c>
    </row>
    <row r="138" spans="1:20" ht="9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 s="10">
        <v>23.33</v>
      </c>
      <c r="Q138" s="12" t="s">
        <v>8323</v>
      </c>
      <c r="R138" s="12" t="s">
        <v>8326</v>
      </c>
      <c r="S138" s="9">
        <v>42123.648831018523</v>
      </c>
      <c r="T138" s="9">
        <v>42153.648831018523</v>
      </c>
    </row>
    <row r="139" spans="1:20" ht="75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 s="10">
        <v>16.25</v>
      </c>
      <c r="Q139" s="12" t="s">
        <v>8323</v>
      </c>
      <c r="R139" s="12" t="s">
        <v>8326</v>
      </c>
      <c r="S139" s="9">
        <v>41834.135370370372</v>
      </c>
      <c r="T139" s="9">
        <v>41849.135370370372</v>
      </c>
    </row>
    <row r="140" spans="1:20" ht="75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 s="10">
        <v>10.17</v>
      </c>
      <c r="Q140" s="12" t="s">
        <v>8323</v>
      </c>
      <c r="R140" s="12" t="s">
        <v>8326</v>
      </c>
      <c r="S140" s="9">
        <v>42020.768634259264</v>
      </c>
      <c r="T140" s="9">
        <v>42065.958333333328</v>
      </c>
    </row>
    <row r="141" spans="1:20" ht="75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 s="10">
        <v>20</v>
      </c>
      <c r="Q141" s="12" t="s">
        <v>8323</v>
      </c>
      <c r="R141" s="12" t="s">
        <v>8326</v>
      </c>
      <c r="S141" s="9">
        <v>42295.891828703709</v>
      </c>
      <c r="T141" s="9">
        <v>42325.933495370366</v>
      </c>
    </row>
    <row r="142" spans="1:20" ht="75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 s="10">
        <v>59</v>
      </c>
      <c r="Q142" s="12" t="s">
        <v>8323</v>
      </c>
      <c r="R142" s="12" t="s">
        <v>8326</v>
      </c>
      <c r="S142" s="9">
        <v>42767.031678240746</v>
      </c>
      <c r="T142" s="9">
        <v>42797.208333333328</v>
      </c>
    </row>
    <row r="143" spans="1:20" ht="7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 s="10">
        <v>18.329999999999998</v>
      </c>
      <c r="Q143" s="12" t="s">
        <v>8323</v>
      </c>
      <c r="R143" s="12" t="s">
        <v>8326</v>
      </c>
      <c r="S143" s="9">
        <v>41784.789687500001</v>
      </c>
      <c r="T143" s="9">
        <v>41814.789687500001</v>
      </c>
    </row>
    <row r="144" spans="1:20" ht="60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 s="10">
        <v>8.5</v>
      </c>
      <c r="Q144" s="12" t="s">
        <v>8323</v>
      </c>
      <c r="R144" s="12" t="s">
        <v>8326</v>
      </c>
      <c r="S144" s="9">
        <v>41826.61954861111</v>
      </c>
      <c r="T144" s="9">
        <v>41856.61954861111</v>
      </c>
    </row>
    <row r="145" spans="1:20" ht="75" x14ac:dyDescent="0.2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 s="10">
        <v>25</v>
      </c>
      <c r="Q145" s="12" t="s">
        <v>8323</v>
      </c>
      <c r="R145" s="12" t="s">
        <v>8326</v>
      </c>
      <c r="S145" s="9">
        <v>41940.587233796294</v>
      </c>
      <c r="T145" s="9">
        <v>41968.041666666672</v>
      </c>
    </row>
    <row r="146" spans="1:20" ht="75" x14ac:dyDescent="0.2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 s="10">
        <v>50</v>
      </c>
      <c r="Q146" s="12" t="s">
        <v>8323</v>
      </c>
      <c r="R146" s="12" t="s">
        <v>8326</v>
      </c>
      <c r="S146" s="9">
        <v>42570.850381944445</v>
      </c>
      <c r="T146" s="9">
        <v>42615.850381944445</v>
      </c>
    </row>
    <row r="147" spans="1:20" ht="75" x14ac:dyDescent="0.2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 s="10">
        <v>50</v>
      </c>
      <c r="Q147" s="12" t="s">
        <v>8323</v>
      </c>
      <c r="R147" s="12" t="s">
        <v>8326</v>
      </c>
      <c r="S147" s="9">
        <v>42032.250208333338</v>
      </c>
      <c r="T147" s="9">
        <v>42063.250208333338</v>
      </c>
    </row>
    <row r="148" spans="1:20" ht="75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 s="10">
        <v>9.4</v>
      </c>
      <c r="Q148" s="12" t="s">
        <v>8323</v>
      </c>
      <c r="R148" s="12" t="s">
        <v>8326</v>
      </c>
      <c r="S148" s="9">
        <v>42304.940960648149</v>
      </c>
      <c r="T148" s="9">
        <v>42329.166666666672</v>
      </c>
    </row>
    <row r="149" spans="1:20" ht="75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 s="10">
        <v>22.5</v>
      </c>
      <c r="Q149" s="12" t="s">
        <v>8323</v>
      </c>
      <c r="R149" s="12" t="s">
        <v>8326</v>
      </c>
      <c r="S149" s="9">
        <v>41801.711550925924</v>
      </c>
      <c r="T149" s="9">
        <v>41844.124305555553</v>
      </c>
    </row>
    <row r="150" spans="1:20" ht="75" x14ac:dyDescent="0.2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0">
        <v>22.5</v>
      </c>
      <c r="Q150" s="12" t="s">
        <v>8323</v>
      </c>
      <c r="R150" s="12" t="s">
        <v>8326</v>
      </c>
      <c r="S150" s="9">
        <v>42627.955104166671</v>
      </c>
      <c r="T150" s="9">
        <v>42657.916666666672</v>
      </c>
    </row>
    <row r="151" spans="1:20" ht="75" x14ac:dyDescent="0.2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 s="10">
        <v>11.25</v>
      </c>
      <c r="Q151" s="12" t="s">
        <v>8323</v>
      </c>
      <c r="R151" s="12" t="s">
        <v>8326</v>
      </c>
      <c r="S151" s="9">
        <v>42342.845555555556</v>
      </c>
      <c r="T151" s="9">
        <v>42372.845555555556</v>
      </c>
    </row>
    <row r="152" spans="1:20" ht="75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 s="10">
        <v>10.25</v>
      </c>
      <c r="Q152" s="12" t="s">
        <v>8323</v>
      </c>
      <c r="R152" s="12" t="s">
        <v>8326</v>
      </c>
      <c r="S152" s="9">
        <v>41883.916678240741</v>
      </c>
      <c r="T152" s="9">
        <v>41906.916678240741</v>
      </c>
    </row>
    <row r="153" spans="1:20" ht="75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 s="10">
        <v>20</v>
      </c>
      <c r="Q153" s="12" t="s">
        <v>8323</v>
      </c>
      <c r="R153" s="12" t="s">
        <v>8326</v>
      </c>
      <c r="S153" s="9">
        <v>41872.807696759257</v>
      </c>
      <c r="T153" s="9">
        <v>41932.807696759257</v>
      </c>
    </row>
    <row r="154" spans="1:20" ht="75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 s="10">
        <v>9.75</v>
      </c>
      <c r="Q154" s="12" t="s">
        <v>8323</v>
      </c>
      <c r="R154" s="12" t="s">
        <v>8326</v>
      </c>
      <c r="S154" s="9">
        <v>42196.166874999995</v>
      </c>
      <c r="T154" s="9">
        <v>42256.166874999995</v>
      </c>
    </row>
    <row r="155" spans="1:20" ht="45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 s="10">
        <v>9.5</v>
      </c>
      <c r="Q155" s="12" t="s">
        <v>8323</v>
      </c>
      <c r="R155" s="12" t="s">
        <v>8326</v>
      </c>
      <c r="S155" s="9">
        <v>41975.124340277776</v>
      </c>
      <c r="T155" s="9">
        <v>42005.124340277776</v>
      </c>
    </row>
    <row r="156" spans="1:20" ht="7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 s="10">
        <v>18.5</v>
      </c>
      <c r="Q156" s="12" t="s">
        <v>8323</v>
      </c>
      <c r="R156" s="12" t="s">
        <v>8326</v>
      </c>
      <c r="S156" s="9">
        <v>42078.34520833334</v>
      </c>
      <c r="T156" s="9">
        <v>42133.166666666672</v>
      </c>
    </row>
    <row r="157" spans="1:20" ht="60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 s="10">
        <v>34.950000000000003</v>
      </c>
      <c r="Q157" s="12" t="s">
        <v>8323</v>
      </c>
      <c r="R157" s="12" t="s">
        <v>8326</v>
      </c>
      <c r="S157" s="9">
        <v>42718.963599537034</v>
      </c>
      <c r="T157" s="9">
        <v>42748.961805555555</v>
      </c>
    </row>
    <row r="158" spans="1:20" ht="30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 s="10">
        <v>8</v>
      </c>
      <c r="Q158" s="12" t="s">
        <v>8323</v>
      </c>
      <c r="R158" s="12" t="s">
        <v>8326</v>
      </c>
      <c r="S158" s="9">
        <v>42230.08116898148</v>
      </c>
      <c r="T158" s="9">
        <v>42245.08116898148</v>
      </c>
    </row>
    <row r="159" spans="1:20" ht="60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 s="10">
        <v>10.67</v>
      </c>
      <c r="Q159" s="12" t="s">
        <v>8323</v>
      </c>
      <c r="R159" s="12" t="s">
        <v>8326</v>
      </c>
      <c r="S159" s="9">
        <v>42209.67288194444</v>
      </c>
      <c r="T159" s="9">
        <v>42223.625</v>
      </c>
    </row>
    <row r="160" spans="1:20" ht="60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 s="10">
        <v>29</v>
      </c>
      <c r="Q160" s="12" t="s">
        <v>8323</v>
      </c>
      <c r="R160" s="12" t="s">
        <v>8326</v>
      </c>
      <c r="S160" s="9">
        <v>42359.725243055553</v>
      </c>
      <c r="T160" s="9">
        <v>42389.725243055553</v>
      </c>
    </row>
    <row r="161" spans="1:20" ht="75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 s="10">
        <v>7.25</v>
      </c>
      <c r="Q161" s="12" t="s">
        <v>8323</v>
      </c>
      <c r="R161" s="12" t="s">
        <v>8326</v>
      </c>
      <c r="S161" s="9">
        <v>42417.675879629634</v>
      </c>
      <c r="T161" s="9">
        <v>42475.686111111107</v>
      </c>
    </row>
    <row r="162" spans="1:20" ht="60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 s="10">
        <v>6.75</v>
      </c>
      <c r="Q162" s="12" t="s">
        <v>8323</v>
      </c>
      <c r="R162" s="12" t="s">
        <v>8326</v>
      </c>
      <c r="S162" s="9">
        <v>41833.951516203706</v>
      </c>
      <c r="T162" s="9">
        <v>41863.951516203706</v>
      </c>
    </row>
    <row r="163" spans="1:20" ht="60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 s="10">
        <v>13</v>
      </c>
      <c r="Q163" s="12" t="s">
        <v>8323</v>
      </c>
      <c r="R163" s="12" t="s">
        <v>8326</v>
      </c>
      <c r="S163" s="9">
        <v>41848.84002314815</v>
      </c>
      <c r="T163" s="9">
        <v>41883.84002314815</v>
      </c>
    </row>
    <row r="164" spans="1:20" ht="75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 s="10">
        <v>13</v>
      </c>
      <c r="Q164" s="12" t="s">
        <v>8323</v>
      </c>
      <c r="R164" s="12" t="s">
        <v>8326</v>
      </c>
      <c r="S164" s="9">
        <v>42021.301192129627</v>
      </c>
      <c r="T164" s="9">
        <v>42051.301192129627</v>
      </c>
    </row>
    <row r="165" spans="1:20" ht="60" x14ac:dyDescent="0.2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 s="10">
        <v>25</v>
      </c>
      <c r="Q165" s="12" t="s">
        <v>8323</v>
      </c>
      <c r="R165" s="12" t="s">
        <v>8326</v>
      </c>
      <c r="S165" s="9">
        <v>42210.439768518518</v>
      </c>
      <c r="T165" s="9">
        <v>42240.439768518518</v>
      </c>
    </row>
    <row r="166" spans="1:20" ht="75" x14ac:dyDescent="0.2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10">
        <v>25</v>
      </c>
      <c r="Q166" s="12" t="s">
        <v>8323</v>
      </c>
      <c r="R166" s="12" t="s">
        <v>8326</v>
      </c>
      <c r="S166" s="9">
        <v>42243.790393518517</v>
      </c>
      <c r="T166" s="9">
        <v>42303.790393518517</v>
      </c>
    </row>
    <row r="167" spans="1:20" ht="90" x14ac:dyDescent="0.2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 s="10">
        <v>25</v>
      </c>
      <c r="Q167" s="12" t="s">
        <v>8323</v>
      </c>
      <c r="R167" s="12" t="s">
        <v>8326</v>
      </c>
      <c r="S167" s="9">
        <v>42479.039212962962</v>
      </c>
      <c r="T167" s="9">
        <v>42509.039212962962</v>
      </c>
    </row>
    <row r="168" spans="1:20" ht="30" x14ac:dyDescent="0.2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 s="10">
        <v>12.5</v>
      </c>
      <c r="Q168" s="12" t="s">
        <v>8323</v>
      </c>
      <c r="R168" s="12" t="s">
        <v>8326</v>
      </c>
      <c r="S168" s="9">
        <v>41953.773090277777</v>
      </c>
      <c r="T168" s="9">
        <v>42013.083333333328</v>
      </c>
    </row>
    <row r="169" spans="1:20" ht="75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 s="10">
        <v>25</v>
      </c>
      <c r="Q169" s="12" t="s">
        <v>8323</v>
      </c>
      <c r="R169" s="12" t="s">
        <v>8326</v>
      </c>
      <c r="S169" s="9">
        <v>42439.702314814815</v>
      </c>
      <c r="T169" s="9">
        <v>42468.774305555555</v>
      </c>
    </row>
    <row r="170" spans="1:20" ht="75" x14ac:dyDescent="0.2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 s="10">
        <v>25</v>
      </c>
      <c r="Q170" s="12" t="s">
        <v>8323</v>
      </c>
      <c r="R170" s="12" t="s">
        <v>8326</v>
      </c>
      <c r="S170" s="9">
        <v>42317.826377314821</v>
      </c>
      <c r="T170" s="9">
        <v>42357.826377314821</v>
      </c>
    </row>
    <row r="171" spans="1:20" ht="90" x14ac:dyDescent="0.2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 s="10">
        <v>25</v>
      </c>
      <c r="Q171" s="12" t="s">
        <v>8323</v>
      </c>
      <c r="R171" s="12" t="s">
        <v>8326</v>
      </c>
      <c r="S171" s="9">
        <v>42059.970729166671</v>
      </c>
      <c r="T171" s="9">
        <v>42089.929062499999</v>
      </c>
    </row>
    <row r="172" spans="1:20" ht="75" x14ac:dyDescent="0.2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 s="10">
        <v>5.75</v>
      </c>
      <c r="Q172" s="12" t="s">
        <v>8323</v>
      </c>
      <c r="R172" s="12" t="s">
        <v>8326</v>
      </c>
      <c r="S172" s="9">
        <v>41879.043530092589</v>
      </c>
      <c r="T172" s="9">
        <v>41909.043530092589</v>
      </c>
    </row>
    <row r="173" spans="1:20" ht="75" x14ac:dyDescent="0.2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 s="10">
        <v>5.75</v>
      </c>
      <c r="Q173" s="12" t="s">
        <v>8323</v>
      </c>
      <c r="R173" s="12" t="s">
        <v>8326</v>
      </c>
      <c r="S173" s="9">
        <v>41811.555462962962</v>
      </c>
      <c r="T173" s="9">
        <v>41812.875</v>
      </c>
    </row>
    <row r="174" spans="1:20" ht="75" x14ac:dyDescent="0.2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 s="10">
        <v>7</v>
      </c>
      <c r="Q174" s="12" t="s">
        <v>8323</v>
      </c>
      <c r="R174" s="12" t="s">
        <v>8326</v>
      </c>
      <c r="S174" s="9">
        <v>41995.084074074075</v>
      </c>
      <c r="T174" s="9">
        <v>42024.802777777775</v>
      </c>
    </row>
    <row r="175" spans="1:20" ht="75" x14ac:dyDescent="0.2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 s="10">
        <v>7</v>
      </c>
      <c r="Q175" s="12" t="s">
        <v>8323</v>
      </c>
      <c r="R175" s="12" t="s">
        <v>8326</v>
      </c>
      <c r="S175" s="9">
        <v>41831.742962962962</v>
      </c>
      <c r="T175" s="9">
        <v>41860.125</v>
      </c>
    </row>
    <row r="176" spans="1:20" ht="75" x14ac:dyDescent="0.2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10">
        <v>20</v>
      </c>
      <c r="Q176" s="12" t="s">
        <v>8323</v>
      </c>
      <c r="R176" s="12" t="s">
        <v>8326</v>
      </c>
      <c r="S176" s="9">
        <v>41929.266215277778</v>
      </c>
      <c r="T176" s="9">
        <v>41968.823611111111</v>
      </c>
    </row>
    <row r="177" spans="1:20" ht="75" x14ac:dyDescent="0.2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 s="10">
        <v>20</v>
      </c>
      <c r="Q177" s="12" t="s">
        <v>8323</v>
      </c>
      <c r="R177" s="12" t="s">
        <v>8326</v>
      </c>
      <c r="S177" s="9">
        <v>42039.194988425923</v>
      </c>
      <c r="T177" s="9">
        <v>42099.153321759266</v>
      </c>
    </row>
    <row r="178" spans="1:20" ht="75" x14ac:dyDescent="0.2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20</v>
      </c>
      <c r="Q178" s="12" t="s">
        <v>8323</v>
      </c>
      <c r="R178" s="12" t="s">
        <v>8326</v>
      </c>
      <c r="S178" s="9">
        <v>41831.675034722226</v>
      </c>
      <c r="T178" s="9">
        <v>41891.675034722226</v>
      </c>
    </row>
    <row r="179" spans="1:20" ht="75" x14ac:dyDescent="0.2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10">
        <v>10</v>
      </c>
      <c r="Q179" s="12" t="s">
        <v>8323</v>
      </c>
      <c r="R179" s="12" t="s">
        <v>8326</v>
      </c>
      <c r="S179" s="9">
        <v>42065.190694444449</v>
      </c>
      <c r="T179" s="9">
        <v>42090.149027777778</v>
      </c>
    </row>
    <row r="180" spans="1:20" ht="7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16</v>
      </c>
      <c r="Q180" s="12" t="s">
        <v>8323</v>
      </c>
      <c r="R180" s="12" t="s">
        <v>8326</v>
      </c>
      <c r="S180" s="9">
        <v>42169.958506944444</v>
      </c>
      <c r="T180" s="9">
        <v>42199.958506944444</v>
      </c>
    </row>
    <row r="181" spans="1:20" ht="75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 s="10">
        <v>5</v>
      </c>
      <c r="Q181" s="12" t="s">
        <v>8323</v>
      </c>
      <c r="R181" s="12" t="s">
        <v>8326</v>
      </c>
      <c r="S181" s="9">
        <v>41820.870821759258</v>
      </c>
      <c r="T181" s="9">
        <v>41850.870821759258</v>
      </c>
    </row>
    <row r="182" spans="1:20" ht="90" x14ac:dyDescent="0.2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 s="10">
        <v>5.5</v>
      </c>
      <c r="Q182" s="12" t="s">
        <v>8323</v>
      </c>
      <c r="R182" s="12" t="s">
        <v>8326</v>
      </c>
      <c r="S182" s="9">
        <v>42447.863553240735</v>
      </c>
      <c r="T182" s="9">
        <v>42477.863553240735</v>
      </c>
    </row>
    <row r="183" spans="1:20" ht="75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10">
        <v>5.5</v>
      </c>
      <c r="Q183" s="12" t="s">
        <v>8323</v>
      </c>
      <c r="R183" s="12" t="s">
        <v>8326</v>
      </c>
      <c r="S183" s="9">
        <v>41961.492488425924</v>
      </c>
      <c r="T183" s="9">
        <v>42006.492488425924</v>
      </c>
    </row>
    <row r="184" spans="1:20" ht="45" x14ac:dyDescent="0.2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 s="10">
        <v>5.5</v>
      </c>
      <c r="Q184" s="12" t="s">
        <v>8323</v>
      </c>
      <c r="R184" s="12" t="s">
        <v>8326</v>
      </c>
      <c r="S184" s="9">
        <v>42402.947002314817</v>
      </c>
      <c r="T184" s="9">
        <v>42452.145138888889</v>
      </c>
    </row>
    <row r="185" spans="1:20" ht="30" x14ac:dyDescent="0.2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10</v>
      </c>
      <c r="Q185" s="12" t="s">
        <v>8323</v>
      </c>
      <c r="R185" s="12" t="s">
        <v>8326</v>
      </c>
      <c r="S185" s="9">
        <v>42437.64534722222</v>
      </c>
      <c r="T185" s="9">
        <v>42497.603680555556</v>
      </c>
    </row>
    <row r="186" spans="1:20" ht="75" x14ac:dyDescent="0.2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 s="10">
        <v>10</v>
      </c>
      <c r="Q186" s="12" t="s">
        <v>8323</v>
      </c>
      <c r="R186" s="12" t="s">
        <v>8326</v>
      </c>
      <c r="S186" s="9">
        <v>42058.603877314818</v>
      </c>
      <c r="T186" s="9">
        <v>42087.165972222225</v>
      </c>
    </row>
    <row r="187" spans="1:20" ht="75" x14ac:dyDescent="0.2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 s="10">
        <v>10</v>
      </c>
      <c r="Q187" s="12" t="s">
        <v>8323</v>
      </c>
      <c r="R187" s="12" t="s">
        <v>8326</v>
      </c>
      <c r="S187" s="9">
        <v>42217.670104166667</v>
      </c>
      <c r="T187" s="9">
        <v>42247.670104166667</v>
      </c>
    </row>
    <row r="188" spans="1:20" ht="75" x14ac:dyDescent="0.2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 s="10">
        <v>10</v>
      </c>
      <c r="Q188" s="12" t="s">
        <v>8323</v>
      </c>
      <c r="R188" s="12" t="s">
        <v>8326</v>
      </c>
      <c r="S188" s="9">
        <v>42261.632916666669</v>
      </c>
      <c r="T188" s="9">
        <v>42266.165972222225</v>
      </c>
    </row>
    <row r="189" spans="1:20" ht="60" x14ac:dyDescent="0.2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 s="10">
        <v>10</v>
      </c>
      <c r="Q189" s="12" t="s">
        <v>8323</v>
      </c>
      <c r="R189" s="12" t="s">
        <v>8326</v>
      </c>
      <c r="S189" s="9">
        <v>41831.697939814818</v>
      </c>
      <c r="T189" s="9">
        <v>41861.697939814818</v>
      </c>
    </row>
    <row r="190" spans="1:20" ht="60" x14ac:dyDescent="0.2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 s="10">
        <v>7</v>
      </c>
      <c r="Q190" s="12" t="s">
        <v>8323</v>
      </c>
      <c r="R190" s="12" t="s">
        <v>8326</v>
      </c>
      <c r="S190" s="9">
        <v>42513.976319444439</v>
      </c>
      <c r="T190" s="9">
        <v>42559.976319444439</v>
      </c>
    </row>
    <row r="191" spans="1:20" ht="75" x14ac:dyDescent="0.2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10">
        <v>2.33</v>
      </c>
      <c r="Q191" s="12" t="s">
        <v>8323</v>
      </c>
      <c r="R191" s="12" t="s">
        <v>8326</v>
      </c>
      <c r="S191" s="9">
        <v>42465.128391203703</v>
      </c>
      <c r="T191" s="9">
        <v>42495.128391203703</v>
      </c>
    </row>
    <row r="192" spans="1:20" ht="75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 s="10">
        <v>3</v>
      </c>
      <c r="Q192" s="12" t="s">
        <v>8323</v>
      </c>
      <c r="R192" s="12" t="s">
        <v>8326</v>
      </c>
      <c r="S192" s="9">
        <v>41982.904386574075</v>
      </c>
      <c r="T192" s="9">
        <v>42042.904386574075</v>
      </c>
    </row>
    <row r="193" spans="1:20" ht="7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 s="10">
        <v>5</v>
      </c>
      <c r="Q193" s="12" t="s">
        <v>8323</v>
      </c>
      <c r="R193" s="12" t="s">
        <v>8326</v>
      </c>
      <c r="S193" s="9">
        <v>41985.427361111113</v>
      </c>
      <c r="T193" s="9">
        <v>42015.427361111113</v>
      </c>
    </row>
    <row r="194" spans="1:20" ht="75" x14ac:dyDescent="0.2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 s="10">
        <v>5</v>
      </c>
      <c r="Q194" s="12" t="s">
        <v>8323</v>
      </c>
      <c r="R194" s="12" t="s">
        <v>8326</v>
      </c>
      <c r="S194" s="9">
        <v>42510.938900462963</v>
      </c>
      <c r="T194" s="9">
        <v>42540.938900462963</v>
      </c>
    </row>
    <row r="195" spans="1:20" ht="75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 s="10">
        <v>5</v>
      </c>
      <c r="Q195" s="12" t="s">
        <v>8323</v>
      </c>
      <c r="R195" s="12" t="s">
        <v>8326</v>
      </c>
      <c r="S195" s="9">
        <v>42109.801712962959</v>
      </c>
      <c r="T195" s="9">
        <v>42139.801712962959</v>
      </c>
    </row>
    <row r="196" spans="1:20" ht="60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 s="10">
        <v>5</v>
      </c>
      <c r="Q196" s="12" t="s">
        <v>8323</v>
      </c>
      <c r="R196" s="12" t="s">
        <v>8326</v>
      </c>
      <c r="S196" s="9">
        <v>41809.389930555553</v>
      </c>
      <c r="T196" s="9">
        <v>41839.389930555553</v>
      </c>
    </row>
    <row r="197" spans="1:20" ht="7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 s="10">
        <v>5</v>
      </c>
      <c r="Q197" s="12" t="s">
        <v>8323</v>
      </c>
      <c r="R197" s="12" t="s">
        <v>8326</v>
      </c>
      <c r="S197" s="9">
        <v>41848.772928240738</v>
      </c>
      <c r="T197" s="9">
        <v>41877.686111111114</v>
      </c>
    </row>
    <row r="198" spans="1:20" ht="60" x14ac:dyDescent="0.2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10">
        <v>3</v>
      </c>
      <c r="Q198" s="12" t="s">
        <v>8323</v>
      </c>
      <c r="R198" s="12" t="s">
        <v>8326</v>
      </c>
      <c r="S198" s="9">
        <v>42107.864722222221</v>
      </c>
      <c r="T198" s="9">
        <v>42137.864722222221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 s="10">
        <v>1.5</v>
      </c>
      <c r="Q199" s="12" t="s">
        <v>8323</v>
      </c>
      <c r="R199" s="12" t="s">
        <v>8326</v>
      </c>
      <c r="S199" s="9">
        <v>42095.229166666672</v>
      </c>
      <c r="T199" s="9">
        <v>42109.211111111115</v>
      </c>
    </row>
    <row r="200" spans="1:20" ht="75" x14ac:dyDescent="0.2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 s="10">
        <v>1</v>
      </c>
      <c r="Q200" s="12" t="s">
        <v>8323</v>
      </c>
      <c r="R200" s="12" t="s">
        <v>8326</v>
      </c>
      <c r="S200" s="9">
        <v>42358.573182870372</v>
      </c>
      <c r="T200" s="9">
        <v>42377.273611111115</v>
      </c>
    </row>
    <row r="201" spans="1:20" ht="75" x14ac:dyDescent="0.2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 s="10">
        <v>1.5</v>
      </c>
      <c r="Q201" s="12" t="s">
        <v>8323</v>
      </c>
      <c r="R201" s="12" t="s">
        <v>8326</v>
      </c>
      <c r="S201" s="9">
        <v>42307.189270833333</v>
      </c>
      <c r="T201" s="9">
        <v>42322.958333333328</v>
      </c>
    </row>
    <row r="202" spans="1:20" ht="75" x14ac:dyDescent="0.2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 s="10">
        <v>2</v>
      </c>
      <c r="Q202" s="12" t="s">
        <v>8323</v>
      </c>
      <c r="R202" s="12" t="s">
        <v>8326</v>
      </c>
      <c r="S202" s="9">
        <v>42391.772997685184</v>
      </c>
      <c r="T202" s="9">
        <v>42416.772997685184</v>
      </c>
    </row>
    <row r="203" spans="1:20" ht="7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10">
        <v>1</v>
      </c>
      <c r="Q203" s="12" t="s">
        <v>8323</v>
      </c>
      <c r="R203" s="12" t="s">
        <v>8326</v>
      </c>
      <c r="S203" s="9">
        <v>41828.922905092593</v>
      </c>
      <c r="T203" s="9">
        <v>41888.922905092593</v>
      </c>
    </row>
    <row r="204" spans="1:20" ht="90" x14ac:dyDescent="0.2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 s="10">
        <v>1</v>
      </c>
      <c r="Q204" s="12" t="s">
        <v>8323</v>
      </c>
      <c r="R204" s="12" t="s">
        <v>8326</v>
      </c>
      <c r="S204" s="9">
        <v>42444.877743055549</v>
      </c>
      <c r="T204" s="9">
        <v>42504.877743055549</v>
      </c>
    </row>
    <row r="205" spans="1:20" ht="60" x14ac:dyDescent="0.2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 s="10">
        <v>1</v>
      </c>
      <c r="Q205" s="12" t="s">
        <v>8323</v>
      </c>
      <c r="R205" s="12" t="s">
        <v>8326</v>
      </c>
      <c r="S205" s="9">
        <v>42059.270023148143</v>
      </c>
      <c r="T205" s="9">
        <v>42119.190972222219</v>
      </c>
    </row>
    <row r="206" spans="1:20" ht="75" x14ac:dyDescent="0.2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 s="10">
        <v>1</v>
      </c>
      <c r="Q206" s="12" t="s">
        <v>8323</v>
      </c>
      <c r="R206" s="12" t="s">
        <v>8326</v>
      </c>
      <c r="S206" s="9">
        <v>42415.168564814812</v>
      </c>
      <c r="T206" s="9">
        <v>42445.126898148148</v>
      </c>
    </row>
    <row r="207" spans="1:20" ht="45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 s="10">
        <v>1</v>
      </c>
      <c r="Q207" s="12" t="s">
        <v>8323</v>
      </c>
      <c r="R207" s="12" t="s">
        <v>8326</v>
      </c>
      <c r="S207" s="9">
        <v>42611.261064814811</v>
      </c>
      <c r="T207" s="9">
        <v>42625.707638888889</v>
      </c>
    </row>
    <row r="208" spans="1:20" ht="75" x14ac:dyDescent="0.2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10">
        <v>1</v>
      </c>
      <c r="Q208" s="12" t="s">
        <v>8323</v>
      </c>
      <c r="R208" s="12" t="s">
        <v>8326</v>
      </c>
      <c r="S208" s="9">
        <v>42174.780821759254</v>
      </c>
      <c r="T208" s="9">
        <v>42204.780821759254</v>
      </c>
    </row>
    <row r="209" spans="1:20" ht="75" x14ac:dyDescent="0.2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 s="10">
        <v>1</v>
      </c>
      <c r="Q209" s="12" t="s">
        <v>8323</v>
      </c>
      <c r="R209" s="12" t="s">
        <v>8326</v>
      </c>
      <c r="S209" s="9">
        <v>42041.743090277778</v>
      </c>
      <c r="T209" s="9">
        <v>42071.701423611114</v>
      </c>
    </row>
    <row r="210" spans="1:20" ht="75" x14ac:dyDescent="0.2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 s="10">
        <v>1</v>
      </c>
      <c r="Q210" s="12" t="s">
        <v>8323</v>
      </c>
      <c r="R210" s="12" t="s">
        <v>8326</v>
      </c>
      <c r="S210" s="9">
        <v>41789.893599537041</v>
      </c>
      <c r="T210" s="9">
        <v>41815.875</v>
      </c>
    </row>
    <row r="211" spans="1:20" ht="7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</v>
      </c>
      <c r="Q211" s="12" t="s">
        <v>8323</v>
      </c>
      <c r="R211" s="12" t="s">
        <v>8326</v>
      </c>
      <c r="S211" s="9">
        <v>41905.636469907404</v>
      </c>
      <c r="T211" s="9">
        <v>41935.636469907404</v>
      </c>
    </row>
    <row r="212" spans="1:20" ht="30" x14ac:dyDescent="0.2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8323</v>
      </c>
      <c r="R212" s="12" t="s">
        <v>8326</v>
      </c>
      <c r="S212" s="9">
        <v>41890.16269675926</v>
      </c>
      <c r="T212" s="9">
        <v>41920.16269675926</v>
      </c>
    </row>
    <row r="213" spans="1:20" ht="75" x14ac:dyDescent="0.2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0">
        <v>0</v>
      </c>
      <c r="Q213" s="12" t="s">
        <v>8323</v>
      </c>
      <c r="R213" s="12" t="s">
        <v>8326</v>
      </c>
      <c r="S213" s="9">
        <v>42171.743969907402</v>
      </c>
      <c r="T213" s="9">
        <v>42201.743969907402</v>
      </c>
    </row>
    <row r="214" spans="1:20" ht="60" x14ac:dyDescent="0.2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s="10">
        <v>0</v>
      </c>
      <c r="Q214" s="12" t="s">
        <v>8323</v>
      </c>
      <c r="R214" s="12" t="s">
        <v>8326</v>
      </c>
      <c r="S214" s="9">
        <v>42495.722187499996</v>
      </c>
      <c r="T214" s="9">
        <v>42525.722187499996</v>
      </c>
    </row>
    <row r="215" spans="1:20" ht="30" x14ac:dyDescent="0.2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0">
        <v>0</v>
      </c>
      <c r="Q215" s="12" t="s">
        <v>8323</v>
      </c>
      <c r="R215" s="12" t="s">
        <v>8326</v>
      </c>
      <c r="S215" s="9">
        <v>42037.986284722225</v>
      </c>
      <c r="T215" s="9">
        <v>42097.944618055553</v>
      </c>
    </row>
    <row r="216" spans="1:20" ht="90" x14ac:dyDescent="0.2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s="10">
        <v>0</v>
      </c>
      <c r="Q216" s="12" t="s">
        <v>8323</v>
      </c>
      <c r="R216" s="12" t="s">
        <v>8326</v>
      </c>
      <c r="S216" s="9">
        <v>41922.535185185188</v>
      </c>
      <c r="T216" s="9">
        <v>41930.207638888889</v>
      </c>
    </row>
    <row r="217" spans="1:20" ht="60" x14ac:dyDescent="0.2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s="10">
        <v>0</v>
      </c>
      <c r="Q217" s="12" t="s">
        <v>8323</v>
      </c>
      <c r="R217" s="12" t="s">
        <v>8326</v>
      </c>
      <c r="S217" s="9">
        <v>42325.920717592591</v>
      </c>
      <c r="T217" s="9">
        <v>42355.920717592591</v>
      </c>
    </row>
    <row r="218" spans="1:20" ht="75" x14ac:dyDescent="0.2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0">
        <v>0</v>
      </c>
      <c r="Q218" s="12" t="s">
        <v>8323</v>
      </c>
      <c r="R218" s="12" t="s">
        <v>8326</v>
      </c>
      <c r="S218" s="9">
        <v>42675.262962962966</v>
      </c>
      <c r="T218" s="9">
        <v>42705.304629629631</v>
      </c>
    </row>
    <row r="219" spans="1:20" ht="75" x14ac:dyDescent="0.2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s="10">
        <v>0</v>
      </c>
      <c r="Q219" s="12" t="s">
        <v>8323</v>
      </c>
      <c r="R219" s="12" t="s">
        <v>8326</v>
      </c>
      <c r="S219" s="9">
        <v>42322.025115740747</v>
      </c>
      <c r="T219" s="9">
        <v>42352.025115740747</v>
      </c>
    </row>
    <row r="220" spans="1:20" ht="75" x14ac:dyDescent="0.2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10">
        <v>0</v>
      </c>
      <c r="Q220" s="12" t="s">
        <v>8323</v>
      </c>
      <c r="R220" s="12" t="s">
        <v>8326</v>
      </c>
      <c r="S220" s="9">
        <v>42550.048449074078</v>
      </c>
      <c r="T220" s="9">
        <v>42580.978472222225</v>
      </c>
    </row>
    <row r="221" spans="1:20" ht="75" x14ac:dyDescent="0.2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s="10">
        <v>0</v>
      </c>
      <c r="Q221" s="12" t="s">
        <v>8323</v>
      </c>
      <c r="R221" s="12" t="s">
        <v>8326</v>
      </c>
      <c r="S221" s="9">
        <v>42515.078217592592</v>
      </c>
      <c r="T221" s="9">
        <v>42575.078217592592</v>
      </c>
    </row>
    <row r="222" spans="1:20" ht="30" x14ac:dyDescent="0.2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s="10">
        <v>0</v>
      </c>
      <c r="Q222" s="12" t="s">
        <v>8323</v>
      </c>
      <c r="R222" s="12" t="s">
        <v>8326</v>
      </c>
      <c r="S222" s="9">
        <v>42538.742893518516</v>
      </c>
      <c r="T222" s="9">
        <v>42568.742893518516</v>
      </c>
    </row>
    <row r="223" spans="1:20" ht="75" x14ac:dyDescent="0.2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s="10">
        <v>0</v>
      </c>
      <c r="Q223" s="12" t="s">
        <v>8323</v>
      </c>
      <c r="R223" s="12" t="s">
        <v>8326</v>
      </c>
      <c r="S223" s="9">
        <v>42419.246168981481</v>
      </c>
      <c r="T223" s="9">
        <v>42434.246168981481</v>
      </c>
    </row>
    <row r="224" spans="1:20" ht="75" x14ac:dyDescent="0.2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s="10">
        <v>0</v>
      </c>
      <c r="Q224" s="12" t="s">
        <v>8323</v>
      </c>
      <c r="R224" s="12" t="s">
        <v>8326</v>
      </c>
      <c r="S224" s="9">
        <v>42613.841261574074</v>
      </c>
      <c r="T224" s="9">
        <v>42644.166666666672</v>
      </c>
    </row>
    <row r="225" spans="1:20" ht="75" x14ac:dyDescent="0.2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s="10">
        <v>0</v>
      </c>
      <c r="Q225" s="12" t="s">
        <v>8323</v>
      </c>
      <c r="R225" s="12" t="s">
        <v>8326</v>
      </c>
      <c r="S225" s="9">
        <v>42108.692060185189</v>
      </c>
      <c r="T225" s="9">
        <v>42153.692060185189</v>
      </c>
    </row>
    <row r="226" spans="1:20" ht="75" x14ac:dyDescent="0.2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0">
        <v>0</v>
      </c>
      <c r="Q226" s="12" t="s">
        <v>8323</v>
      </c>
      <c r="R226" s="12" t="s">
        <v>8326</v>
      </c>
      <c r="S226" s="9">
        <v>42228.151701388888</v>
      </c>
      <c r="T226" s="9">
        <v>42253.151701388888</v>
      </c>
    </row>
    <row r="227" spans="1:20" ht="60" x14ac:dyDescent="0.2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s="10">
        <v>0</v>
      </c>
      <c r="Q227" s="12" t="s">
        <v>8323</v>
      </c>
      <c r="R227" s="12" t="s">
        <v>8326</v>
      </c>
      <c r="S227" s="9">
        <v>42408.999571759254</v>
      </c>
      <c r="T227" s="9">
        <v>42453.957905092597</v>
      </c>
    </row>
    <row r="228" spans="1:20" ht="75" x14ac:dyDescent="0.2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s="10">
        <v>0</v>
      </c>
      <c r="Q228" s="12" t="s">
        <v>8323</v>
      </c>
      <c r="R228" s="12" t="s">
        <v>8326</v>
      </c>
      <c r="S228" s="9">
        <v>42253.633159722223</v>
      </c>
      <c r="T228" s="9">
        <v>42313.674826388888</v>
      </c>
    </row>
    <row r="229" spans="1:20" ht="75" x14ac:dyDescent="0.2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0">
        <v>0</v>
      </c>
      <c r="Q229" s="12" t="s">
        <v>8323</v>
      </c>
      <c r="R229" s="12" t="s">
        <v>8326</v>
      </c>
      <c r="S229" s="9">
        <v>41916.597638888888</v>
      </c>
      <c r="T229" s="9">
        <v>41976.639305555553</v>
      </c>
    </row>
    <row r="230" spans="1:20" ht="75" x14ac:dyDescent="0.2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s="10">
        <v>0</v>
      </c>
      <c r="Q230" s="12" t="s">
        <v>8323</v>
      </c>
      <c r="R230" s="12" t="s">
        <v>8326</v>
      </c>
      <c r="S230" s="9">
        <v>42457.932025462964</v>
      </c>
      <c r="T230" s="9">
        <v>42485.013888888891</v>
      </c>
    </row>
    <row r="231" spans="1:20" ht="75" x14ac:dyDescent="0.2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s="10">
        <v>0</v>
      </c>
      <c r="Q231" s="12" t="s">
        <v>8323</v>
      </c>
      <c r="R231" s="12" t="s">
        <v>8326</v>
      </c>
      <c r="S231" s="9">
        <v>42213.662905092591</v>
      </c>
      <c r="T231" s="9">
        <v>42243.662905092591</v>
      </c>
    </row>
    <row r="232" spans="1:20" ht="90" x14ac:dyDescent="0.2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s="10">
        <v>0</v>
      </c>
      <c r="Q232" s="12" t="s">
        <v>8323</v>
      </c>
      <c r="R232" s="12" t="s">
        <v>8326</v>
      </c>
      <c r="S232" s="9">
        <v>41941.585231481484</v>
      </c>
      <c r="T232" s="9">
        <v>41991.626898148148</v>
      </c>
    </row>
    <row r="233" spans="1:20" ht="60" x14ac:dyDescent="0.2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s="10">
        <v>0</v>
      </c>
      <c r="Q233" s="12" t="s">
        <v>8323</v>
      </c>
      <c r="R233" s="12" t="s">
        <v>8326</v>
      </c>
      <c r="S233" s="9">
        <v>42282.655543981484</v>
      </c>
      <c r="T233" s="9">
        <v>42342.697210648148</v>
      </c>
    </row>
    <row r="234" spans="1:20" ht="60" x14ac:dyDescent="0.2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s="10">
        <v>0</v>
      </c>
      <c r="Q234" s="12" t="s">
        <v>8323</v>
      </c>
      <c r="R234" s="12" t="s">
        <v>8326</v>
      </c>
      <c r="S234" s="9">
        <v>42115.11618055556</v>
      </c>
      <c r="T234" s="9">
        <v>42175.11618055556</v>
      </c>
    </row>
    <row r="235" spans="1:20" ht="75" x14ac:dyDescent="0.2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0">
        <v>0</v>
      </c>
      <c r="Q235" s="12" t="s">
        <v>8323</v>
      </c>
      <c r="R235" s="12" t="s">
        <v>8326</v>
      </c>
      <c r="S235" s="9">
        <v>42286.749780092592</v>
      </c>
      <c r="T235" s="9">
        <v>42316.791446759264</v>
      </c>
    </row>
    <row r="236" spans="1:20" ht="75" x14ac:dyDescent="0.2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s="10">
        <v>0</v>
      </c>
      <c r="Q236" s="12" t="s">
        <v>8323</v>
      </c>
      <c r="R236" s="12" t="s">
        <v>8326</v>
      </c>
      <c r="S236" s="9">
        <v>42511.698101851856</v>
      </c>
      <c r="T236" s="9">
        <v>42535.787500000006</v>
      </c>
    </row>
    <row r="237" spans="1:20" ht="75" x14ac:dyDescent="0.2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s="10">
        <v>0</v>
      </c>
      <c r="Q237" s="12" t="s">
        <v>8323</v>
      </c>
      <c r="R237" s="12" t="s">
        <v>8326</v>
      </c>
      <c r="S237" s="9">
        <v>41950.114108796297</v>
      </c>
      <c r="T237" s="9">
        <v>42010.114108796297</v>
      </c>
    </row>
    <row r="238" spans="1:20" ht="45" x14ac:dyDescent="0.2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s="10">
        <v>0</v>
      </c>
      <c r="Q238" s="12" t="s">
        <v>8323</v>
      </c>
      <c r="R238" s="12" t="s">
        <v>8326</v>
      </c>
      <c r="S238" s="9">
        <v>41793.710231481484</v>
      </c>
      <c r="T238" s="9">
        <v>41823.710231481484</v>
      </c>
    </row>
    <row r="239" spans="1:20" ht="75" x14ac:dyDescent="0.2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s="10">
        <v>0</v>
      </c>
      <c r="Q239" s="12" t="s">
        <v>8323</v>
      </c>
      <c r="R239" s="12" t="s">
        <v>8326</v>
      </c>
      <c r="S239" s="9">
        <v>42453.806307870371</v>
      </c>
      <c r="T239" s="9">
        <v>42513.806307870371</v>
      </c>
    </row>
    <row r="240" spans="1:20" ht="60" x14ac:dyDescent="0.2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s="10">
        <v>0</v>
      </c>
      <c r="Q240" s="12" t="s">
        <v>8323</v>
      </c>
      <c r="R240" s="12" t="s">
        <v>8326</v>
      </c>
      <c r="S240" s="9">
        <v>42103.024398148147</v>
      </c>
      <c r="T240" s="9">
        <v>42112.9375</v>
      </c>
    </row>
    <row r="241" spans="1:20" ht="75" x14ac:dyDescent="0.2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0">
        <v>0</v>
      </c>
      <c r="Q241" s="12" t="s">
        <v>8323</v>
      </c>
      <c r="R241" s="12" t="s">
        <v>8326</v>
      </c>
      <c r="S241" s="9">
        <v>42186.01116898148</v>
      </c>
      <c r="T241" s="9">
        <v>42230.818055555559</v>
      </c>
    </row>
    <row r="242" spans="1:20" ht="75" x14ac:dyDescent="0.2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s="10">
        <v>0</v>
      </c>
      <c r="Q242" s="12" t="s">
        <v>8323</v>
      </c>
      <c r="R242" s="12" t="s">
        <v>8326</v>
      </c>
      <c r="S242" s="9">
        <v>42492.737847222219</v>
      </c>
      <c r="T242" s="9">
        <v>42534.166666666672</v>
      </c>
    </row>
    <row r="243" spans="1:20" ht="75" x14ac:dyDescent="0.2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0">
        <v>0</v>
      </c>
      <c r="Q243" s="12" t="s">
        <v>8323</v>
      </c>
      <c r="R243" s="12" t="s">
        <v>8326</v>
      </c>
      <c r="S243" s="9">
        <v>41793.814259259263</v>
      </c>
      <c r="T243" s="9">
        <v>41825.165972222225</v>
      </c>
    </row>
    <row r="244" spans="1:20" ht="75" x14ac:dyDescent="0.2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0">
        <v>0</v>
      </c>
      <c r="Q244" s="12" t="s">
        <v>8323</v>
      </c>
      <c r="R244" s="12" t="s">
        <v>8326</v>
      </c>
      <c r="S244" s="9">
        <v>42111.904097222221</v>
      </c>
      <c r="T244" s="9">
        <v>42171.904097222221</v>
      </c>
    </row>
    <row r="245" spans="1:20" ht="75" x14ac:dyDescent="0.2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s="10">
        <v>0</v>
      </c>
      <c r="Q245" s="12" t="s">
        <v>8323</v>
      </c>
      <c r="R245" s="12" t="s">
        <v>8326</v>
      </c>
      <c r="S245" s="9">
        <v>41867.652280092596</v>
      </c>
      <c r="T245" s="9">
        <v>41875.291666666664</v>
      </c>
    </row>
    <row r="246" spans="1:20" ht="60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s="10">
        <v>0</v>
      </c>
      <c r="Q246" s="12" t="s">
        <v>8323</v>
      </c>
      <c r="R246" s="12" t="s">
        <v>8326</v>
      </c>
      <c r="S246" s="9">
        <v>41905.795706018522</v>
      </c>
      <c r="T246" s="9">
        <v>41933.82708333333</v>
      </c>
    </row>
    <row r="247" spans="1:20" ht="75" x14ac:dyDescent="0.2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s="10">
        <v>0</v>
      </c>
      <c r="Q247" s="12" t="s">
        <v>8323</v>
      </c>
      <c r="R247" s="12" t="s">
        <v>8326</v>
      </c>
      <c r="S247" s="9">
        <v>42534.866875</v>
      </c>
      <c r="T247" s="9">
        <v>42564.866875</v>
      </c>
    </row>
    <row r="248" spans="1:20" ht="75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s="10">
        <v>0</v>
      </c>
      <c r="Q248" s="12" t="s">
        <v>8323</v>
      </c>
      <c r="R248" s="12" t="s">
        <v>8326</v>
      </c>
      <c r="S248" s="9">
        <v>42730.903726851851</v>
      </c>
      <c r="T248" s="9">
        <v>42760.903726851851</v>
      </c>
    </row>
    <row r="249" spans="1:20" ht="60" x14ac:dyDescent="0.2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s="10">
        <v>0</v>
      </c>
      <c r="Q249" s="12" t="s">
        <v>8323</v>
      </c>
      <c r="R249" s="12" t="s">
        <v>8326</v>
      </c>
      <c r="S249" s="9">
        <v>42421.141469907408</v>
      </c>
      <c r="T249" s="9">
        <v>42481.099803240737</v>
      </c>
    </row>
    <row r="250" spans="1:20" ht="75" x14ac:dyDescent="0.2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s="10">
        <v>0</v>
      </c>
      <c r="Q250" s="12" t="s">
        <v>8323</v>
      </c>
      <c r="R250" s="12" t="s">
        <v>8326</v>
      </c>
      <c r="S250" s="9">
        <v>41761.810150462967</v>
      </c>
      <c r="T250" s="9">
        <v>41768.286805555559</v>
      </c>
    </row>
    <row r="251" spans="1:20" ht="60" x14ac:dyDescent="0.2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s="10">
        <v>0</v>
      </c>
      <c r="Q251" s="12" t="s">
        <v>8323</v>
      </c>
      <c r="R251" s="12" t="s">
        <v>8326</v>
      </c>
      <c r="S251" s="9">
        <v>41927.124884259261</v>
      </c>
      <c r="T251" s="9">
        <v>41937.124884259261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4859B-0E5A-441B-93D2-35F74E50F1DB}">
  <dimension ref="A1:C19"/>
  <sheetViews>
    <sheetView workbookViewId="0">
      <selection activeCell="B19" sqref="B19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0">
        <f>AVERAGE('Sucessful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8388</v>
      </c>
      <c r="B3" s="20">
        <f>MEDIAN('Sucessful US Kickstarters'!D:D)</f>
        <v>3000</v>
      </c>
      <c r="C3" s="20">
        <f>MEDIAN('Failed US Kickstarters'!D:D)</f>
        <v>5000</v>
      </c>
    </row>
    <row r="4" spans="1:3" x14ac:dyDescent="0.25">
      <c r="A4" t="s">
        <v>8391</v>
      </c>
      <c r="B4" s="20">
        <f>_xlfn.STDEV.P('Sucessful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8392</v>
      </c>
      <c r="B5" s="20">
        <f>_xlfn.QUARTILE.EXC('Sucessful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8393</v>
      </c>
      <c r="B6" s="20">
        <f>_xlfn.QUARTILE.EXC('Sucessful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8394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B9" s="20"/>
      <c r="C9" s="20"/>
    </row>
    <row r="10" spans="1:3" x14ac:dyDescent="0.25">
      <c r="A10" t="s">
        <v>8389</v>
      </c>
      <c r="B10" s="20">
        <f>AVERAGE('Sucessful US Kickstarters'!E:E)</f>
        <v>5601.5458009708727</v>
      </c>
      <c r="C10" s="20">
        <f>AVERAGE('Failed US Kickstarters'!E:E)</f>
        <v>558.65484000000004</v>
      </c>
    </row>
    <row r="11" spans="1:3" x14ac:dyDescent="0.25">
      <c r="A11" t="s">
        <v>8390</v>
      </c>
      <c r="B11" s="20">
        <f>MEDIAN('Sucessful US Kickstarters'!E:E)</f>
        <v>3167.5</v>
      </c>
      <c r="C11" s="20">
        <f>MEDIAN('Failed US Kickstarters'!E:E)</f>
        <v>103</v>
      </c>
    </row>
    <row r="12" spans="1:3" x14ac:dyDescent="0.25">
      <c r="A12" t="s">
        <v>8395</v>
      </c>
      <c r="B12" s="19">
        <f>_xlfn.STDEV.P('Sucessful US Kickstarters'!E2:E413)</f>
        <v>8334.5731699164608</v>
      </c>
      <c r="C12" s="19">
        <f>_xlfn.STDEV.P('Failed US Kickstarters'!E2:E251)</f>
        <v>1330.5230280400915</v>
      </c>
    </row>
    <row r="13" spans="1:3" x14ac:dyDescent="0.25">
      <c r="A13" t="s">
        <v>8396</v>
      </c>
      <c r="B13" s="19">
        <f>_xlfn.QUARTILE.EXC('Sucessful US Kickstarters'!E2:E413,3)</f>
        <v>5699</v>
      </c>
      <c r="C13" s="19">
        <f>_xlfn.QUARTILE.EXC('Failed US Kickstarters'!E2:E251,3)</f>
        <v>501</v>
      </c>
    </row>
    <row r="14" spans="1:3" x14ac:dyDescent="0.25">
      <c r="A14" t="s">
        <v>8397</v>
      </c>
      <c r="B14" s="19">
        <f>_xlfn.QUARTILE.EXC('Sucessful US Kickstarters'!E2:E413,1)</f>
        <v>1716.5074999999999</v>
      </c>
      <c r="C14" s="19">
        <f>_xlfn.QUARTILE.EXC('Failed US Kickstarters'!E2:E251,1)</f>
        <v>9.25</v>
      </c>
    </row>
    <row r="15" spans="1:3" x14ac:dyDescent="0.25">
      <c r="A15" t="s">
        <v>8398</v>
      </c>
      <c r="B15" s="19">
        <f>B13-B14</f>
        <v>3982.4925000000003</v>
      </c>
      <c r="C15" s="19">
        <f>C13-C14</f>
        <v>491.75</v>
      </c>
    </row>
    <row r="19" spans="1:2" x14ac:dyDescent="0.25">
      <c r="A19" t="s">
        <v>8399</v>
      </c>
      <c r="B19" s="6">
        <f>MAX('Sucessful US Kickstarters'!D2:D413)</f>
        <v>100000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5E02-DC71-4271-AADE-44EA145EAFB7}">
  <dimension ref="A1:E8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8362</v>
      </c>
      <c r="B3" s="13" t="s">
        <v>8363</v>
      </c>
    </row>
    <row r="4" spans="1:5" x14ac:dyDescent="0.25">
      <c r="A4" s="13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4" t="s">
        <v>8323</v>
      </c>
      <c r="B5" s="16">
        <v>250</v>
      </c>
      <c r="C5" s="16">
        <v>9</v>
      </c>
      <c r="D5" s="16">
        <v>412</v>
      </c>
      <c r="E5" s="16">
        <v>671</v>
      </c>
    </row>
    <row r="6" spans="1:5" x14ac:dyDescent="0.25">
      <c r="A6" s="15" t="s">
        <v>8326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5">
      <c r="A7" s="14"/>
      <c r="B7" s="16"/>
      <c r="C7" s="16"/>
      <c r="D7" s="16"/>
      <c r="E7" s="16"/>
    </row>
    <row r="8" spans="1:5" x14ac:dyDescent="0.25">
      <c r="A8" s="14" t="s">
        <v>8361</v>
      </c>
      <c r="B8" s="16">
        <v>250</v>
      </c>
      <c r="C8" s="16">
        <v>9</v>
      </c>
      <c r="D8" s="16">
        <v>412</v>
      </c>
      <c r="E8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6ECDA-537F-4358-89AE-C155107E0772}">
  <dimension ref="A1:E20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8323</v>
      </c>
    </row>
    <row r="3" spans="1:5" x14ac:dyDescent="0.25">
      <c r="A3" s="13" t="s">
        <v>8379</v>
      </c>
      <c r="B3" t="s">
        <v>8364</v>
      </c>
    </row>
    <row r="4" spans="1:5" x14ac:dyDescent="0.25">
      <c r="A4" s="13" t="s">
        <v>8359</v>
      </c>
      <c r="B4" t="s">
        <v>8326</v>
      </c>
    </row>
    <row r="6" spans="1:5" x14ac:dyDescent="0.25">
      <c r="A6" s="13" t="s">
        <v>8362</v>
      </c>
      <c r="B6" s="13" t="s">
        <v>8363</v>
      </c>
    </row>
    <row r="7" spans="1:5" x14ac:dyDescent="0.25">
      <c r="A7" s="13" t="s">
        <v>8360</v>
      </c>
      <c r="B7" t="s">
        <v>8220</v>
      </c>
      <c r="C7" t="s">
        <v>8221</v>
      </c>
      <c r="D7" t="s">
        <v>8218</v>
      </c>
      <c r="E7" t="s">
        <v>8361</v>
      </c>
    </row>
    <row r="8" spans="1:5" x14ac:dyDescent="0.25">
      <c r="A8" s="17" t="s">
        <v>8373</v>
      </c>
      <c r="B8" s="16">
        <v>5</v>
      </c>
      <c r="C8" s="16"/>
      <c r="D8" s="16">
        <v>14</v>
      </c>
      <c r="E8" s="16">
        <v>19</v>
      </c>
    </row>
    <row r="9" spans="1:5" x14ac:dyDescent="0.25">
      <c r="A9" s="17" t="s">
        <v>8374</v>
      </c>
      <c r="B9" s="16">
        <v>4</v>
      </c>
      <c r="C9" s="16">
        <v>3</v>
      </c>
      <c r="D9" s="16">
        <v>22</v>
      </c>
      <c r="E9" s="16">
        <v>29</v>
      </c>
    </row>
    <row r="10" spans="1:5" x14ac:dyDescent="0.25">
      <c r="A10" s="17" t="s">
        <v>8375</v>
      </c>
      <c r="B10" s="16">
        <v>5</v>
      </c>
      <c r="C10" s="16">
        <v>3</v>
      </c>
      <c r="D10" s="16">
        <v>16</v>
      </c>
      <c r="E10" s="16">
        <v>24</v>
      </c>
    </row>
    <row r="11" spans="1:5" x14ac:dyDescent="0.25">
      <c r="A11" s="17" t="s">
        <v>8376</v>
      </c>
      <c r="B11" s="16">
        <v>10</v>
      </c>
      <c r="C11" s="16"/>
      <c r="D11" s="16">
        <v>25</v>
      </c>
      <c r="E11" s="16">
        <v>35</v>
      </c>
    </row>
    <row r="12" spans="1:5" x14ac:dyDescent="0.25">
      <c r="A12" s="17" t="s">
        <v>8367</v>
      </c>
      <c r="B12" s="16">
        <v>12</v>
      </c>
      <c r="C12" s="16"/>
      <c r="D12" s="16">
        <v>34</v>
      </c>
      <c r="E12" s="16">
        <v>46</v>
      </c>
    </row>
    <row r="13" spans="1:5" x14ac:dyDescent="0.25">
      <c r="A13" s="17" t="s">
        <v>8377</v>
      </c>
      <c r="B13" s="16">
        <v>8</v>
      </c>
      <c r="C13" s="16"/>
      <c r="D13" s="16">
        <v>34</v>
      </c>
      <c r="E13" s="16">
        <v>42</v>
      </c>
    </row>
    <row r="14" spans="1:5" x14ac:dyDescent="0.25">
      <c r="A14" s="17" t="s">
        <v>8368</v>
      </c>
      <c r="B14" s="16">
        <v>5</v>
      </c>
      <c r="C14" s="16"/>
      <c r="D14" s="16">
        <v>28</v>
      </c>
      <c r="E14" s="16">
        <v>33</v>
      </c>
    </row>
    <row r="15" spans="1:5" x14ac:dyDescent="0.25">
      <c r="A15" s="17" t="s">
        <v>8369</v>
      </c>
      <c r="B15" s="16">
        <v>3</v>
      </c>
      <c r="C15" s="16"/>
      <c r="D15" s="16">
        <v>17</v>
      </c>
      <c r="E15" s="16">
        <v>20</v>
      </c>
    </row>
    <row r="16" spans="1:5" x14ac:dyDescent="0.25">
      <c r="A16" s="17" t="s">
        <v>8370</v>
      </c>
      <c r="B16" s="16">
        <v>2</v>
      </c>
      <c r="C16" s="16"/>
      <c r="D16" s="16">
        <v>11</v>
      </c>
      <c r="E16" s="16">
        <v>13</v>
      </c>
    </row>
    <row r="17" spans="1:5" x14ac:dyDescent="0.25">
      <c r="A17" s="17" t="s">
        <v>8371</v>
      </c>
      <c r="B17" s="16">
        <v>9</v>
      </c>
      <c r="C17" s="16"/>
      <c r="D17" s="16">
        <v>14</v>
      </c>
      <c r="E17" s="16">
        <v>23</v>
      </c>
    </row>
    <row r="18" spans="1:5" x14ac:dyDescent="0.25">
      <c r="A18" s="17" t="s">
        <v>8372</v>
      </c>
      <c r="B18" s="16">
        <v>2</v>
      </c>
      <c r="C18" s="16"/>
      <c r="D18" s="16">
        <v>15</v>
      </c>
      <c r="E18" s="16">
        <v>17</v>
      </c>
    </row>
    <row r="19" spans="1:5" x14ac:dyDescent="0.25">
      <c r="A19" s="17" t="s">
        <v>8378</v>
      </c>
      <c r="B19" s="16">
        <v>5</v>
      </c>
      <c r="C19" s="16"/>
      <c r="D19" s="16">
        <v>8</v>
      </c>
      <c r="E19" s="16">
        <v>13</v>
      </c>
    </row>
    <row r="20" spans="1:5" x14ac:dyDescent="0.25">
      <c r="A20" s="17" t="s">
        <v>8361</v>
      </c>
      <c r="B20" s="16">
        <v>70</v>
      </c>
      <c r="C20" s="16">
        <v>6</v>
      </c>
      <c r="D20" s="16">
        <v>238</v>
      </c>
      <c r="E20" s="1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9E6CA-5C34-40ED-8759-7C1CAC5FF4C0}">
  <dimension ref="A1:F6"/>
  <sheetViews>
    <sheetView workbookViewId="0">
      <selection activeCell="C2" sqref="C2"/>
    </sheetView>
  </sheetViews>
  <sheetFormatPr defaultRowHeight="15" x14ac:dyDescent="0.25"/>
  <cols>
    <col min="1" max="1" width="32.85546875" bestFit="1" customWidth="1"/>
    <col min="2" max="2" width="38.28515625" customWidth="1"/>
    <col min="3" max="4" width="12.5703125" bestFit="1" customWidth="1"/>
    <col min="5" max="5" width="17" bestFit="1" customWidth="1"/>
  </cols>
  <sheetData>
    <row r="1" spans="1:6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VLOOKUP(A2,Kickstarter!B:D,3,FALSE)</f>
        <v>2000</v>
      </c>
      <c r="D2" s="19">
        <f>VLOOKUP(A2,Kickstarter!B:E,4,FALSE)</f>
        <v>2020</v>
      </c>
      <c r="E2" s="10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VLOOKUP(A3,Kickstarter!B:D,3,FALSE)</f>
        <v>2000</v>
      </c>
      <c r="D3" s="19">
        <f>VLOOKUP(A3,Kickstarter!B:E,4,FALSE)</f>
        <v>2020</v>
      </c>
      <c r="E3" s="10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VLOOKUP(A4,Kickstarter!B:D,3,FALSE)</f>
        <v>1500</v>
      </c>
      <c r="D4" s="19">
        <f>VLOOKUP(A4,Kickstarter!B:E,4,FALSE)</f>
        <v>2576</v>
      </c>
      <c r="E4" s="10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VLOOKUP(A5,Kickstarter!B:D,3,FALSE)</f>
        <v>1000</v>
      </c>
      <c r="D5" s="19">
        <f>VLOOKUP(A5,Kickstarter!B:E,4,FALSE)</f>
        <v>1168</v>
      </c>
      <c r="E5" s="10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VLOOKUP(A6,Kickstarter!B:D,3,FALSE)</f>
        <v>4000</v>
      </c>
      <c r="D6" s="19">
        <f>VLOOKUP(A6,Kickstarter!B:E,4,FALSE)</f>
        <v>4137</v>
      </c>
      <c r="E6" s="1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6620-8111-4B53-B6F9-F98DDD4C67C6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8363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4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DFCE-1A31-408E-9749-B9C4D24AD8AE}">
  <dimension ref="A1:T413"/>
  <sheetViews>
    <sheetView workbookViewId="0"/>
  </sheetViews>
  <sheetFormatPr defaultRowHeight="15" x14ac:dyDescent="0.25"/>
  <cols>
    <col min="1" max="1" width="5" bestFit="1" customWidth="1"/>
    <col min="3" max="3" width="39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0">
        <v>179.28</v>
      </c>
      <c r="Q2" s="12" t="s">
        <v>8323</v>
      </c>
      <c r="R2" s="12" t="s">
        <v>8326</v>
      </c>
      <c r="S2" s="9">
        <v>41730.276747685188</v>
      </c>
      <c r="T2" s="9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0">
        <v>60.3</v>
      </c>
      <c r="Q3" s="12" t="s">
        <v>8323</v>
      </c>
      <c r="R3" s="12" t="s">
        <v>8326</v>
      </c>
      <c r="S3" s="9">
        <v>41940.69158564815</v>
      </c>
      <c r="T3" s="9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0">
        <v>186.8</v>
      </c>
      <c r="Q4" s="12" t="s">
        <v>8323</v>
      </c>
      <c r="R4" s="12" t="s">
        <v>8326</v>
      </c>
      <c r="S4" s="9">
        <v>42020.700567129628</v>
      </c>
      <c r="T4" s="9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0">
        <v>550.04</v>
      </c>
      <c r="Q5" s="12" t="s">
        <v>8323</v>
      </c>
      <c r="R5" s="12" t="s">
        <v>8326</v>
      </c>
      <c r="S5" s="9">
        <v>41887.292187500003</v>
      </c>
      <c r="T5" s="9">
        <v>41917.292187500003</v>
      </c>
    </row>
    <row r="6" spans="1:20" ht="9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0">
        <v>119.18</v>
      </c>
      <c r="Q6" s="12" t="s">
        <v>8323</v>
      </c>
      <c r="R6" s="12" t="s">
        <v>8326</v>
      </c>
      <c r="S6" s="9">
        <v>42480.078715277778</v>
      </c>
      <c r="T6" s="9">
        <v>42504.165972222225</v>
      </c>
    </row>
    <row r="7" spans="1:20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0">
        <v>131.13999999999999</v>
      </c>
      <c r="Q7" s="12" t="s">
        <v>8323</v>
      </c>
      <c r="R7" s="12" t="s">
        <v>8326</v>
      </c>
      <c r="S7" s="9">
        <v>42252.474351851852</v>
      </c>
      <c r="T7" s="9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0">
        <v>262.11</v>
      </c>
      <c r="Q8" s="12" t="s">
        <v>8323</v>
      </c>
      <c r="R8" s="12" t="s">
        <v>8326</v>
      </c>
      <c r="S8" s="9">
        <v>42219.665173611109</v>
      </c>
      <c r="T8" s="9">
        <v>42257.165972222225</v>
      </c>
    </row>
    <row r="9" spans="1:20" ht="12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0">
        <v>134.26</v>
      </c>
      <c r="Q9" s="12" t="s">
        <v>8323</v>
      </c>
      <c r="R9" s="12" t="s">
        <v>8326</v>
      </c>
      <c r="S9" s="9">
        <v>42445.19430555556</v>
      </c>
      <c r="T9" s="9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0">
        <v>297.02999999999997</v>
      </c>
      <c r="Q10" s="12" t="s">
        <v>8323</v>
      </c>
      <c r="R10" s="12" t="s">
        <v>8326</v>
      </c>
      <c r="S10" s="9">
        <v>41884.617314814815</v>
      </c>
      <c r="T10" s="9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0">
        <v>141.71</v>
      </c>
      <c r="Q11" s="12" t="s">
        <v>8323</v>
      </c>
      <c r="R11" s="12" t="s">
        <v>8326</v>
      </c>
      <c r="S11" s="9">
        <v>42697.850844907407</v>
      </c>
      <c r="T11" s="9">
        <v>42745.208333333328</v>
      </c>
    </row>
    <row r="12" spans="1:20" ht="7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0">
        <v>85.53</v>
      </c>
      <c r="Q12" s="12" t="s">
        <v>8323</v>
      </c>
      <c r="R12" s="12" t="s">
        <v>8326</v>
      </c>
      <c r="S12" s="9">
        <v>41834.586574074077</v>
      </c>
      <c r="T12" s="9">
        <v>41866.083333333336</v>
      </c>
    </row>
    <row r="13" spans="1:20" ht="9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0">
        <v>119.19</v>
      </c>
      <c r="Q13" s="12" t="s">
        <v>8323</v>
      </c>
      <c r="R13" s="12" t="s">
        <v>8326</v>
      </c>
      <c r="S13" s="9">
        <v>41918.742175925923</v>
      </c>
      <c r="T13" s="9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0">
        <v>251.74</v>
      </c>
      <c r="Q14" s="12" t="s">
        <v>8323</v>
      </c>
      <c r="R14" s="12" t="s">
        <v>8326</v>
      </c>
      <c r="S14" s="9">
        <v>42614.760937500003</v>
      </c>
      <c r="T14" s="9">
        <v>42644.165972222225</v>
      </c>
    </row>
    <row r="15" spans="1:20" ht="13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0">
        <v>110.35</v>
      </c>
      <c r="Q15" s="12" t="s">
        <v>8323</v>
      </c>
      <c r="R15" s="12" t="s">
        <v>8326</v>
      </c>
      <c r="S15" s="9">
        <v>41909.969386574077</v>
      </c>
      <c r="T15" s="9">
        <v>41950.011053240742</v>
      </c>
    </row>
    <row r="16" spans="1:20" ht="10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0">
        <v>92.04</v>
      </c>
      <c r="Q16" s="12" t="s">
        <v>8323</v>
      </c>
      <c r="R16" s="12" t="s">
        <v>8326</v>
      </c>
      <c r="S16" s="9">
        <v>42461.747199074074</v>
      </c>
      <c r="T16" s="9">
        <v>42491.747199074074</v>
      </c>
    </row>
    <row r="17" spans="1:20" ht="9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0">
        <v>81.13</v>
      </c>
      <c r="Q17" s="12" t="s">
        <v>8323</v>
      </c>
      <c r="R17" s="12" t="s">
        <v>8326</v>
      </c>
      <c r="S17" s="9">
        <v>42135.60020833333</v>
      </c>
      <c r="T17" s="9">
        <v>42167.083333333328</v>
      </c>
    </row>
    <row r="18" spans="1:20" ht="10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0">
        <v>106.8</v>
      </c>
      <c r="Q18" s="12" t="s">
        <v>8323</v>
      </c>
      <c r="R18" s="12" t="s">
        <v>8326</v>
      </c>
      <c r="S18" s="9">
        <v>41933.291643518518</v>
      </c>
      <c r="T18" s="9">
        <v>41963.333310185189</v>
      </c>
    </row>
    <row r="19" spans="1:20" ht="7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0">
        <v>177.09</v>
      </c>
      <c r="Q19" s="12" t="s">
        <v>8323</v>
      </c>
      <c r="R19" s="12" t="s">
        <v>8326</v>
      </c>
      <c r="S19" s="9">
        <v>42602.576712962968</v>
      </c>
      <c r="T19" s="9">
        <v>42621.15625</v>
      </c>
    </row>
    <row r="20" spans="1:20" ht="7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0">
        <v>182.91</v>
      </c>
      <c r="Q20" s="12" t="s">
        <v>8323</v>
      </c>
      <c r="R20" s="12" t="s">
        <v>8326</v>
      </c>
      <c r="S20" s="9">
        <v>42702.917048611111</v>
      </c>
      <c r="T20" s="9">
        <v>42732.917048611111</v>
      </c>
    </row>
    <row r="21" spans="1:20" ht="12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0">
        <v>168.25</v>
      </c>
      <c r="Q21" s="12" t="s">
        <v>8323</v>
      </c>
      <c r="R21" s="12" t="s">
        <v>8326</v>
      </c>
      <c r="S21" s="9">
        <v>42050.983182870375</v>
      </c>
      <c r="T21" s="9">
        <v>42085.941516203704</v>
      </c>
    </row>
    <row r="22" spans="1:20" ht="13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0">
        <v>71.489999999999995</v>
      </c>
      <c r="Q22" s="12" t="s">
        <v>8323</v>
      </c>
      <c r="R22" s="12" t="s">
        <v>8326</v>
      </c>
      <c r="S22" s="9">
        <v>41835.666354166664</v>
      </c>
      <c r="T22" s="9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0">
        <v>99.79</v>
      </c>
      <c r="Q23" s="12" t="s">
        <v>8323</v>
      </c>
      <c r="R23" s="12" t="s">
        <v>8326</v>
      </c>
      <c r="S23" s="9">
        <v>42290.61855324074</v>
      </c>
      <c r="T23" s="9">
        <v>42320.104861111111</v>
      </c>
    </row>
    <row r="24" spans="1:20" ht="9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0">
        <v>54.91</v>
      </c>
      <c r="Q24" s="12" t="s">
        <v>8323</v>
      </c>
      <c r="R24" s="12" t="s">
        <v>8326</v>
      </c>
      <c r="S24" s="9">
        <v>42400.704537037032</v>
      </c>
      <c r="T24" s="9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0">
        <v>89.59</v>
      </c>
      <c r="Q25" s="12" t="s">
        <v>8323</v>
      </c>
      <c r="R25" s="12" t="s">
        <v>8326</v>
      </c>
      <c r="S25" s="9">
        <v>42696.624444444446</v>
      </c>
      <c r="T25" s="9">
        <v>42726.624444444446</v>
      </c>
    </row>
    <row r="26" spans="1:20" ht="10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0">
        <v>199.17</v>
      </c>
      <c r="Q26" s="12" t="s">
        <v>8323</v>
      </c>
      <c r="R26" s="12" t="s">
        <v>8326</v>
      </c>
      <c r="S26" s="9">
        <v>42265.022824074069</v>
      </c>
      <c r="T26" s="9">
        <v>42285.022824074069</v>
      </c>
    </row>
    <row r="27" spans="1:20" ht="10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0">
        <v>85.53</v>
      </c>
      <c r="Q27" s="12" t="s">
        <v>8323</v>
      </c>
      <c r="R27" s="12" t="s">
        <v>8326</v>
      </c>
      <c r="S27" s="9">
        <v>42522.347812499997</v>
      </c>
      <c r="T27" s="9">
        <v>42552.347812499997</v>
      </c>
    </row>
    <row r="28" spans="1:20" ht="9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0">
        <v>106.5</v>
      </c>
      <c r="Q28" s="12" t="s">
        <v>8323</v>
      </c>
      <c r="R28" s="12" t="s">
        <v>8326</v>
      </c>
      <c r="S28" s="9">
        <v>42284.500104166669</v>
      </c>
      <c r="T28" s="9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0">
        <v>127.79</v>
      </c>
      <c r="Q29" s="12" t="s">
        <v>8323</v>
      </c>
      <c r="R29" s="12" t="s">
        <v>8326</v>
      </c>
      <c r="S29" s="9">
        <v>42292.701053240744</v>
      </c>
      <c r="T29" s="9">
        <v>42322.742719907401</v>
      </c>
    </row>
    <row r="30" spans="1:20" ht="6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0">
        <v>136.85</v>
      </c>
      <c r="Q30" s="12" t="s">
        <v>8323</v>
      </c>
      <c r="R30" s="12" t="s">
        <v>8326</v>
      </c>
      <c r="S30" s="9">
        <v>42769.574999999997</v>
      </c>
      <c r="T30" s="9">
        <v>42790.574999999997</v>
      </c>
    </row>
    <row r="31" spans="1:20" ht="13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0">
        <v>53.18</v>
      </c>
      <c r="Q31" s="12" t="s">
        <v>8323</v>
      </c>
      <c r="R31" s="12" t="s">
        <v>8326</v>
      </c>
      <c r="S31" s="9">
        <v>42172.757638888885</v>
      </c>
      <c r="T31" s="9">
        <v>42202.757638888885</v>
      </c>
    </row>
    <row r="32" spans="1:20" ht="7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0">
        <v>125.12</v>
      </c>
      <c r="Q32" s="12" t="s">
        <v>8323</v>
      </c>
      <c r="R32" s="12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0">
        <v>256.37</v>
      </c>
      <c r="Q33" s="12" t="s">
        <v>8323</v>
      </c>
      <c r="R33" s="12" t="s">
        <v>8326</v>
      </c>
      <c r="S33" s="9">
        <v>42772.833379629628</v>
      </c>
      <c r="T33" s="9">
        <v>42806.875</v>
      </c>
    </row>
    <row r="34" spans="1:20" ht="10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0">
        <v>252.02</v>
      </c>
      <c r="Q34" s="12" t="s">
        <v>8323</v>
      </c>
      <c r="R34" s="12" t="s">
        <v>8326</v>
      </c>
      <c r="S34" s="9">
        <v>42473.794710648144</v>
      </c>
      <c r="T34" s="9">
        <v>42503.794710648144</v>
      </c>
    </row>
    <row r="35" spans="1:20" ht="9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0">
        <v>200.69</v>
      </c>
      <c r="Q35" s="12" t="s">
        <v>8323</v>
      </c>
      <c r="R35" s="12" t="s">
        <v>8326</v>
      </c>
      <c r="S35" s="9">
        <v>41775.753761574073</v>
      </c>
      <c r="T35" s="9">
        <v>41805.753761574073</v>
      </c>
    </row>
    <row r="36" spans="1:20" ht="12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0">
        <v>72.760000000000005</v>
      </c>
      <c r="Q36" s="12" t="s">
        <v>8323</v>
      </c>
      <c r="R36" s="12" t="s">
        <v>8326</v>
      </c>
      <c r="S36" s="9">
        <v>42144.573807870373</v>
      </c>
      <c r="T36" s="9">
        <v>42166.165972222225</v>
      </c>
    </row>
    <row r="37" spans="1:20" ht="12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0">
        <v>90.74</v>
      </c>
      <c r="Q37" s="12" t="s">
        <v>8323</v>
      </c>
      <c r="R37" s="12" t="s">
        <v>8326</v>
      </c>
      <c r="S37" s="9">
        <v>42158.065694444449</v>
      </c>
      <c r="T37" s="9">
        <v>42201</v>
      </c>
    </row>
    <row r="38" spans="1:20" ht="10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0">
        <v>69.569999999999993</v>
      </c>
      <c r="Q38" s="12" t="s">
        <v>8323</v>
      </c>
      <c r="R38" s="12" t="s">
        <v>8326</v>
      </c>
      <c r="S38" s="9">
        <v>41871.755694444444</v>
      </c>
      <c r="T38" s="9">
        <v>41901.755694444444</v>
      </c>
    </row>
    <row r="39" spans="1:20" ht="7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0">
        <v>93.81</v>
      </c>
      <c r="Q39" s="12" t="s">
        <v>8323</v>
      </c>
      <c r="R39" s="12" t="s">
        <v>8326</v>
      </c>
      <c r="S39" s="9">
        <v>41964.315532407403</v>
      </c>
      <c r="T39" s="9">
        <v>41995.166666666672</v>
      </c>
    </row>
    <row r="40" spans="1:20" ht="6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0">
        <v>62.05</v>
      </c>
      <c r="Q40" s="12" t="s">
        <v>8323</v>
      </c>
      <c r="R40" s="12" t="s">
        <v>8326</v>
      </c>
      <c r="S40" s="9">
        <v>41802.574282407404</v>
      </c>
      <c r="T40" s="9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0">
        <v>71.239999999999995</v>
      </c>
      <c r="Q41" s="12" t="s">
        <v>8323</v>
      </c>
      <c r="R41" s="12" t="s">
        <v>8326</v>
      </c>
      <c r="S41" s="9">
        <v>42473.007037037038</v>
      </c>
      <c r="T41" s="9">
        <v>42503.007037037038</v>
      </c>
    </row>
    <row r="42" spans="1:20" ht="10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0">
        <v>716.35</v>
      </c>
      <c r="Q42" s="12" t="s">
        <v>8323</v>
      </c>
      <c r="R42" s="12" t="s">
        <v>8326</v>
      </c>
      <c r="S42" s="9">
        <v>42605.765381944439</v>
      </c>
      <c r="T42" s="9">
        <v>42634.125</v>
      </c>
    </row>
    <row r="43" spans="1:20" ht="9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0">
        <v>60.48</v>
      </c>
      <c r="Q43" s="12" t="s">
        <v>8323</v>
      </c>
      <c r="R43" s="12" t="s">
        <v>8326</v>
      </c>
      <c r="S43" s="9">
        <v>42068.888391203705</v>
      </c>
      <c r="T43" s="9">
        <v>42098.846724537041</v>
      </c>
    </row>
    <row r="44" spans="1:20" ht="10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0">
        <v>1000</v>
      </c>
      <c r="Q44" s="12" t="s">
        <v>8323</v>
      </c>
      <c r="R44" s="12" t="s">
        <v>8326</v>
      </c>
      <c r="S44" s="9">
        <v>41850.400937500002</v>
      </c>
      <c r="T44" s="9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0">
        <v>93.98</v>
      </c>
      <c r="Q45" s="12" t="s">
        <v>8323</v>
      </c>
      <c r="R45" s="12" t="s">
        <v>8326</v>
      </c>
      <c r="S45" s="9">
        <v>41826.871238425927</v>
      </c>
      <c r="T45" s="9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0">
        <v>110.87</v>
      </c>
      <c r="Q46" s="12" t="s">
        <v>8323</v>
      </c>
      <c r="R46" s="12" t="s">
        <v>8326</v>
      </c>
      <c r="S46" s="9">
        <v>42134.172071759262</v>
      </c>
      <c r="T46" s="9">
        <v>42155.290972222225</v>
      </c>
    </row>
    <row r="47" spans="1:20" ht="7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0">
        <v>184.68</v>
      </c>
      <c r="Q47" s="12" t="s">
        <v>8323</v>
      </c>
      <c r="R47" s="12" t="s">
        <v>8326</v>
      </c>
      <c r="S47" s="9">
        <v>42494.563449074078</v>
      </c>
      <c r="T47" s="9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0">
        <v>88.77</v>
      </c>
      <c r="Q48" s="12" t="s">
        <v>8323</v>
      </c>
      <c r="R48" s="12" t="s">
        <v>8326</v>
      </c>
      <c r="S48" s="9">
        <v>42233.738564814819</v>
      </c>
      <c r="T48" s="9">
        <v>42263.738564814819</v>
      </c>
    </row>
    <row r="49" spans="1:20" ht="12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0">
        <v>50.16</v>
      </c>
      <c r="Q49" s="12" t="s">
        <v>8323</v>
      </c>
      <c r="R49" s="12" t="s">
        <v>8326</v>
      </c>
      <c r="S49" s="9">
        <v>41778.637245370373</v>
      </c>
      <c r="T49" s="9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0">
        <v>57.63</v>
      </c>
      <c r="Q50" s="12" t="s">
        <v>8323</v>
      </c>
      <c r="R50" s="12" t="s">
        <v>8326</v>
      </c>
      <c r="S50" s="9">
        <v>42230.472222222219</v>
      </c>
      <c r="T50" s="9">
        <v>42259.165972222225</v>
      </c>
    </row>
    <row r="51" spans="1:20" ht="12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0">
        <v>56.07</v>
      </c>
      <c r="Q51" s="12" t="s">
        <v>8323</v>
      </c>
      <c r="R51" s="12" t="s">
        <v>8326</v>
      </c>
      <c r="S51" s="9">
        <v>42037.938206018516</v>
      </c>
      <c r="T51" s="9">
        <v>42068.166666666672</v>
      </c>
    </row>
    <row r="52" spans="1:20" ht="7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0">
        <v>109.03</v>
      </c>
      <c r="Q52" s="12" t="s">
        <v>8323</v>
      </c>
      <c r="R52" s="12" t="s">
        <v>8326</v>
      </c>
      <c r="S52" s="9">
        <v>42157.470185185186</v>
      </c>
      <c r="T52" s="9">
        <v>42187.470185185186</v>
      </c>
    </row>
    <row r="53" spans="1:20" ht="7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0">
        <v>103.95</v>
      </c>
      <c r="Q53" s="12" t="s">
        <v>8323</v>
      </c>
      <c r="R53" s="12" t="s">
        <v>8326</v>
      </c>
      <c r="S53" s="9">
        <v>42250.598217592589</v>
      </c>
      <c r="T53" s="9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0">
        <v>62.83</v>
      </c>
      <c r="Q54" s="12" t="s">
        <v>8323</v>
      </c>
      <c r="R54" s="12" t="s">
        <v>8326</v>
      </c>
      <c r="S54" s="9">
        <v>41800.380428240744</v>
      </c>
      <c r="T54" s="9">
        <v>41830.380428240744</v>
      </c>
    </row>
    <row r="55" spans="1:20" ht="9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0">
        <v>145</v>
      </c>
      <c r="Q55" s="12" t="s">
        <v>8323</v>
      </c>
      <c r="R55" s="12" t="s">
        <v>8326</v>
      </c>
      <c r="S55" s="9">
        <v>42491.92288194444</v>
      </c>
      <c r="T55" s="9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0">
        <v>139.19</v>
      </c>
      <c r="Q56" s="12" t="s">
        <v>8323</v>
      </c>
      <c r="R56" s="12" t="s">
        <v>8326</v>
      </c>
      <c r="S56" s="9">
        <v>41878.878379629627</v>
      </c>
      <c r="T56" s="9">
        <v>41908.878379629627</v>
      </c>
    </row>
    <row r="57" spans="1:20" ht="12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0">
        <v>63.57</v>
      </c>
      <c r="Q57" s="12" t="s">
        <v>8323</v>
      </c>
      <c r="R57" s="12" t="s">
        <v>8326</v>
      </c>
      <c r="S57" s="9">
        <v>41932.311099537037</v>
      </c>
      <c r="T57" s="9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0">
        <v>105.52</v>
      </c>
      <c r="Q58" s="12" t="s">
        <v>8323</v>
      </c>
      <c r="R58" s="12" t="s">
        <v>8326</v>
      </c>
      <c r="S58" s="9">
        <v>42118.556331018524</v>
      </c>
      <c r="T58" s="9">
        <v>42150.165972222225</v>
      </c>
    </row>
    <row r="59" spans="1:20" ht="12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0">
        <v>141.29</v>
      </c>
      <c r="Q59" s="12" t="s">
        <v>8323</v>
      </c>
      <c r="R59" s="12" t="s">
        <v>8326</v>
      </c>
      <c r="S59" s="9">
        <v>42239.957962962959</v>
      </c>
      <c r="T59" s="9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0">
        <v>137.24</v>
      </c>
      <c r="Q60" s="12" t="s">
        <v>8323</v>
      </c>
      <c r="R60" s="12" t="s">
        <v>8326</v>
      </c>
      <c r="S60" s="9">
        <v>41880.76357638889</v>
      </c>
      <c r="T60" s="9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0">
        <v>99.34</v>
      </c>
      <c r="Q61" s="12" t="s">
        <v>8323</v>
      </c>
      <c r="R61" s="12" t="s">
        <v>8326</v>
      </c>
      <c r="S61" s="9">
        <v>42561.783877314811</v>
      </c>
      <c r="T61" s="9">
        <v>42593.165972222225</v>
      </c>
    </row>
    <row r="62" spans="1:20" ht="13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0">
        <v>103.21</v>
      </c>
      <c r="Q62" s="12" t="s">
        <v>8323</v>
      </c>
      <c r="R62" s="12" t="s">
        <v>8326</v>
      </c>
      <c r="S62" s="9">
        <v>42037.791238425925</v>
      </c>
      <c r="T62" s="9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0">
        <v>63.83</v>
      </c>
      <c r="Q63" s="12" t="s">
        <v>8323</v>
      </c>
      <c r="R63" s="12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0">
        <v>41.77</v>
      </c>
      <c r="Q64" s="12" t="s">
        <v>8323</v>
      </c>
      <c r="R64" s="12" t="s">
        <v>8326</v>
      </c>
      <c r="S64" s="9">
        <v>40633.154363425929</v>
      </c>
      <c r="T64" s="9">
        <v>40664.207638888889</v>
      </c>
    </row>
    <row r="65" spans="1:20" ht="16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0">
        <v>145.87</v>
      </c>
      <c r="Q65" s="12" t="s">
        <v>8323</v>
      </c>
      <c r="R65" s="12" t="s">
        <v>8326</v>
      </c>
      <c r="S65" s="9">
        <v>42626.7503125</v>
      </c>
      <c r="T65" s="9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0">
        <v>118.13</v>
      </c>
      <c r="Q66" s="12" t="s">
        <v>8323</v>
      </c>
      <c r="R66" s="12" t="s">
        <v>8326</v>
      </c>
      <c r="S66" s="9">
        <v>41834.953865740739</v>
      </c>
      <c r="T66" s="9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0">
        <v>110.23</v>
      </c>
      <c r="Q67" s="12" t="s">
        <v>8323</v>
      </c>
      <c r="R67" s="12" t="s">
        <v>8326</v>
      </c>
      <c r="S67" s="9">
        <v>41791.492777777778</v>
      </c>
      <c r="T67" s="9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0">
        <v>58.69</v>
      </c>
      <c r="Q68" s="12" t="s">
        <v>8323</v>
      </c>
      <c r="R68" s="12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0">
        <v>134.15</v>
      </c>
      <c r="Q69" s="12" t="s">
        <v>8323</v>
      </c>
      <c r="R69" s="12" t="s">
        <v>8326</v>
      </c>
      <c r="S69" s="9">
        <v>41776.063136574077</v>
      </c>
      <c r="T69" s="9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0">
        <v>264.85000000000002</v>
      </c>
      <c r="Q70" s="12" t="s">
        <v>8323</v>
      </c>
      <c r="R70" s="12" t="s">
        <v>8326</v>
      </c>
      <c r="S70" s="9">
        <v>42341.818379629629</v>
      </c>
      <c r="T70" s="9">
        <v>42370.166666666672</v>
      </c>
    </row>
    <row r="71" spans="1:20" ht="12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0">
        <v>177.62</v>
      </c>
      <c r="Q71" s="12" t="s">
        <v>8323</v>
      </c>
      <c r="R71" s="12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0">
        <v>100.5</v>
      </c>
      <c r="Q72" s="12" t="s">
        <v>8323</v>
      </c>
      <c r="R72" s="12" t="s">
        <v>8326</v>
      </c>
      <c r="S72" s="9">
        <v>41591.737974537034</v>
      </c>
      <c r="T72" s="9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0">
        <v>115.87</v>
      </c>
      <c r="Q73" s="12" t="s">
        <v>8323</v>
      </c>
      <c r="R73" s="12" t="s">
        <v>8326</v>
      </c>
      <c r="S73" s="9">
        <v>42262.096782407403</v>
      </c>
      <c r="T73" s="9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0">
        <v>151.97999999999999</v>
      </c>
      <c r="Q74" s="12" t="s">
        <v>8323</v>
      </c>
      <c r="R74" s="12" t="s">
        <v>8326</v>
      </c>
      <c r="S74" s="9">
        <v>42576.697569444441</v>
      </c>
      <c r="T74" s="9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0">
        <v>142.28</v>
      </c>
      <c r="Q75" s="12" t="s">
        <v>8323</v>
      </c>
      <c r="R75" s="12" t="s">
        <v>8326</v>
      </c>
      <c r="S75" s="9">
        <v>42041.714178240742</v>
      </c>
      <c r="T75" s="9">
        <v>42071.67251157407</v>
      </c>
    </row>
    <row r="76" spans="1:20" ht="10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0">
        <v>70.88</v>
      </c>
      <c r="Q76" s="12" t="s">
        <v>8323</v>
      </c>
      <c r="R76" s="12" t="s">
        <v>8326</v>
      </c>
      <c r="S76" s="9">
        <v>41941.683865740742</v>
      </c>
      <c r="T76" s="9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0">
        <v>421.11</v>
      </c>
      <c r="Q77" s="12" t="s">
        <v>8323</v>
      </c>
      <c r="R77" s="12" t="s">
        <v>8326</v>
      </c>
      <c r="S77" s="9">
        <v>42059.701319444444</v>
      </c>
      <c r="T77" s="9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0">
        <v>64.27</v>
      </c>
      <c r="Q78" s="12" t="s">
        <v>8323</v>
      </c>
      <c r="R78" s="12" t="s">
        <v>8326</v>
      </c>
      <c r="S78" s="9">
        <v>40970.875671296293</v>
      </c>
      <c r="T78" s="9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0">
        <v>48.33</v>
      </c>
      <c r="Q79" s="12" t="s">
        <v>8323</v>
      </c>
      <c r="R79" s="12" t="s">
        <v>8326</v>
      </c>
      <c r="S79" s="9">
        <v>42136.536134259266</v>
      </c>
      <c r="T79" s="9">
        <v>42167.875</v>
      </c>
    </row>
    <row r="80" spans="1:20" ht="9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0">
        <v>302.31</v>
      </c>
      <c r="Q80" s="12" t="s">
        <v>8323</v>
      </c>
      <c r="R80" s="12" t="s">
        <v>8326</v>
      </c>
      <c r="S80" s="9">
        <v>41851.771354166667</v>
      </c>
      <c r="T80" s="9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0">
        <v>38.28</v>
      </c>
      <c r="Q81" s="12" t="s">
        <v>8323</v>
      </c>
      <c r="R81" s="12" t="s">
        <v>8326</v>
      </c>
      <c r="S81" s="9">
        <v>42243.6252662037</v>
      </c>
      <c r="T81" s="9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0">
        <v>98.2</v>
      </c>
      <c r="Q82" s="12" t="s">
        <v>8323</v>
      </c>
      <c r="R82" s="12" t="s">
        <v>8326</v>
      </c>
      <c r="S82" s="9">
        <v>41982.887280092589</v>
      </c>
      <c r="T82" s="9">
        <v>42012.887280092589</v>
      </c>
    </row>
    <row r="83" spans="1:20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0">
        <v>193.62</v>
      </c>
      <c r="Q83" s="12" t="s">
        <v>8323</v>
      </c>
      <c r="R83" s="12" t="s">
        <v>8326</v>
      </c>
      <c r="S83" s="9">
        <v>42323.70930555556</v>
      </c>
      <c r="T83" s="9">
        <v>42355.207638888889</v>
      </c>
    </row>
    <row r="84" spans="1:20" ht="13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0">
        <v>66.11</v>
      </c>
      <c r="Q84" s="12" t="s">
        <v>8323</v>
      </c>
      <c r="R84" s="12" t="s">
        <v>8326</v>
      </c>
      <c r="S84" s="9">
        <v>41920.787534722222</v>
      </c>
      <c r="T84" s="9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0">
        <v>46.77</v>
      </c>
      <c r="Q85" s="12" t="s">
        <v>8323</v>
      </c>
      <c r="R85" s="12" t="s">
        <v>8326</v>
      </c>
      <c r="S85" s="9">
        <v>40883.949317129627</v>
      </c>
      <c r="T85" s="9">
        <v>40939.708333333336</v>
      </c>
    </row>
    <row r="86" spans="1:20" ht="13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0">
        <v>81.569999999999993</v>
      </c>
      <c r="Q86" s="12" t="s">
        <v>8323</v>
      </c>
      <c r="R86" s="12" t="s">
        <v>8326</v>
      </c>
      <c r="S86" s="9">
        <v>42167.023206018523</v>
      </c>
      <c r="T86" s="9">
        <v>42196.165972222225</v>
      </c>
    </row>
    <row r="87" spans="1:20" ht="9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0">
        <v>105.21</v>
      </c>
      <c r="Q87" s="12" t="s">
        <v>8323</v>
      </c>
      <c r="R87" s="12" t="s">
        <v>8326</v>
      </c>
      <c r="S87" s="9">
        <v>42431.102534722217</v>
      </c>
      <c r="T87" s="9">
        <v>42461.06086805556</v>
      </c>
    </row>
    <row r="88" spans="1:20" ht="7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0">
        <v>209.84</v>
      </c>
      <c r="Q88" s="12" t="s">
        <v>8323</v>
      </c>
      <c r="R88" s="12" t="s">
        <v>8326</v>
      </c>
      <c r="S88" s="9">
        <v>42253.928530092591</v>
      </c>
      <c r="T88" s="9">
        <v>42283.928530092591</v>
      </c>
    </row>
    <row r="89" spans="1:20" ht="12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0">
        <v>69.89</v>
      </c>
      <c r="Q89" s="12" t="s">
        <v>8323</v>
      </c>
      <c r="R89" s="12" t="s">
        <v>8326</v>
      </c>
      <c r="S89" s="9">
        <v>41808.669571759259</v>
      </c>
      <c r="T89" s="9">
        <v>41838.669571759259</v>
      </c>
    </row>
    <row r="90" spans="1:20" ht="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0">
        <v>67.739999999999995</v>
      </c>
      <c r="Q90" s="12" t="s">
        <v>8323</v>
      </c>
      <c r="R90" s="12" t="s">
        <v>8326</v>
      </c>
      <c r="S90" s="9">
        <v>42154.873124999998</v>
      </c>
      <c r="T90" s="9">
        <v>42184.873124999998</v>
      </c>
    </row>
    <row r="91" spans="1:20" ht="13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0">
        <v>81.78</v>
      </c>
      <c r="Q91" s="12" t="s">
        <v>8323</v>
      </c>
      <c r="R91" s="12" t="s">
        <v>8326</v>
      </c>
      <c r="S91" s="9">
        <v>42018.676898148144</v>
      </c>
      <c r="T91" s="9">
        <v>42040.290972222225</v>
      </c>
    </row>
    <row r="92" spans="1:20" ht="9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0">
        <v>136.78</v>
      </c>
      <c r="Q92" s="12" t="s">
        <v>8323</v>
      </c>
      <c r="R92" s="12" t="s">
        <v>8326</v>
      </c>
      <c r="S92" s="9">
        <v>41926.942685185182</v>
      </c>
      <c r="T92" s="9">
        <v>41956.984351851846</v>
      </c>
    </row>
    <row r="93" spans="1:20" ht="9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0">
        <v>78.209999999999994</v>
      </c>
      <c r="Q93" s="12" t="s">
        <v>8323</v>
      </c>
      <c r="R93" s="12" t="s">
        <v>8326</v>
      </c>
      <c r="S93" s="9">
        <v>42062.296412037031</v>
      </c>
      <c r="T93" s="9">
        <v>42095.207638888889</v>
      </c>
    </row>
    <row r="94" spans="1:20" ht="13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0">
        <v>129.36000000000001</v>
      </c>
      <c r="Q94" s="12" t="s">
        <v>8323</v>
      </c>
      <c r="R94" s="12" t="s">
        <v>8326</v>
      </c>
      <c r="S94" s="9">
        <v>42219.019733796296</v>
      </c>
      <c r="T94" s="9">
        <v>42249.019733796296</v>
      </c>
    </row>
    <row r="95" spans="1:20" ht="13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0">
        <v>71.790000000000006</v>
      </c>
      <c r="Q95" s="12" t="s">
        <v>8323</v>
      </c>
      <c r="R95" s="12" t="s">
        <v>8326</v>
      </c>
      <c r="S95" s="9">
        <v>42238.13282407407</v>
      </c>
      <c r="T95" s="9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0">
        <v>93.76</v>
      </c>
      <c r="Q96" s="12" t="s">
        <v>8323</v>
      </c>
      <c r="R96" s="12" t="s">
        <v>8326</v>
      </c>
      <c r="S96" s="9">
        <v>42292.087592592594</v>
      </c>
      <c r="T96" s="9">
        <v>42329.125</v>
      </c>
    </row>
    <row r="97" spans="1:20" ht="7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0">
        <v>63.83</v>
      </c>
      <c r="Q97" s="12" t="s">
        <v>8323</v>
      </c>
      <c r="R97" s="12" t="s">
        <v>8326</v>
      </c>
      <c r="S97" s="9">
        <v>42060.683935185181</v>
      </c>
      <c r="T97" s="9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0">
        <v>72.290000000000006</v>
      </c>
      <c r="Q98" s="12" t="s">
        <v>8323</v>
      </c>
      <c r="R98" s="12" t="s">
        <v>8326</v>
      </c>
      <c r="S98" s="9">
        <v>41809.860300925924</v>
      </c>
      <c r="T98" s="9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0">
        <v>97.38</v>
      </c>
      <c r="Q99" s="12" t="s">
        <v>8323</v>
      </c>
      <c r="R99" s="12" t="s">
        <v>8326</v>
      </c>
      <c r="S99" s="9">
        <v>42766.805034722223</v>
      </c>
      <c r="T99" s="9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0">
        <v>56.2</v>
      </c>
      <c r="Q100" s="12" t="s">
        <v>8323</v>
      </c>
      <c r="R100" s="12" t="s">
        <v>8326</v>
      </c>
      <c r="S100" s="9">
        <v>42196.028703703705</v>
      </c>
      <c r="T100" s="9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0">
        <v>73.58</v>
      </c>
      <c r="Q101" s="12" t="s">
        <v>8323</v>
      </c>
      <c r="R101" s="12" t="s">
        <v>8326</v>
      </c>
      <c r="S101" s="9">
        <v>42173.803217592591</v>
      </c>
      <c r="T101" s="9">
        <v>42203.290972222225</v>
      </c>
    </row>
    <row r="102" spans="1:20" ht="10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0">
        <v>65.58</v>
      </c>
      <c r="Q102" s="12" t="s">
        <v>8323</v>
      </c>
      <c r="R102" s="12" t="s">
        <v>8326</v>
      </c>
      <c r="S102" s="9">
        <v>42145.746689814812</v>
      </c>
      <c r="T102" s="9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0">
        <v>358.69</v>
      </c>
      <c r="Q103" s="12" t="s">
        <v>8323</v>
      </c>
      <c r="R103" s="12" t="s">
        <v>8326</v>
      </c>
      <c r="S103" s="9">
        <v>41821.205636574072</v>
      </c>
      <c r="T103" s="9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0">
        <v>82.61</v>
      </c>
      <c r="Q104" s="12" t="s">
        <v>8323</v>
      </c>
      <c r="R104" s="12" t="s">
        <v>8326</v>
      </c>
      <c r="S104" s="9">
        <v>41447.839722222219</v>
      </c>
      <c r="T104" s="9">
        <v>41477.839722222219</v>
      </c>
    </row>
    <row r="105" spans="1:20" ht="10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0">
        <v>80.23</v>
      </c>
      <c r="Q105" s="12" t="s">
        <v>8323</v>
      </c>
      <c r="R105" s="12" t="s">
        <v>8326</v>
      </c>
      <c r="S105" s="9">
        <v>42042.197824074072</v>
      </c>
      <c r="T105" s="9">
        <v>42072.156157407408</v>
      </c>
    </row>
    <row r="106" spans="1:20" ht="13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0">
        <v>83.43</v>
      </c>
      <c r="Q106" s="12" t="s">
        <v>8323</v>
      </c>
      <c r="R106" s="12" t="s">
        <v>8326</v>
      </c>
      <c r="S106" s="9">
        <v>41866.025347222225</v>
      </c>
      <c r="T106" s="9">
        <v>41883.665972222225</v>
      </c>
    </row>
    <row r="107" spans="1:20" ht="6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0">
        <v>107</v>
      </c>
      <c r="Q107" s="12" t="s">
        <v>8323</v>
      </c>
      <c r="R107" s="12" t="s">
        <v>8326</v>
      </c>
      <c r="S107" s="9">
        <v>42016.050451388888</v>
      </c>
      <c r="T107" s="9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0">
        <v>66.150000000000006</v>
      </c>
      <c r="Q108" s="12" t="s">
        <v>8323</v>
      </c>
      <c r="R108" s="12" t="s">
        <v>8326</v>
      </c>
      <c r="S108" s="9">
        <v>41829.599791666667</v>
      </c>
      <c r="T108" s="9">
        <v>41889.599791666667</v>
      </c>
    </row>
    <row r="109" spans="1:20" ht="3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0">
        <v>69.19</v>
      </c>
      <c r="Q109" s="12" t="s">
        <v>8323</v>
      </c>
      <c r="R109" s="12" t="s">
        <v>8326</v>
      </c>
      <c r="S109" s="9">
        <v>42762.942430555559</v>
      </c>
      <c r="T109" s="9">
        <v>42794.208333333328</v>
      </c>
    </row>
    <row r="110" spans="1:20" ht="7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0">
        <v>62.92</v>
      </c>
      <c r="Q110" s="12" t="s">
        <v>8323</v>
      </c>
      <c r="R110" s="12" t="s">
        <v>8326</v>
      </c>
      <c r="S110" s="9">
        <v>41026.953055555554</v>
      </c>
      <c r="T110" s="9">
        <v>41061.953055555554</v>
      </c>
    </row>
    <row r="111" spans="1:20" ht="10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0">
        <v>40.630000000000003</v>
      </c>
      <c r="Q111" s="12" t="s">
        <v>8323</v>
      </c>
      <c r="R111" s="12" t="s">
        <v>8326</v>
      </c>
      <c r="S111" s="9">
        <v>42401.806562500002</v>
      </c>
      <c r="T111" s="9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0">
        <v>69.819999999999993</v>
      </c>
      <c r="Q112" s="12" t="s">
        <v>8323</v>
      </c>
      <c r="R112" s="12" t="s">
        <v>8326</v>
      </c>
      <c r="S112" s="9">
        <v>42466.558796296296</v>
      </c>
      <c r="T112" s="9">
        <v>42490.165972222225</v>
      </c>
    </row>
    <row r="113" spans="1:20" ht="9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0">
        <v>50.75</v>
      </c>
      <c r="Q113" s="12" t="s">
        <v>8323</v>
      </c>
      <c r="R113" s="12" t="s">
        <v>8326</v>
      </c>
      <c r="S113" s="9">
        <v>42061.212488425925</v>
      </c>
      <c r="T113" s="9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0">
        <v>91.3</v>
      </c>
      <c r="Q114" s="12" t="s">
        <v>8323</v>
      </c>
      <c r="R114" s="12" t="s">
        <v>8326</v>
      </c>
      <c r="S114" s="9">
        <v>40531.886886574073</v>
      </c>
      <c r="T114" s="9">
        <v>40591.886886574073</v>
      </c>
    </row>
    <row r="115" spans="1:20" ht="10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0">
        <v>74.819999999999993</v>
      </c>
      <c r="Q115" s="12" t="s">
        <v>8323</v>
      </c>
      <c r="R115" s="12" t="s">
        <v>8326</v>
      </c>
      <c r="S115" s="9">
        <v>42303.672662037032</v>
      </c>
      <c r="T115" s="9">
        <v>42338.714328703703</v>
      </c>
    </row>
    <row r="116" spans="1:20" ht="10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0">
        <v>116.65</v>
      </c>
      <c r="Q116" s="12" t="s">
        <v>8323</v>
      </c>
      <c r="R116" s="12" t="s">
        <v>8326</v>
      </c>
      <c r="S116" s="9">
        <v>42185.521087962959</v>
      </c>
      <c r="T116" s="9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0">
        <v>40.29</v>
      </c>
      <c r="Q117" s="12" t="s">
        <v>8323</v>
      </c>
      <c r="R117" s="12" t="s">
        <v>8326</v>
      </c>
      <c r="S117" s="9">
        <v>41793.668761574074</v>
      </c>
      <c r="T117" s="9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0">
        <v>143.11000000000001</v>
      </c>
      <c r="Q118" s="12" t="s">
        <v>8323</v>
      </c>
      <c r="R118" s="12" t="s">
        <v>8326</v>
      </c>
      <c r="S118" s="9">
        <v>41851.541585648149</v>
      </c>
      <c r="T118" s="9">
        <v>41872.686111111114</v>
      </c>
    </row>
    <row r="119" spans="1:20" ht="7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0">
        <v>41.94</v>
      </c>
      <c r="Q119" s="12" t="s">
        <v>8323</v>
      </c>
      <c r="R119" s="12" t="s">
        <v>8326</v>
      </c>
      <c r="S119" s="9">
        <v>41753.593275462961</v>
      </c>
      <c r="T119" s="9">
        <v>41778.875</v>
      </c>
    </row>
    <row r="120" spans="1:20" ht="9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0">
        <v>107.57</v>
      </c>
      <c r="Q120" s="12" t="s">
        <v>8323</v>
      </c>
      <c r="R120" s="12" t="s">
        <v>8326</v>
      </c>
      <c r="S120" s="9">
        <v>42151.069606481484</v>
      </c>
      <c r="T120" s="9">
        <v>42172.069606481484</v>
      </c>
    </row>
    <row r="121" spans="1:20" ht="7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0">
        <v>64.16</v>
      </c>
      <c r="Q121" s="12" t="s">
        <v>8323</v>
      </c>
      <c r="R121" s="12" t="s">
        <v>8326</v>
      </c>
      <c r="S121" s="9">
        <v>41809.12300925926</v>
      </c>
      <c r="T121" s="9">
        <v>41831.677083333336</v>
      </c>
    </row>
    <row r="122" spans="1:20" ht="6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0">
        <v>36.86</v>
      </c>
      <c r="Q122" s="12" t="s">
        <v>8323</v>
      </c>
      <c r="R122" s="12" t="s">
        <v>8326</v>
      </c>
      <c r="S122" s="9">
        <v>42558.189432870371</v>
      </c>
      <c r="T122" s="9">
        <v>42587.875</v>
      </c>
    </row>
    <row r="123" spans="1:20" ht="13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0">
        <v>93.43</v>
      </c>
      <c r="Q123" s="12" t="s">
        <v>8323</v>
      </c>
      <c r="R123" s="12" t="s">
        <v>8326</v>
      </c>
      <c r="S123" s="9">
        <v>42646.092812499999</v>
      </c>
      <c r="T123" s="9">
        <v>42675.207638888889</v>
      </c>
    </row>
    <row r="124" spans="1:20" ht="12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0">
        <v>80.400000000000006</v>
      </c>
      <c r="Q124" s="12" t="s">
        <v>8323</v>
      </c>
      <c r="R124" s="12" t="s">
        <v>8326</v>
      </c>
      <c r="S124" s="9">
        <v>42248.697754629626</v>
      </c>
      <c r="T124" s="9">
        <v>42283.697754629626</v>
      </c>
    </row>
    <row r="125" spans="1:20" ht="6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0">
        <v>50.2</v>
      </c>
      <c r="Q125" s="12" t="s">
        <v>8323</v>
      </c>
      <c r="R125" s="12" t="s">
        <v>8326</v>
      </c>
      <c r="S125" s="9">
        <v>42648.546111111107</v>
      </c>
      <c r="T125" s="9">
        <v>42678.546111111107</v>
      </c>
    </row>
    <row r="126" spans="1:20" ht="12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0">
        <v>63.11</v>
      </c>
      <c r="Q126" s="12" t="s">
        <v>8323</v>
      </c>
      <c r="R126" s="12" t="s">
        <v>8326</v>
      </c>
      <c r="S126" s="9">
        <v>41827.605057870373</v>
      </c>
      <c r="T126" s="9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0">
        <v>55.01</v>
      </c>
      <c r="Q127" s="12" t="s">
        <v>8323</v>
      </c>
      <c r="R127" s="12" t="s">
        <v>8326</v>
      </c>
      <c r="S127" s="9">
        <v>42575.130057870367</v>
      </c>
      <c r="T127" s="9">
        <v>42605.130057870367</v>
      </c>
    </row>
    <row r="128" spans="1:20" ht="12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0">
        <v>58.62</v>
      </c>
      <c r="Q128" s="12" t="s">
        <v>8323</v>
      </c>
      <c r="R128" s="12" t="s">
        <v>8326</v>
      </c>
      <c r="S128" s="9">
        <v>41880.061006944445</v>
      </c>
      <c r="T128" s="9">
        <v>41908.065972222219</v>
      </c>
    </row>
    <row r="129" spans="1:20" ht="10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0">
        <v>82.26</v>
      </c>
      <c r="Q129" s="12" t="s">
        <v>8323</v>
      </c>
      <c r="R129" s="12" t="s">
        <v>8326</v>
      </c>
      <c r="S129" s="9">
        <v>42125.647534722222</v>
      </c>
      <c r="T129" s="9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0">
        <v>80.73</v>
      </c>
      <c r="Q130" s="12" t="s">
        <v>8323</v>
      </c>
      <c r="R130" s="12" t="s">
        <v>8326</v>
      </c>
      <c r="S130" s="9">
        <v>41799.685902777775</v>
      </c>
      <c r="T130" s="9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0">
        <v>110.22</v>
      </c>
      <c r="Q131" s="12" t="s">
        <v>8323</v>
      </c>
      <c r="R131" s="12" t="s">
        <v>8326</v>
      </c>
      <c r="S131" s="9">
        <v>41993.824340277773</v>
      </c>
      <c r="T131" s="9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0">
        <v>53.72</v>
      </c>
      <c r="Q132" s="12" t="s">
        <v>8323</v>
      </c>
      <c r="R132" s="12" t="s">
        <v>8326</v>
      </c>
      <c r="S132" s="9">
        <v>41829.795729166668</v>
      </c>
      <c r="T132" s="9">
        <v>41859.795729166668</v>
      </c>
    </row>
    <row r="133" spans="1:20" ht="12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0">
        <v>114.55</v>
      </c>
      <c r="Q133" s="12" t="s">
        <v>8323</v>
      </c>
      <c r="R133" s="12" t="s">
        <v>8326</v>
      </c>
      <c r="S133" s="9">
        <v>41927.936157407406</v>
      </c>
      <c r="T133" s="9">
        <v>41948.977824074071</v>
      </c>
    </row>
    <row r="134" spans="1:20" ht="10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0">
        <v>25.69</v>
      </c>
      <c r="Q134" s="12" t="s">
        <v>8323</v>
      </c>
      <c r="R134" s="12" t="s">
        <v>8326</v>
      </c>
      <c r="S134" s="9">
        <v>41827.909942129627</v>
      </c>
      <c r="T134" s="9">
        <v>41857.897222222222</v>
      </c>
    </row>
    <row r="135" spans="1:20" ht="13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0">
        <v>122.54</v>
      </c>
      <c r="Q135" s="12" t="s">
        <v>8323</v>
      </c>
      <c r="R135" s="12" t="s">
        <v>8326</v>
      </c>
      <c r="S135" s="9">
        <v>41982.688611111109</v>
      </c>
      <c r="T135" s="9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0">
        <v>200.49</v>
      </c>
      <c r="Q136" s="12" t="s">
        <v>8323</v>
      </c>
      <c r="R136" s="12" t="s">
        <v>8326</v>
      </c>
      <c r="S136" s="9">
        <v>41787.218229166669</v>
      </c>
      <c r="T136" s="9">
        <v>41817.218229166669</v>
      </c>
    </row>
    <row r="137" spans="1:20" ht="9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0">
        <v>178.57</v>
      </c>
      <c r="Q137" s="12" t="s">
        <v>8323</v>
      </c>
      <c r="R137" s="12" t="s">
        <v>8326</v>
      </c>
      <c r="S137" s="9">
        <v>41944.527627314819</v>
      </c>
      <c r="T137" s="9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0">
        <v>148.47999999999999</v>
      </c>
      <c r="Q138" s="12" t="s">
        <v>8323</v>
      </c>
      <c r="R138" s="12" t="s">
        <v>8326</v>
      </c>
      <c r="S138" s="9">
        <v>42062.834444444445</v>
      </c>
      <c r="T138" s="9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0">
        <v>77.34</v>
      </c>
      <c r="Q139" s="12" t="s">
        <v>8323</v>
      </c>
      <c r="R139" s="12" t="s">
        <v>8326</v>
      </c>
      <c r="S139" s="9">
        <v>41375.702210648145</v>
      </c>
      <c r="T139" s="9">
        <v>41400.702210648145</v>
      </c>
    </row>
    <row r="140" spans="1:20" ht="13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0">
        <v>83.14</v>
      </c>
      <c r="Q140" s="12" t="s">
        <v>8323</v>
      </c>
      <c r="R140" s="12" t="s">
        <v>8326</v>
      </c>
      <c r="S140" s="9">
        <v>42126.87501157407</v>
      </c>
      <c r="T140" s="9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0">
        <v>100.22</v>
      </c>
      <c r="Q141" s="12" t="s">
        <v>8323</v>
      </c>
      <c r="R141" s="12" t="s">
        <v>8326</v>
      </c>
      <c r="S141" s="9">
        <v>41791.993414351848</v>
      </c>
      <c r="T141" s="9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0">
        <v>80.16</v>
      </c>
      <c r="Q142" s="12" t="s">
        <v>8323</v>
      </c>
      <c r="R142" s="12" t="s">
        <v>8326</v>
      </c>
      <c r="S142" s="9">
        <v>41841.26489583333</v>
      </c>
      <c r="T142" s="9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0">
        <v>114.13</v>
      </c>
      <c r="Q143" s="12" t="s">
        <v>8323</v>
      </c>
      <c r="R143" s="12" t="s">
        <v>8326</v>
      </c>
      <c r="S143" s="9">
        <v>41851.200150462959</v>
      </c>
      <c r="T143" s="9">
        <v>41881.200150462959</v>
      </c>
    </row>
    <row r="144" spans="1:20" ht="12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0">
        <v>65.38</v>
      </c>
      <c r="Q144" s="12" t="s">
        <v>8323</v>
      </c>
      <c r="R144" s="12" t="s">
        <v>8326</v>
      </c>
      <c r="S144" s="9">
        <v>42208.84646990741</v>
      </c>
      <c r="T144" s="9">
        <v>42238.84646990741</v>
      </c>
    </row>
    <row r="145" spans="1:20" ht="9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0">
        <v>72.95</v>
      </c>
      <c r="Q145" s="12" t="s">
        <v>8323</v>
      </c>
      <c r="R145" s="12" t="s">
        <v>8326</v>
      </c>
      <c r="S145" s="9">
        <v>42420.019097222219</v>
      </c>
      <c r="T145" s="9">
        <v>42479.977430555555</v>
      </c>
    </row>
    <row r="146" spans="1:20" ht="7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0">
        <v>68.349999999999994</v>
      </c>
      <c r="Q146" s="12" t="s">
        <v>8323</v>
      </c>
      <c r="R146" s="12" t="s">
        <v>8326</v>
      </c>
      <c r="S146" s="9">
        <v>41941.75203703704</v>
      </c>
      <c r="T146" s="9">
        <v>41964.708333333328</v>
      </c>
    </row>
    <row r="147" spans="1:20" ht="10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0">
        <v>104.07</v>
      </c>
      <c r="Q147" s="12" t="s">
        <v>8323</v>
      </c>
      <c r="R147" s="12" t="s">
        <v>8326</v>
      </c>
      <c r="S147" s="9">
        <v>42064.652673611112</v>
      </c>
      <c r="T147" s="9">
        <v>42101.291666666672</v>
      </c>
    </row>
    <row r="148" spans="1:20" ht="6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0">
        <v>135.63</v>
      </c>
      <c r="Q148" s="12" t="s">
        <v>8323</v>
      </c>
      <c r="R148" s="12" t="s">
        <v>8326</v>
      </c>
      <c r="S148" s="9">
        <v>42169.814340277779</v>
      </c>
      <c r="T148" s="9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0">
        <v>204.57</v>
      </c>
      <c r="Q149" s="12" t="s">
        <v>8323</v>
      </c>
      <c r="R149" s="12" t="s">
        <v>8326</v>
      </c>
      <c r="S149" s="9">
        <v>42611.801412037035</v>
      </c>
      <c r="T149" s="9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0">
        <v>75.09</v>
      </c>
      <c r="Q150" s="12" t="s">
        <v>8323</v>
      </c>
      <c r="R150" s="12" t="s">
        <v>8326</v>
      </c>
      <c r="S150" s="9">
        <v>42452.876909722225</v>
      </c>
      <c r="T150" s="9">
        <v>42473.876909722225</v>
      </c>
    </row>
    <row r="151" spans="1:20" ht="6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0">
        <v>184.78</v>
      </c>
      <c r="Q151" s="12" t="s">
        <v>8323</v>
      </c>
      <c r="R151" s="12" t="s">
        <v>8326</v>
      </c>
      <c r="S151" s="9">
        <v>42746.057106481487</v>
      </c>
      <c r="T151" s="9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0">
        <v>136</v>
      </c>
      <c r="Q152" s="12" t="s">
        <v>8323</v>
      </c>
      <c r="R152" s="12" t="s">
        <v>8326</v>
      </c>
      <c r="S152" s="9">
        <v>42430.839398148149</v>
      </c>
      <c r="T152" s="9">
        <v>42445.165972222225</v>
      </c>
    </row>
    <row r="153" spans="1:20" ht="10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0">
        <v>62.33</v>
      </c>
      <c r="Q153" s="12" t="s">
        <v>8323</v>
      </c>
      <c r="R153" s="12" t="s">
        <v>8326</v>
      </c>
      <c r="S153" s="9">
        <v>41772.685393518521</v>
      </c>
      <c r="T153" s="9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0">
        <v>109.08</v>
      </c>
      <c r="Q154" s="12" t="s">
        <v>8323</v>
      </c>
      <c r="R154" s="12" t="s">
        <v>8326</v>
      </c>
      <c r="S154" s="9">
        <v>42685.974004629628</v>
      </c>
      <c r="T154" s="9">
        <v>42710.974004629628</v>
      </c>
    </row>
    <row r="155" spans="1:20" ht="10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0">
        <v>85.21</v>
      </c>
      <c r="Q155" s="12" t="s">
        <v>8323</v>
      </c>
      <c r="R155" s="12" t="s">
        <v>8326</v>
      </c>
      <c r="S155" s="9">
        <v>42044.184988425928</v>
      </c>
      <c r="T155" s="9">
        <v>42074.143321759257</v>
      </c>
    </row>
    <row r="156" spans="1:20" ht="9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0">
        <v>46.42</v>
      </c>
      <c r="Q156" s="12" t="s">
        <v>8323</v>
      </c>
      <c r="R156" s="12" t="s">
        <v>8326</v>
      </c>
      <c r="S156" s="9">
        <v>42102.743773148148</v>
      </c>
      <c r="T156" s="9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0">
        <v>204.05</v>
      </c>
      <c r="Q157" s="12" t="s">
        <v>8323</v>
      </c>
      <c r="R157" s="12" t="s">
        <v>8326</v>
      </c>
      <c r="S157" s="9">
        <v>42186.855879629627</v>
      </c>
      <c r="T157" s="9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0">
        <v>46.61</v>
      </c>
      <c r="Q158" s="12" t="s">
        <v>8323</v>
      </c>
      <c r="R158" s="12" t="s">
        <v>8326</v>
      </c>
      <c r="S158" s="9">
        <v>41884.056747685187</v>
      </c>
      <c r="T158" s="9">
        <v>41903.083333333336</v>
      </c>
    </row>
    <row r="159" spans="1:20" ht="4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0">
        <v>176.09</v>
      </c>
      <c r="Q159" s="12" t="s">
        <v>8323</v>
      </c>
      <c r="R159" s="12" t="s">
        <v>8326</v>
      </c>
      <c r="S159" s="9">
        <v>41964.716319444444</v>
      </c>
      <c r="T159" s="9">
        <v>41994.716319444444</v>
      </c>
    </row>
    <row r="160" spans="1:20" ht="60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0">
        <v>168.75</v>
      </c>
      <c r="Q160" s="12" t="s">
        <v>8323</v>
      </c>
      <c r="R160" s="12" t="s">
        <v>8326</v>
      </c>
      <c r="S160" s="9">
        <v>42483.675208333334</v>
      </c>
      <c r="T160" s="9">
        <v>42522.789583333331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0">
        <v>98.54</v>
      </c>
      <c r="Q161" s="12" t="s">
        <v>8323</v>
      </c>
      <c r="R161" s="12" t="s">
        <v>8326</v>
      </c>
      <c r="S161" s="9">
        <v>41829.788252314815</v>
      </c>
      <c r="T161" s="9">
        <v>41839.208333333336</v>
      </c>
    </row>
    <row r="162" spans="1:20" ht="9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0">
        <v>72.05</v>
      </c>
      <c r="Q162" s="12" t="s">
        <v>8323</v>
      </c>
      <c r="R162" s="12" t="s">
        <v>8326</v>
      </c>
      <c r="S162" s="9">
        <v>41752.83457175926</v>
      </c>
      <c r="T162" s="9">
        <v>41782.83457175926</v>
      </c>
    </row>
    <row r="163" spans="1:20" ht="10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0">
        <v>65.87</v>
      </c>
      <c r="Q163" s="12" t="s">
        <v>8323</v>
      </c>
      <c r="R163" s="12" t="s">
        <v>8326</v>
      </c>
      <c r="S163" s="9">
        <v>42561.154664351852</v>
      </c>
      <c r="T163" s="9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0">
        <v>121.36</v>
      </c>
      <c r="Q164" s="12" t="s">
        <v>8323</v>
      </c>
      <c r="R164" s="12" t="s">
        <v>8326</v>
      </c>
      <c r="S164" s="9">
        <v>41995.870486111111</v>
      </c>
      <c r="T164" s="9">
        <v>42015.870486111111</v>
      </c>
    </row>
    <row r="165" spans="1:20" ht="9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0">
        <v>57.2</v>
      </c>
      <c r="Q165" s="12" t="s">
        <v>8323</v>
      </c>
      <c r="R165" s="12" t="s">
        <v>8326</v>
      </c>
      <c r="S165" s="9">
        <v>42538.73583333334</v>
      </c>
      <c r="T165" s="9">
        <v>42583.290972222225</v>
      </c>
    </row>
    <row r="166" spans="1:20" ht="9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0">
        <v>81.67</v>
      </c>
      <c r="Q166" s="12" t="s">
        <v>8323</v>
      </c>
      <c r="R166" s="12" t="s">
        <v>8326</v>
      </c>
      <c r="S166" s="9">
        <v>42447.894432870366</v>
      </c>
      <c r="T166" s="9">
        <v>42507.894432870366</v>
      </c>
    </row>
    <row r="167" spans="1:20" ht="10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0">
        <v>114.29</v>
      </c>
      <c r="Q167" s="12" t="s">
        <v>8323</v>
      </c>
      <c r="R167" s="12" t="s">
        <v>8326</v>
      </c>
      <c r="S167" s="9">
        <v>42268.009224537032</v>
      </c>
      <c r="T167" s="9">
        <v>42303.009224537032</v>
      </c>
    </row>
    <row r="168" spans="1:20" ht="10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0">
        <v>129.03</v>
      </c>
      <c r="Q168" s="12" t="s">
        <v>8323</v>
      </c>
      <c r="R168" s="12" t="s">
        <v>8326</v>
      </c>
      <c r="S168" s="9">
        <v>42676.065150462964</v>
      </c>
      <c r="T168" s="9">
        <v>42721.290972222225</v>
      </c>
    </row>
    <row r="169" spans="1:20" ht="9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0">
        <v>125.81</v>
      </c>
      <c r="Q169" s="12" t="s">
        <v>8323</v>
      </c>
      <c r="R169" s="12" t="s">
        <v>8326</v>
      </c>
      <c r="S169" s="9">
        <v>41853.240208333329</v>
      </c>
      <c r="T169" s="9">
        <v>41876.207638888889</v>
      </c>
    </row>
    <row r="170" spans="1:20" ht="9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0">
        <v>58.79</v>
      </c>
      <c r="Q170" s="12" t="s">
        <v>8323</v>
      </c>
      <c r="R170" s="12" t="s">
        <v>8326</v>
      </c>
      <c r="S170" s="9">
        <v>42633.116851851853</v>
      </c>
      <c r="T170" s="9">
        <v>42663.116851851853</v>
      </c>
    </row>
    <row r="171" spans="1:20" ht="75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0">
        <v>44.19</v>
      </c>
      <c r="Q171" s="12" t="s">
        <v>8323</v>
      </c>
      <c r="R171" s="12" t="s">
        <v>8326</v>
      </c>
      <c r="S171" s="9">
        <v>42086.614942129629</v>
      </c>
      <c r="T171" s="9">
        <v>42117.290972222225</v>
      </c>
    </row>
    <row r="172" spans="1:20" ht="7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0">
        <v>62.88</v>
      </c>
      <c r="Q172" s="12" t="s">
        <v>8323</v>
      </c>
      <c r="R172" s="12" t="s">
        <v>8326</v>
      </c>
      <c r="S172" s="9">
        <v>41013.936562499999</v>
      </c>
      <c r="T172" s="9">
        <v>41061.165972222225</v>
      </c>
    </row>
    <row r="173" spans="1:20" ht="9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0">
        <v>62.67</v>
      </c>
      <c r="Q173" s="12" t="s">
        <v>8323</v>
      </c>
      <c r="R173" s="12" t="s">
        <v>8326</v>
      </c>
      <c r="S173" s="9">
        <v>42490.133877314816</v>
      </c>
      <c r="T173" s="9">
        <v>42527.083333333328</v>
      </c>
    </row>
    <row r="174" spans="1:20" ht="7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0">
        <v>47.85</v>
      </c>
      <c r="Q174" s="12" t="s">
        <v>8323</v>
      </c>
      <c r="R174" s="12" t="s">
        <v>8326</v>
      </c>
      <c r="S174" s="9">
        <v>42584.846828703703</v>
      </c>
      <c r="T174" s="9">
        <v>42624.846828703703</v>
      </c>
    </row>
    <row r="175" spans="1:20" ht="10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0">
        <v>78.94</v>
      </c>
      <c r="Q175" s="12" t="s">
        <v>8323</v>
      </c>
      <c r="R175" s="12" t="s">
        <v>8326</v>
      </c>
      <c r="S175" s="9">
        <v>42585.523842592593</v>
      </c>
      <c r="T175" s="9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0">
        <v>126.55</v>
      </c>
      <c r="Q176" s="12" t="s">
        <v>8323</v>
      </c>
      <c r="R176" s="12" t="s">
        <v>8326</v>
      </c>
      <c r="S176" s="9">
        <v>42157.591064814813</v>
      </c>
      <c r="T176" s="9">
        <v>42179.083333333328</v>
      </c>
    </row>
    <row r="177" spans="1:20" ht="12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0">
        <v>32.97</v>
      </c>
      <c r="Q177" s="12" t="s">
        <v>8323</v>
      </c>
      <c r="R177" s="12" t="s">
        <v>8326</v>
      </c>
      <c r="S177" s="9">
        <v>42148.676851851851</v>
      </c>
      <c r="T177" s="9">
        <v>42170.676851851851</v>
      </c>
    </row>
    <row r="178" spans="1:20" ht="10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0">
        <v>79.540000000000006</v>
      </c>
      <c r="Q178" s="12" t="s">
        <v>8323</v>
      </c>
      <c r="R178" s="12" t="s">
        <v>8326</v>
      </c>
      <c r="S178" s="9">
        <v>42341.180636574078</v>
      </c>
      <c r="T178" s="9">
        <v>42373.180636574078</v>
      </c>
    </row>
    <row r="179" spans="1:20" ht="9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0">
        <v>125.38</v>
      </c>
      <c r="Q179" s="12" t="s">
        <v>8323</v>
      </c>
      <c r="R179" s="12" t="s">
        <v>8326</v>
      </c>
      <c r="S179" s="9">
        <v>42087.768055555556</v>
      </c>
      <c r="T179" s="9">
        <v>42111.666666666672</v>
      </c>
    </row>
    <row r="180" spans="1:20" ht="9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0">
        <v>37.21</v>
      </c>
      <c r="Q180" s="12" t="s">
        <v>8323</v>
      </c>
      <c r="R180" s="12" t="s">
        <v>8326</v>
      </c>
      <c r="S180" s="9">
        <v>42693.742604166662</v>
      </c>
      <c r="T180" s="9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0">
        <v>57.26</v>
      </c>
      <c r="Q181" s="12" t="s">
        <v>8323</v>
      </c>
      <c r="R181" s="12" t="s">
        <v>8326</v>
      </c>
      <c r="S181" s="9">
        <v>42147.826840277776</v>
      </c>
      <c r="T181" s="9">
        <v>42176.934027777781</v>
      </c>
    </row>
    <row r="182" spans="1:20" ht="18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0">
        <v>33.99</v>
      </c>
      <c r="Q182" s="12" t="s">
        <v>8323</v>
      </c>
      <c r="R182" s="12" t="s">
        <v>8326</v>
      </c>
      <c r="S182" s="9">
        <v>40478.263923611114</v>
      </c>
      <c r="T182" s="9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0">
        <v>88.25</v>
      </c>
      <c r="Q183" s="12" t="s">
        <v>8323</v>
      </c>
      <c r="R183" s="12" t="s">
        <v>8326</v>
      </c>
      <c r="S183" s="9">
        <v>41820.62809027778</v>
      </c>
      <c r="T183" s="9">
        <v>41841.165972222225</v>
      </c>
    </row>
    <row r="184" spans="1:20" ht="9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0">
        <v>103.35</v>
      </c>
      <c r="Q184" s="12" t="s">
        <v>8323</v>
      </c>
      <c r="R184" s="12" t="s">
        <v>8326</v>
      </c>
      <c r="S184" s="9">
        <v>41862.83997685185</v>
      </c>
      <c r="T184" s="9">
        <v>41892.83997685185</v>
      </c>
    </row>
    <row r="185" spans="1:20" ht="12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0">
        <v>100.17</v>
      </c>
      <c r="Q185" s="12" t="s">
        <v>8323</v>
      </c>
      <c r="R185" s="12" t="s">
        <v>8326</v>
      </c>
      <c r="S185" s="9">
        <v>41947.762592592589</v>
      </c>
      <c r="T185" s="9">
        <v>41987.762592592597</v>
      </c>
    </row>
    <row r="186" spans="1:20" ht="13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0">
        <v>55.33</v>
      </c>
      <c r="Q186" s="12" t="s">
        <v>8323</v>
      </c>
      <c r="R186" s="12" t="s">
        <v>8326</v>
      </c>
      <c r="S186" s="9">
        <v>42261.917395833334</v>
      </c>
      <c r="T186" s="9">
        <v>42291.917395833334</v>
      </c>
    </row>
    <row r="187" spans="1:20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0">
        <v>63.36</v>
      </c>
      <c r="Q187" s="12" t="s">
        <v>8323</v>
      </c>
      <c r="R187" s="12" t="s">
        <v>8326</v>
      </c>
      <c r="S187" s="9">
        <v>41839.175706018519</v>
      </c>
      <c r="T187" s="9">
        <v>41853.175706018519</v>
      </c>
    </row>
    <row r="188" spans="1:20" ht="7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0">
        <v>86.23</v>
      </c>
      <c r="Q188" s="12" t="s">
        <v>8323</v>
      </c>
      <c r="R188" s="12" t="s">
        <v>8326</v>
      </c>
      <c r="S188" s="9">
        <v>42165.993125000001</v>
      </c>
      <c r="T188" s="9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0">
        <v>110.97</v>
      </c>
      <c r="Q189" s="12" t="s">
        <v>8323</v>
      </c>
      <c r="R189" s="12" t="s">
        <v>8326</v>
      </c>
      <c r="S189" s="9">
        <v>42430.040798611109</v>
      </c>
      <c r="T189" s="9">
        <v>42449.999131944445</v>
      </c>
    </row>
    <row r="190" spans="1:20" ht="13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0">
        <v>113.57</v>
      </c>
      <c r="Q190" s="12" t="s">
        <v>8323</v>
      </c>
      <c r="R190" s="12" t="s">
        <v>8326</v>
      </c>
      <c r="S190" s="9">
        <v>42026.88118055556</v>
      </c>
      <c r="T190" s="9">
        <v>42086.093055555553</v>
      </c>
    </row>
    <row r="191" spans="1:20" ht="13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0">
        <v>45.88</v>
      </c>
      <c r="Q191" s="12" t="s">
        <v>8323</v>
      </c>
      <c r="R191" s="12" t="s">
        <v>8326</v>
      </c>
      <c r="S191" s="9">
        <v>42206.835370370376</v>
      </c>
      <c r="T191" s="9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0">
        <v>49.06</v>
      </c>
      <c r="Q192" s="12" t="s">
        <v>8323</v>
      </c>
      <c r="R192" s="12" t="s">
        <v>8326</v>
      </c>
      <c r="S192" s="9">
        <v>42483.015694444446</v>
      </c>
      <c r="T192" s="9">
        <v>42489.290972222225</v>
      </c>
    </row>
    <row r="193" spans="1:20" ht="12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0">
        <v>99.5</v>
      </c>
      <c r="Q193" s="12" t="s">
        <v>8323</v>
      </c>
      <c r="R193" s="12" t="s">
        <v>8326</v>
      </c>
      <c r="S193" s="9">
        <v>42627.454097222217</v>
      </c>
      <c r="T193" s="9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0">
        <v>99</v>
      </c>
      <c r="Q194" s="12" t="s">
        <v>8323</v>
      </c>
      <c r="R194" s="12" t="s">
        <v>8326</v>
      </c>
      <c r="S194" s="9">
        <v>42460.335312499999</v>
      </c>
      <c r="T194" s="9">
        <v>42488.249305555553</v>
      </c>
    </row>
    <row r="195" spans="1:20" ht="7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0">
        <v>145.65</v>
      </c>
      <c r="Q195" s="12" t="s">
        <v>8323</v>
      </c>
      <c r="R195" s="12" t="s">
        <v>8326</v>
      </c>
      <c r="S195" s="9">
        <v>42521.010370370372</v>
      </c>
      <c r="T195" s="9">
        <v>42543.163194444445</v>
      </c>
    </row>
    <row r="196" spans="1:20" ht="10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0">
        <v>92.5</v>
      </c>
      <c r="Q196" s="12" t="s">
        <v>8323</v>
      </c>
      <c r="R196" s="12" t="s">
        <v>8326</v>
      </c>
      <c r="S196" s="9">
        <v>42447.896666666667</v>
      </c>
      <c r="T196" s="9">
        <v>42470.166666666672</v>
      </c>
    </row>
    <row r="197" spans="1:20" ht="6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0">
        <v>63.85</v>
      </c>
      <c r="Q197" s="12" t="s">
        <v>8323</v>
      </c>
      <c r="R197" s="12" t="s">
        <v>8326</v>
      </c>
      <c r="S197" s="9">
        <v>42171.824884259258</v>
      </c>
      <c r="T197" s="9">
        <v>42201.824884259258</v>
      </c>
    </row>
    <row r="198" spans="1:20" ht="10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0">
        <v>77.19</v>
      </c>
      <c r="Q198" s="12" t="s">
        <v>8323</v>
      </c>
      <c r="R198" s="12" t="s">
        <v>8326</v>
      </c>
      <c r="S198" s="9">
        <v>41974.898599537039</v>
      </c>
      <c r="T198" s="9">
        <v>42009.851388888885</v>
      </c>
    </row>
    <row r="199" spans="1:20" ht="10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0">
        <v>67.650000000000006</v>
      </c>
      <c r="Q199" s="12" t="s">
        <v>8323</v>
      </c>
      <c r="R199" s="12" t="s">
        <v>8326</v>
      </c>
      <c r="S199" s="9">
        <v>42171.725416666668</v>
      </c>
      <c r="T199" s="9">
        <v>42201.725416666668</v>
      </c>
    </row>
    <row r="200" spans="1:20" ht="15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0">
        <v>75.34</v>
      </c>
      <c r="Q200" s="12" t="s">
        <v>8323</v>
      </c>
      <c r="R200" s="12" t="s">
        <v>8326</v>
      </c>
      <c r="S200" s="9">
        <v>41781.096203703702</v>
      </c>
      <c r="T200" s="9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0">
        <v>47.03</v>
      </c>
      <c r="Q201" s="12" t="s">
        <v>8323</v>
      </c>
      <c r="R201" s="12" t="s">
        <v>8326</v>
      </c>
      <c r="S201" s="9">
        <v>42619.935694444444</v>
      </c>
      <c r="T201" s="9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0">
        <v>136.46</v>
      </c>
      <c r="Q202" s="12" t="s">
        <v>8323</v>
      </c>
      <c r="R202" s="12" t="s">
        <v>8326</v>
      </c>
      <c r="S202" s="9">
        <v>42219.915856481486</v>
      </c>
      <c r="T202" s="9">
        <v>42240.083333333328</v>
      </c>
    </row>
    <row r="203" spans="1:20" ht="12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0">
        <v>81.38</v>
      </c>
      <c r="Q203" s="12" t="s">
        <v>8323</v>
      </c>
      <c r="R203" s="12" t="s">
        <v>8326</v>
      </c>
      <c r="S203" s="9">
        <v>42500.041550925926</v>
      </c>
      <c r="T203" s="9">
        <v>42527.291666666672</v>
      </c>
    </row>
    <row r="204" spans="1:20" ht="7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0">
        <v>135.63</v>
      </c>
      <c r="Q204" s="12" t="s">
        <v>8323</v>
      </c>
      <c r="R204" s="12" t="s">
        <v>8326</v>
      </c>
      <c r="S204" s="9">
        <v>42418.425983796296</v>
      </c>
      <c r="T204" s="9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0">
        <v>74.53</v>
      </c>
      <c r="Q205" s="12" t="s">
        <v>8323</v>
      </c>
      <c r="R205" s="12" t="s">
        <v>8326</v>
      </c>
      <c r="S205" s="9">
        <v>41852.658310185187</v>
      </c>
      <c r="T205" s="9">
        <v>41882.658310185187</v>
      </c>
    </row>
    <row r="206" spans="1:20" ht="10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0">
        <v>96.67</v>
      </c>
      <c r="Q206" s="12" t="s">
        <v>8323</v>
      </c>
      <c r="R206" s="12" t="s">
        <v>8326</v>
      </c>
      <c r="S206" s="9">
        <v>41950.859560185185</v>
      </c>
      <c r="T206" s="9">
        <v>41964.204861111109</v>
      </c>
    </row>
    <row r="207" spans="1:20" ht="7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0">
        <v>50.4</v>
      </c>
      <c r="Q207" s="12" t="s">
        <v>8323</v>
      </c>
      <c r="R207" s="12" t="s">
        <v>8326</v>
      </c>
      <c r="S207" s="9">
        <v>42458.641724537039</v>
      </c>
      <c r="T207" s="9">
        <v>42488.641724537039</v>
      </c>
    </row>
    <row r="208" spans="1:20" ht="7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0">
        <v>47.88</v>
      </c>
      <c r="Q208" s="12" t="s">
        <v>8323</v>
      </c>
      <c r="R208" s="12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0">
        <v>80.72</v>
      </c>
      <c r="Q209" s="12" t="s">
        <v>8323</v>
      </c>
      <c r="R209" s="12" t="s">
        <v>8326</v>
      </c>
      <c r="S209" s="9">
        <v>42545.774189814809</v>
      </c>
      <c r="T209" s="9">
        <v>42605.774189814809</v>
      </c>
    </row>
    <row r="210" spans="1:20" ht="7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0">
        <v>111.89</v>
      </c>
      <c r="Q210" s="12" t="s">
        <v>8323</v>
      </c>
      <c r="R210" s="12" t="s">
        <v>8326</v>
      </c>
      <c r="S210" s="9">
        <v>41937.95344907407</v>
      </c>
      <c r="T210" s="9">
        <v>41972.995115740734</v>
      </c>
    </row>
    <row r="211" spans="1:20" ht="9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0">
        <v>37.14</v>
      </c>
      <c r="Q211" s="12" t="s">
        <v>8323</v>
      </c>
      <c r="R211" s="12" t="s">
        <v>8326</v>
      </c>
      <c r="S211" s="9">
        <v>42270.582141203704</v>
      </c>
      <c r="T211" s="9">
        <v>42301.895138888889</v>
      </c>
    </row>
    <row r="212" spans="1:20" ht="4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0">
        <v>70.569999999999993</v>
      </c>
      <c r="Q212" s="12" t="s">
        <v>8323</v>
      </c>
      <c r="R212" s="12" t="s">
        <v>8326</v>
      </c>
      <c r="S212" s="9">
        <v>42675.832465277781</v>
      </c>
      <c r="T212" s="9">
        <v>42705.332638888889</v>
      </c>
    </row>
    <row r="213" spans="1:20" ht="4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0">
        <v>50.9</v>
      </c>
      <c r="Q213" s="12" t="s">
        <v>8323</v>
      </c>
      <c r="R213" s="12" t="s">
        <v>8326</v>
      </c>
      <c r="S213" s="9">
        <v>41772.105937500004</v>
      </c>
      <c r="T213" s="9">
        <v>41803.916666666664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0">
        <v>49.69</v>
      </c>
      <c r="Q214" s="12" t="s">
        <v>8323</v>
      </c>
      <c r="R214" s="12" t="s">
        <v>8326</v>
      </c>
      <c r="S214" s="9">
        <v>42050.008368055554</v>
      </c>
      <c r="T214" s="9">
        <v>42076.290972222225</v>
      </c>
    </row>
    <row r="215" spans="1:20" ht="7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0">
        <v>66.959999999999994</v>
      </c>
      <c r="Q215" s="12" t="s">
        <v>8323</v>
      </c>
      <c r="R215" s="12" t="s">
        <v>8326</v>
      </c>
      <c r="S215" s="9">
        <v>42125.772812499999</v>
      </c>
      <c r="T215" s="9">
        <v>42155.772812499999</v>
      </c>
    </row>
    <row r="216" spans="1:20" ht="7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0">
        <v>235.46</v>
      </c>
      <c r="Q216" s="12" t="s">
        <v>8323</v>
      </c>
      <c r="R216" s="12" t="s">
        <v>8326</v>
      </c>
      <c r="S216" s="9">
        <v>42055.277199074073</v>
      </c>
      <c r="T216" s="9">
        <v>42082.610416666663</v>
      </c>
    </row>
    <row r="217" spans="1:20" ht="9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0">
        <v>55.6</v>
      </c>
      <c r="Q217" s="12" t="s">
        <v>8323</v>
      </c>
      <c r="R217" s="12" t="s">
        <v>8326</v>
      </c>
      <c r="S217" s="9">
        <v>42270.7269212963</v>
      </c>
      <c r="T217" s="9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0">
        <v>203.2</v>
      </c>
      <c r="Q218" s="12" t="s">
        <v>8323</v>
      </c>
      <c r="R218" s="12" t="s">
        <v>8326</v>
      </c>
      <c r="S218" s="9">
        <v>42380.884872685187</v>
      </c>
      <c r="T218" s="9">
        <v>42398.249305555553</v>
      </c>
    </row>
    <row r="219" spans="1:20" ht="12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0">
        <v>105</v>
      </c>
      <c r="Q219" s="12" t="s">
        <v>8323</v>
      </c>
      <c r="R219" s="12" t="s">
        <v>8326</v>
      </c>
      <c r="S219" s="9">
        <v>41829.734259259261</v>
      </c>
      <c r="T219" s="9">
        <v>41874.734259259261</v>
      </c>
    </row>
    <row r="220" spans="1:20" ht="4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0">
        <v>126.46</v>
      </c>
      <c r="Q220" s="12" t="s">
        <v>8323</v>
      </c>
      <c r="R220" s="12" t="s">
        <v>8326</v>
      </c>
      <c r="S220" s="9">
        <v>42056.013124999998</v>
      </c>
      <c r="T220" s="9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0">
        <v>131.91</v>
      </c>
      <c r="Q221" s="12" t="s">
        <v>8323</v>
      </c>
      <c r="R221" s="12" t="s">
        <v>8326</v>
      </c>
      <c r="S221" s="9">
        <v>41862.864675925928</v>
      </c>
      <c r="T221" s="9">
        <v>41876.864675925928</v>
      </c>
    </row>
    <row r="222" spans="1:20" ht="13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0">
        <v>84.17</v>
      </c>
      <c r="Q222" s="12" t="s">
        <v>8323</v>
      </c>
      <c r="R222" s="12" t="s">
        <v>8326</v>
      </c>
      <c r="S222" s="9">
        <v>42205.710879629631</v>
      </c>
      <c r="T222" s="9">
        <v>42235.710879629631</v>
      </c>
    </row>
    <row r="223" spans="1:20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0">
        <v>64.47</v>
      </c>
      <c r="Q223" s="12" t="s">
        <v>8323</v>
      </c>
      <c r="R223" s="12" t="s">
        <v>8326</v>
      </c>
      <c r="S223" s="9">
        <v>42053.671666666662</v>
      </c>
      <c r="T223" s="9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0">
        <v>272.73</v>
      </c>
      <c r="Q224" s="12" t="s">
        <v>8323</v>
      </c>
      <c r="R224" s="12" t="s">
        <v>8326</v>
      </c>
      <c r="S224" s="9">
        <v>41758.839675925927</v>
      </c>
      <c r="T224" s="9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0">
        <v>88.24</v>
      </c>
      <c r="Q225" s="12" t="s">
        <v>8323</v>
      </c>
      <c r="R225" s="12" t="s">
        <v>8326</v>
      </c>
      <c r="S225" s="9">
        <v>41828.736921296295</v>
      </c>
      <c r="T225" s="9">
        <v>41846.291666666664</v>
      </c>
    </row>
    <row r="226" spans="1:20" ht="12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0">
        <v>57.55</v>
      </c>
      <c r="Q226" s="12" t="s">
        <v>8323</v>
      </c>
      <c r="R226" s="12" t="s">
        <v>8326</v>
      </c>
      <c r="S226" s="9">
        <v>41781.666770833333</v>
      </c>
      <c r="T226" s="9">
        <v>41811.666770833333</v>
      </c>
    </row>
    <row r="227" spans="1:20" ht="7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0">
        <v>83.57</v>
      </c>
      <c r="Q227" s="12" t="s">
        <v>8323</v>
      </c>
      <c r="R227" s="12" t="s">
        <v>8326</v>
      </c>
      <c r="S227" s="9">
        <v>41792.542986111112</v>
      </c>
      <c r="T227" s="9">
        <v>41813.75</v>
      </c>
    </row>
    <row r="228" spans="1:20" ht="4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0">
        <v>83.51</v>
      </c>
      <c r="Q228" s="12" t="s">
        <v>8323</v>
      </c>
      <c r="R228" s="12" t="s">
        <v>8326</v>
      </c>
      <c r="S228" s="9">
        <v>42268.127696759257</v>
      </c>
      <c r="T228" s="9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0">
        <v>62.59</v>
      </c>
      <c r="Q229" s="12" t="s">
        <v>8323</v>
      </c>
      <c r="R229" s="12" t="s">
        <v>8326</v>
      </c>
      <c r="S229" s="9">
        <v>42462.140868055561</v>
      </c>
      <c r="T229" s="9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0">
        <v>58.57</v>
      </c>
      <c r="Q230" s="12" t="s">
        <v>8323</v>
      </c>
      <c r="R230" s="12" t="s">
        <v>8326</v>
      </c>
      <c r="S230" s="9">
        <v>42451.095856481479</v>
      </c>
      <c r="T230" s="9">
        <v>42465.095856481479</v>
      </c>
    </row>
    <row r="231" spans="1:20" ht="12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0">
        <v>77.22</v>
      </c>
      <c r="Q231" s="12" t="s">
        <v>8323</v>
      </c>
      <c r="R231" s="12" t="s">
        <v>8326</v>
      </c>
      <c r="S231" s="9">
        <v>41898.168125000004</v>
      </c>
      <c r="T231" s="9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0">
        <v>64.91</v>
      </c>
      <c r="Q232" s="12" t="s">
        <v>8323</v>
      </c>
      <c r="R232" s="12" t="s">
        <v>8326</v>
      </c>
      <c r="S232" s="9">
        <v>42506.760405092587</v>
      </c>
      <c r="T232" s="9">
        <v>42536.760405092587</v>
      </c>
    </row>
    <row r="233" spans="1:20" ht="10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0">
        <v>41.24</v>
      </c>
      <c r="Q233" s="12" t="s">
        <v>8323</v>
      </c>
      <c r="R233" s="12" t="s">
        <v>8326</v>
      </c>
      <c r="S233" s="9">
        <v>42284.516064814816</v>
      </c>
      <c r="T233" s="9">
        <v>42307.875</v>
      </c>
    </row>
    <row r="234" spans="1:20" ht="10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0">
        <v>50.98</v>
      </c>
      <c r="Q234" s="12" t="s">
        <v>8323</v>
      </c>
      <c r="R234" s="12" t="s">
        <v>8326</v>
      </c>
      <c r="S234" s="9">
        <v>42016.706678240742</v>
      </c>
      <c r="T234" s="9">
        <v>42047.249305555553</v>
      </c>
    </row>
    <row r="235" spans="1:20" ht="13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0">
        <v>61.02</v>
      </c>
      <c r="Q235" s="12" t="s">
        <v>8323</v>
      </c>
      <c r="R235" s="12" t="s">
        <v>8326</v>
      </c>
      <c r="S235" s="9">
        <v>42264.29178240741</v>
      </c>
      <c r="T235" s="9">
        <v>42294.29178240741</v>
      </c>
    </row>
    <row r="236" spans="1:20" ht="6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0">
        <v>40.07</v>
      </c>
      <c r="Q236" s="12" t="s">
        <v>8323</v>
      </c>
      <c r="R236" s="12" t="s">
        <v>8326</v>
      </c>
      <c r="S236" s="9">
        <v>41491.79478009259</v>
      </c>
      <c r="T236" s="9">
        <v>41509.79478009259</v>
      </c>
    </row>
    <row r="237" spans="1:20" ht="12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0">
        <v>47.46</v>
      </c>
      <c r="Q237" s="12" t="s">
        <v>8323</v>
      </c>
      <c r="R237" s="12" t="s">
        <v>8326</v>
      </c>
      <c r="S237" s="9">
        <v>41759.13962962963</v>
      </c>
      <c r="T237" s="9">
        <v>41791.165972222225</v>
      </c>
    </row>
    <row r="238" spans="1:20" ht="15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0">
        <v>37.590000000000003</v>
      </c>
      <c r="Q238" s="12" t="s">
        <v>8323</v>
      </c>
      <c r="R238" s="12" t="s">
        <v>8326</v>
      </c>
      <c r="S238" s="9">
        <v>41766.80572916667</v>
      </c>
      <c r="T238" s="9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0">
        <v>64.63</v>
      </c>
      <c r="Q239" s="12" t="s">
        <v>8323</v>
      </c>
      <c r="R239" s="12" t="s">
        <v>8326</v>
      </c>
      <c r="S239" s="9">
        <v>42170.910231481481</v>
      </c>
      <c r="T239" s="9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0">
        <v>292.77999999999997</v>
      </c>
      <c r="Q240" s="12" t="s">
        <v>8323</v>
      </c>
      <c r="R240" s="12" t="s">
        <v>8326</v>
      </c>
      <c r="S240" s="9">
        <v>41822.57503472222</v>
      </c>
      <c r="T240" s="9">
        <v>41825.041666666664</v>
      </c>
    </row>
    <row r="241" spans="1:20" ht="13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0">
        <v>48.7</v>
      </c>
      <c r="Q241" s="12" t="s">
        <v>8323</v>
      </c>
      <c r="R241" s="12" t="s">
        <v>8326</v>
      </c>
      <c r="S241" s="9">
        <v>42493.219236111108</v>
      </c>
      <c r="T241" s="9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0">
        <v>866.67</v>
      </c>
      <c r="Q242" s="12" t="s">
        <v>8323</v>
      </c>
      <c r="R242" s="12" t="s">
        <v>8326</v>
      </c>
      <c r="S242" s="9">
        <v>42321.101759259262</v>
      </c>
      <c r="T242" s="9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0">
        <v>66.510000000000005</v>
      </c>
      <c r="Q243" s="12" t="s">
        <v>8323</v>
      </c>
      <c r="R243" s="12" t="s">
        <v>8326</v>
      </c>
      <c r="S243" s="9">
        <v>41760.935706018521</v>
      </c>
      <c r="T243" s="9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0">
        <v>52.55</v>
      </c>
      <c r="Q244" s="12" t="s">
        <v>8323</v>
      </c>
      <c r="R244" s="12" t="s">
        <v>8326</v>
      </c>
      <c r="S244" s="9">
        <v>42016.800208333334</v>
      </c>
      <c r="T244" s="9">
        <v>42032.916666666672</v>
      </c>
    </row>
    <row r="245" spans="1:20" ht="9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0">
        <v>59.65</v>
      </c>
      <c r="Q245" s="12" t="s">
        <v>8323</v>
      </c>
      <c r="R245" s="12" t="s">
        <v>8326</v>
      </c>
      <c r="S245" s="9">
        <v>42294.429641203707</v>
      </c>
      <c r="T245" s="9">
        <v>42321.845138888893</v>
      </c>
    </row>
    <row r="246" spans="1:20" ht="10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0">
        <v>77.73</v>
      </c>
      <c r="Q246" s="12" t="s">
        <v>8323</v>
      </c>
      <c r="R246" s="12" t="s">
        <v>8326</v>
      </c>
      <c r="S246" s="9">
        <v>42417.585532407407</v>
      </c>
      <c r="T246" s="9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0">
        <v>121.9</v>
      </c>
      <c r="Q247" s="12" t="s">
        <v>8323</v>
      </c>
      <c r="R247" s="12" t="s">
        <v>8326</v>
      </c>
      <c r="S247" s="9">
        <v>42451.496817129635</v>
      </c>
      <c r="T247" s="9">
        <v>42459.610416666663</v>
      </c>
    </row>
    <row r="248" spans="1:20" ht="120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0">
        <v>47.41</v>
      </c>
      <c r="Q248" s="12" t="s">
        <v>8323</v>
      </c>
      <c r="R248" s="12" t="s">
        <v>8326</v>
      </c>
      <c r="S248" s="9">
        <v>42203.680300925931</v>
      </c>
      <c r="T248" s="9">
        <v>42221.774999999994</v>
      </c>
    </row>
    <row r="249" spans="1:20" ht="120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0">
        <v>60.95</v>
      </c>
      <c r="Q249" s="12" t="s">
        <v>8323</v>
      </c>
      <c r="R249" s="12" t="s">
        <v>8326</v>
      </c>
      <c r="S249" s="9">
        <v>42590.90425925926</v>
      </c>
      <c r="T249" s="9">
        <v>42606.90425925926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0">
        <v>44.91</v>
      </c>
      <c r="Q250" s="12" t="s">
        <v>8323</v>
      </c>
      <c r="R250" s="12" t="s">
        <v>8326</v>
      </c>
      <c r="S250" s="9">
        <v>42283.864351851851</v>
      </c>
      <c r="T250" s="9">
        <v>42313.906018518523</v>
      </c>
    </row>
    <row r="251" spans="1:20" ht="9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0">
        <v>72.709999999999994</v>
      </c>
      <c r="Q251" s="12" t="s">
        <v>8323</v>
      </c>
      <c r="R251" s="12" t="s">
        <v>8326</v>
      </c>
      <c r="S251" s="9">
        <v>41988.829942129625</v>
      </c>
      <c r="T251" s="9">
        <v>42046.207638888889</v>
      </c>
    </row>
    <row r="252" spans="1:20" ht="9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0">
        <v>66.45</v>
      </c>
      <c r="Q252" s="12" t="s">
        <v>8323</v>
      </c>
      <c r="R252" s="12" t="s">
        <v>8326</v>
      </c>
      <c r="S252" s="9">
        <v>42513.045798611114</v>
      </c>
      <c r="T252" s="9">
        <v>42543.045798611114</v>
      </c>
    </row>
    <row r="253" spans="1:20" ht="7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0">
        <v>35.49</v>
      </c>
      <c r="Q253" s="12" t="s">
        <v>8323</v>
      </c>
      <c r="R253" s="12" t="s">
        <v>8326</v>
      </c>
      <c r="S253" s="9">
        <v>42144.041851851856</v>
      </c>
      <c r="T253" s="9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0">
        <v>63</v>
      </c>
      <c r="Q254" s="12" t="s">
        <v>8323</v>
      </c>
      <c r="R254" s="12" t="s">
        <v>8326</v>
      </c>
      <c r="S254" s="9">
        <v>41897.602037037039</v>
      </c>
      <c r="T254" s="9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0">
        <v>61</v>
      </c>
      <c r="Q255" s="12" t="s">
        <v>8323</v>
      </c>
      <c r="R255" s="12" t="s">
        <v>8326</v>
      </c>
      <c r="S255" s="9">
        <v>42664.809560185182</v>
      </c>
      <c r="T255" s="9">
        <v>42685.916666666672</v>
      </c>
    </row>
    <row r="256" spans="1:20" ht="9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0">
        <v>50</v>
      </c>
      <c r="Q256" s="12" t="s">
        <v>8323</v>
      </c>
      <c r="R256" s="12" t="s">
        <v>8326</v>
      </c>
      <c r="S256" s="9">
        <v>42675.057997685188</v>
      </c>
      <c r="T256" s="9">
        <v>42705.099664351852</v>
      </c>
    </row>
    <row r="257" spans="1:20" ht="7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0">
        <v>227.27</v>
      </c>
      <c r="Q257" s="12" t="s">
        <v>8323</v>
      </c>
      <c r="R257" s="12" t="s">
        <v>8326</v>
      </c>
      <c r="S257" s="9">
        <v>41856.010069444441</v>
      </c>
      <c r="T257" s="9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0">
        <v>104.17</v>
      </c>
      <c r="Q258" s="12" t="s">
        <v>8323</v>
      </c>
      <c r="R258" s="12" t="s">
        <v>8326</v>
      </c>
      <c r="S258" s="9">
        <v>42040.831678240742</v>
      </c>
      <c r="T258" s="9">
        <v>42070.831678240742</v>
      </c>
    </row>
    <row r="259" spans="1:20" ht="13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0">
        <v>40.85</v>
      </c>
      <c r="Q259" s="12" t="s">
        <v>8323</v>
      </c>
      <c r="R259" s="12" t="s">
        <v>8326</v>
      </c>
      <c r="S259" s="9">
        <v>42282.768414351856</v>
      </c>
      <c r="T259" s="9">
        <v>42312.810081018513</v>
      </c>
    </row>
    <row r="260" spans="1:20" ht="13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0">
        <v>104.57</v>
      </c>
      <c r="Q260" s="12" t="s">
        <v>8323</v>
      </c>
      <c r="R260" s="12" t="s">
        <v>8326</v>
      </c>
      <c r="S260" s="9">
        <v>42494.683634259258</v>
      </c>
      <c r="T260" s="9">
        <v>42524.6875</v>
      </c>
    </row>
    <row r="261" spans="1:20" ht="12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0">
        <v>44.54</v>
      </c>
      <c r="Q261" s="12" t="s">
        <v>8323</v>
      </c>
      <c r="R261" s="12" t="s">
        <v>8326</v>
      </c>
      <c r="S261" s="9">
        <v>41842.607592592591</v>
      </c>
      <c r="T261" s="9">
        <v>41864.916666666664</v>
      </c>
    </row>
    <row r="262" spans="1:20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0">
        <v>41.42</v>
      </c>
      <c r="Q262" s="12" t="s">
        <v>8323</v>
      </c>
      <c r="R262" s="12" t="s">
        <v>8326</v>
      </c>
      <c r="S262" s="9">
        <v>41891.665324074071</v>
      </c>
      <c r="T262" s="9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0">
        <v>80.03</v>
      </c>
      <c r="Q263" s="12" t="s">
        <v>8323</v>
      </c>
      <c r="R263" s="12" t="s">
        <v>8326</v>
      </c>
      <c r="S263" s="9">
        <v>42382.244409722218</v>
      </c>
      <c r="T263" s="9">
        <v>42396.041666666672</v>
      </c>
    </row>
    <row r="264" spans="1:20" ht="9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0">
        <v>51.22</v>
      </c>
      <c r="Q264" s="12" t="s">
        <v>8323</v>
      </c>
      <c r="R264" s="12" t="s">
        <v>8326</v>
      </c>
      <c r="S264" s="9">
        <v>41960.119085648148</v>
      </c>
      <c r="T264" s="9">
        <v>41990.119085648148</v>
      </c>
    </row>
    <row r="265" spans="1:20" ht="10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0">
        <v>79.31</v>
      </c>
      <c r="Q265" s="12" t="s">
        <v>8323</v>
      </c>
      <c r="R265" s="12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0">
        <v>87.96</v>
      </c>
      <c r="Q266" s="12" t="s">
        <v>8323</v>
      </c>
      <c r="R266" s="12" t="s">
        <v>8326</v>
      </c>
      <c r="S266" s="9">
        <v>41976.331979166673</v>
      </c>
      <c r="T266" s="9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8323</v>
      </c>
      <c r="R267" s="12" t="s">
        <v>8326</v>
      </c>
      <c r="S267" s="9">
        <v>42053.916921296302</v>
      </c>
      <c r="T267" s="9">
        <v>42079.875</v>
      </c>
    </row>
    <row r="268" spans="1:20" ht="7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0">
        <v>31.62</v>
      </c>
      <c r="Q268" s="12" t="s">
        <v>8323</v>
      </c>
      <c r="R268" s="12" t="s">
        <v>8326</v>
      </c>
      <c r="S268" s="9">
        <v>41789.080370370371</v>
      </c>
      <c r="T268" s="9">
        <v>41822.166666666664</v>
      </c>
    </row>
    <row r="269" spans="1:20" ht="12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0">
        <v>73.400000000000006</v>
      </c>
      <c r="Q269" s="12" t="s">
        <v>8323</v>
      </c>
      <c r="R269" s="12" t="s">
        <v>8326</v>
      </c>
      <c r="S269" s="9">
        <v>41786.761354166665</v>
      </c>
      <c r="T269" s="9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0">
        <v>52.21</v>
      </c>
      <c r="Q270" s="12" t="s">
        <v>8323</v>
      </c>
      <c r="R270" s="12" t="s">
        <v>8326</v>
      </c>
      <c r="S270" s="9">
        <v>42380.581180555557</v>
      </c>
      <c r="T270" s="9">
        <v>42405.916666666672</v>
      </c>
    </row>
    <row r="271" spans="1:20" ht="7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0">
        <v>39.67</v>
      </c>
      <c r="Q271" s="12" t="s">
        <v>8323</v>
      </c>
      <c r="R271" s="12" t="s">
        <v>8326</v>
      </c>
      <c r="S271" s="9">
        <v>41477.930914351848</v>
      </c>
      <c r="T271" s="9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0">
        <v>113.42</v>
      </c>
      <c r="Q272" s="12" t="s">
        <v>8323</v>
      </c>
      <c r="R272" s="12" t="s">
        <v>8326</v>
      </c>
      <c r="S272" s="9">
        <v>42171.034861111111</v>
      </c>
      <c r="T272" s="9">
        <v>42195.291666666672</v>
      </c>
    </row>
    <row r="273" spans="1:20" ht="7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0">
        <v>89.67</v>
      </c>
      <c r="Q273" s="12" t="s">
        <v>8323</v>
      </c>
      <c r="R273" s="12" t="s">
        <v>8326</v>
      </c>
      <c r="S273" s="9">
        <v>42183.231006944443</v>
      </c>
      <c r="T273" s="9">
        <v>42228.231006944443</v>
      </c>
    </row>
    <row r="274" spans="1:20" ht="9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0">
        <v>107.25</v>
      </c>
      <c r="Q274" s="12" t="s">
        <v>8323</v>
      </c>
      <c r="R274" s="12" t="s">
        <v>8326</v>
      </c>
      <c r="S274" s="9">
        <v>42284.69694444444</v>
      </c>
      <c r="T274" s="9">
        <v>42301.165972222225</v>
      </c>
    </row>
    <row r="275" spans="1:20" ht="75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0">
        <v>164.62</v>
      </c>
      <c r="Q275" s="12" t="s">
        <v>8323</v>
      </c>
      <c r="R275" s="12" t="s">
        <v>8326</v>
      </c>
      <c r="S275" s="9">
        <v>42411.942291666666</v>
      </c>
      <c r="T275" s="9">
        <v>42434.041666666672</v>
      </c>
    </row>
    <row r="276" spans="1:20" ht="7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0">
        <v>164.62</v>
      </c>
      <c r="Q276" s="12" t="s">
        <v>8323</v>
      </c>
      <c r="R276" s="12" t="s">
        <v>8326</v>
      </c>
      <c r="S276" s="9">
        <v>42171.317442129628</v>
      </c>
      <c r="T276" s="9">
        <v>42195.875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0">
        <v>78.52</v>
      </c>
      <c r="Q277" s="12" t="s">
        <v>8323</v>
      </c>
      <c r="R277" s="12" t="s">
        <v>8326</v>
      </c>
      <c r="S277" s="9">
        <v>42497.275706018518</v>
      </c>
      <c r="T277" s="9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0">
        <v>60.29</v>
      </c>
      <c r="Q278" s="12" t="s">
        <v>8323</v>
      </c>
      <c r="R278" s="12" t="s">
        <v>8326</v>
      </c>
      <c r="S278" s="9">
        <v>42132.036168981482</v>
      </c>
      <c r="T278" s="9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0">
        <v>123.94</v>
      </c>
      <c r="Q279" s="12" t="s">
        <v>8323</v>
      </c>
      <c r="R279" s="12" t="s">
        <v>8326</v>
      </c>
      <c r="S279" s="9">
        <v>42694.110185185185</v>
      </c>
      <c r="T279" s="9">
        <v>42709.041666666672</v>
      </c>
    </row>
    <row r="280" spans="1:20" ht="13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0">
        <v>61.82</v>
      </c>
      <c r="Q280" s="12" t="s">
        <v>8323</v>
      </c>
      <c r="R280" s="12" t="s">
        <v>8326</v>
      </c>
      <c r="S280" s="9">
        <v>42058.904074074075</v>
      </c>
      <c r="T280" s="9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0">
        <v>51.22</v>
      </c>
      <c r="Q281" s="12" t="s">
        <v>8323</v>
      </c>
      <c r="R281" s="12" t="s">
        <v>8326</v>
      </c>
      <c r="S281" s="9">
        <v>41946.644745370373</v>
      </c>
      <c r="T281" s="9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0">
        <v>53.85</v>
      </c>
      <c r="Q282" s="12" t="s">
        <v>8323</v>
      </c>
      <c r="R282" s="12" t="s">
        <v>8326</v>
      </c>
      <c r="S282" s="9">
        <v>41810.142199074071</v>
      </c>
      <c r="T282" s="9">
        <v>41824.142199074071</v>
      </c>
    </row>
    <row r="283" spans="1:20" ht="7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0">
        <v>59.6</v>
      </c>
      <c r="Q283" s="12" t="s">
        <v>8323</v>
      </c>
      <c r="R283" s="12" t="s">
        <v>8326</v>
      </c>
      <c r="S283" s="9">
        <v>42056.65143518518</v>
      </c>
      <c r="T283" s="9">
        <v>42091.609768518523</v>
      </c>
    </row>
    <row r="284" spans="1:20" ht="7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0">
        <v>53.23</v>
      </c>
      <c r="Q284" s="12" t="s">
        <v>8323</v>
      </c>
      <c r="R284" s="12" t="s">
        <v>8326</v>
      </c>
      <c r="S284" s="9">
        <v>42128.736608796295</v>
      </c>
      <c r="T284" s="9">
        <v>42141.125</v>
      </c>
    </row>
    <row r="285" spans="1:20" ht="13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0">
        <v>68.67</v>
      </c>
      <c r="Q285" s="12" t="s">
        <v>8323</v>
      </c>
      <c r="R285" s="12" t="s">
        <v>8326</v>
      </c>
      <c r="S285" s="9">
        <v>42121.756921296299</v>
      </c>
      <c r="T285" s="9">
        <v>42156.208333333328</v>
      </c>
    </row>
    <row r="286" spans="1:20" ht="7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0">
        <v>70.86</v>
      </c>
      <c r="Q286" s="12" t="s">
        <v>8323</v>
      </c>
      <c r="R286" s="12" t="s">
        <v>8326</v>
      </c>
      <c r="S286" s="9">
        <v>42195.749745370369</v>
      </c>
      <c r="T286" s="9">
        <v>42206.125</v>
      </c>
    </row>
    <row r="287" spans="1:20" ht="7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0">
        <v>102.5</v>
      </c>
      <c r="Q287" s="12" t="s">
        <v>8323</v>
      </c>
      <c r="R287" s="12" t="s">
        <v>8326</v>
      </c>
      <c r="S287" s="9">
        <v>42550.701886574068</v>
      </c>
      <c r="T287" s="9">
        <v>42580.701886574068</v>
      </c>
    </row>
    <row r="288" spans="1:20" ht="12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0">
        <v>73.209999999999994</v>
      </c>
      <c r="Q288" s="12" t="s">
        <v>8323</v>
      </c>
      <c r="R288" s="12" t="s">
        <v>8326</v>
      </c>
      <c r="S288" s="9">
        <v>42591.899988425925</v>
      </c>
      <c r="T288" s="9">
        <v>42622.166666666672</v>
      </c>
    </row>
    <row r="289" spans="1:20" ht="12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0">
        <v>52.49</v>
      </c>
      <c r="Q289" s="12" t="s">
        <v>8323</v>
      </c>
      <c r="R289" s="12" t="s">
        <v>8326</v>
      </c>
      <c r="S289" s="9">
        <v>42503.559467592597</v>
      </c>
      <c r="T289" s="9">
        <v>42524.875</v>
      </c>
    </row>
    <row r="290" spans="1:20" ht="12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0">
        <v>88.74</v>
      </c>
      <c r="Q290" s="12" t="s">
        <v>8323</v>
      </c>
      <c r="R290" s="12" t="s">
        <v>8326</v>
      </c>
      <c r="S290" s="9">
        <v>41928.170497685183</v>
      </c>
      <c r="T290" s="9">
        <v>41949.249305555553</v>
      </c>
    </row>
    <row r="291" spans="1:20" ht="10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0">
        <v>106.84</v>
      </c>
      <c r="Q291" s="12" t="s">
        <v>8323</v>
      </c>
      <c r="R291" s="12" t="s">
        <v>8326</v>
      </c>
      <c r="S291" s="9">
        <v>42505.738032407404</v>
      </c>
      <c r="T291" s="9">
        <v>42525.738032407404</v>
      </c>
    </row>
    <row r="292" spans="1:20" ht="10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0">
        <v>63.28</v>
      </c>
      <c r="Q292" s="12" t="s">
        <v>8323</v>
      </c>
      <c r="R292" s="12" t="s">
        <v>8326</v>
      </c>
      <c r="S292" s="9">
        <v>42155.142638888887</v>
      </c>
      <c r="T292" s="9">
        <v>42215.142638888887</v>
      </c>
    </row>
    <row r="293" spans="1:20" ht="9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0">
        <v>65.16</v>
      </c>
      <c r="Q293" s="12" t="s">
        <v>8323</v>
      </c>
      <c r="R293" s="12" t="s">
        <v>8326</v>
      </c>
      <c r="S293" s="9">
        <v>42712.23474537037</v>
      </c>
      <c r="T293" s="9">
        <v>42735.707638888889</v>
      </c>
    </row>
    <row r="294" spans="1:20" ht="9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0">
        <v>61.06</v>
      </c>
      <c r="Q294" s="12" t="s">
        <v>8323</v>
      </c>
      <c r="R294" s="12" t="s">
        <v>8326</v>
      </c>
      <c r="S294" s="9">
        <v>42632.348310185189</v>
      </c>
      <c r="T294" s="9">
        <v>42663.204861111109</v>
      </c>
    </row>
    <row r="295" spans="1:20" ht="6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0">
        <v>55.97</v>
      </c>
      <c r="Q295" s="12" t="s">
        <v>8323</v>
      </c>
      <c r="R295" s="12" t="s">
        <v>8326</v>
      </c>
      <c r="S295" s="9">
        <v>42592.066921296297</v>
      </c>
      <c r="T295" s="9">
        <v>42617.066921296297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0">
        <v>38.5</v>
      </c>
      <c r="Q296" s="12" t="s">
        <v>8323</v>
      </c>
      <c r="R296" s="12" t="s">
        <v>8326</v>
      </c>
      <c r="S296" s="9">
        <v>40884.066678240742</v>
      </c>
      <c r="T296" s="9">
        <v>40926.958333333336</v>
      </c>
    </row>
    <row r="297" spans="1:20" ht="13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0">
        <v>133.33000000000001</v>
      </c>
      <c r="Q297" s="12" t="s">
        <v>8323</v>
      </c>
      <c r="R297" s="12" t="s">
        <v>8326</v>
      </c>
      <c r="S297" s="9">
        <v>41953.8675</v>
      </c>
      <c r="T297" s="9">
        <v>41983.8675</v>
      </c>
    </row>
    <row r="298" spans="1:20" ht="12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0">
        <v>95.24</v>
      </c>
      <c r="Q298" s="12" t="s">
        <v>8323</v>
      </c>
      <c r="R298" s="12" t="s">
        <v>8326</v>
      </c>
      <c r="S298" s="9">
        <v>41839.730937500004</v>
      </c>
      <c r="T298" s="9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0">
        <v>68.97</v>
      </c>
      <c r="Q299" s="12" t="s">
        <v>8323</v>
      </c>
      <c r="R299" s="12" t="s">
        <v>8326</v>
      </c>
      <c r="S299" s="9">
        <v>42460.741747685184</v>
      </c>
      <c r="T299" s="9">
        <v>42511.165972222225</v>
      </c>
    </row>
    <row r="300" spans="1:20" ht="13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0">
        <v>65.17</v>
      </c>
      <c r="Q300" s="12" t="s">
        <v>8323</v>
      </c>
      <c r="R300" s="12" t="s">
        <v>8326</v>
      </c>
      <c r="S300" s="9">
        <v>42524.782638888893</v>
      </c>
      <c r="T300" s="9">
        <v>42544.782638888893</v>
      </c>
    </row>
    <row r="301" spans="1:20" ht="6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0">
        <v>36.08</v>
      </c>
      <c r="Q301" s="12" t="s">
        <v>8323</v>
      </c>
      <c r="R301" s="12" t="s">
        <v>8326</v>
      </c>
      <c r="S301" s="9">
        <v>42709.134780092587</v>
      </c>
      <c r="T301" s="9">
        <v>42739.134780092587</v>
      </c>
    </row>
    <row r="302" spans="1:20" ht="10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0">
        <v>80.87</v>
      </c>
      <c r="Q302" s="12" t="s">
        <v>8323</v>
      </c>
      <c r="R302" s="12" t="s">
        <v>8326</v>
      </c>
      <c r="S302" s="9">
        <v>42552.048356481479</v>
      </c>
      <c r="T302" s="9">
        <v>42573.226388888885</v>
      </c>
    </row>
    <row r="303" spans="1:20" ht="7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0">
        <v>41.22</v>
      </c>
      <c r="Q303" s="12" t="s">
        <v>8323</v>
      </c>
      <c r="R303" s="12" t="s">
        <v>8326</v>
      </c>
      <c r="S303" s="9">
        <v>41861.524837962963</v>
      </c>
      <c r="T303" s="9">
        <v>41891.524837962963</v>
      </c>
    </row>
    <row r="304" spans="1:20" ht="10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0">
        <v>67.959999999999994</v>
      </c>
      <c r="Q304" s="12" t="s">
        <v>8323</v>
      </c>
      <c r="R304" s="12" t="s">
        <v>8326</v>
      </c>
      <c r="S304" s="9">
        <v>42072.576249999998</v>
      </c>
      <c r="T304" s="9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0">
        <v>70.23</v>
      </c>
      <c r="Q305" s="12" t="s">
        <v>8323</v>
      </c>
      <c r="R305" s="12" t="s">
        <v>8326</v>
      </c>
      <c r="S305" s="9">
        <v>42054.849050925928</v>
      </c>
      <c r="T305" s="9">
        <v>42084.807384259257</v>
      </c>
    </row>
    <row r="306" spans="1:20" ht="10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0">
        <v>140</v>
      </c>
      <c r="Q306" s="12" t="s">
        <v>8323</v>
      </c>
      <c r="R306" s="12" t="s">
        <v>8326</v>
      </c>
      <c r="S306" s="9">
        <v>41879.913761574076</v>
      </c>
      <c r="T306" s="9">
        <v>41894.913761574076</v>
      </c>
    </row>
    <row r="307" spans="1:20" ht="12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0">
        <v>150.41999999999999</v>
      </c>
      <c r="Q307" s="12" t="s">
        <v>8323</v>
      </c>
      <c r="R307" s="12" t="s">
        <v>8326</v>
      </c>
      <c r="S307" s="9">
        <v>42017.88045138889</v>
      </c>
      <c r="T307" s="9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0">
        <v>58.06</v>
      </c>
      <c r="Q308" s="12" t="s">
        <v>8323</v>
      </c>
      <c r="R308" s="12" t="s">
        <v>8326</v>
      </c>
      <c r="S308" s="9">
        <v>41940.598182870373</v>
      </c>
      <c r="T308" s="9">
        <v>41970.639849537038</v>
      </c>
    </row>
    <row r="309" spans="1:20" ht="9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0">
        <v>48.34</v>
      </c>
      <c r="Q309" s="12" t="s">
        <v>8323</v>
      </c>
      <c r="R309" s="12" t="s">
        <v>8326</v>
      </c>
      <c r="S309" s="9">
        <v>41807.690081018518</v>
      </c>
      <c r="T309" s="9">
        <v>41837.690081018518</v>
      </c>
    </row>
    <row r="310" spans="1:20" ht="12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0">
        <v>67.92</v>
      </c>
      <c r="Q310" s="12" t="s">
        <v>8323</v>
      </c>
      <c r="R310" s="12" t="s">
        <v>8326</v>
      </c>
      <c r="S310" s="9">
        <v>42690.334317129629</v>
      </c>
      <c r="T310" s="9">
        <v>42721.333333333328</v>
      </c>
    </row>
    <row r="311" spans="1:20" ht="9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0">
        <v>37.78</v>
      </c>
      <c r="Q311" s="12" t="s">
        <v>8323</v>
      </c>
      <c r="R311" s="12" t="s">
        <v>8326</v>
      </c>
      <c r="S311" s="9">
        <v>41894.91375</v>
      </c>
      <c r="T311" s="9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0">
        <v>34.409999999999997</v>
      </c>
      <c r="Q312" s="12" t="s">
        <v>8323</v>
      </c>
      <c r="R312" s="12" t="s">
        <v>8326</v>
      </c>
      <c r="S312" s="9">
        <v>42511.741944444439</v>
      </c>
      <c r="T312" s="9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0">
        <v>83.05</v>
      </c>
      <c r="Q313" s="12" t="s">
        <v>8323</v>
      </c>
      <c r="R313" s="12" t="s">
        <v>8326</v>
      </c>
      <c r="S313" s="9">
        <v>42146.731087962966</v>
      </c>
      <c r="T313" s="9">
        <v>42176.731087962966</v>
      </c>
    </row>
    <row r="314" spans="1:20" ht="7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0">
        <v>55.33</v>
      </c>
      <c r="Q314" s="12" t="s">
        <v>8323</v>
      </c>
      <c r="R314" s="12" t="s">
        <v>8326</v>
      </c>
      <c r="S314" s="9">
        <v>42372.693055555559</v>
      </c>
      <c r="T314" s="9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0">
        <v>50.02</v>
      </c>
      <c r="Q315" s="12" t="s">
        <v>8323</v>
      </c>
      <c r="R315" s="12" t="s">
        <v>8326</v>
      </c>
      <c r="S315" s="9">
        <v>41893.783553240741</v>
      </c>
      <c r="T315" s="9">
        <v>41914.597916666666</v>
      </c>
    </row>
    <row r="316" spans="1:20" ht="10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0">
        <v>91.67</v>
      </c>
      <c r="Q316" s="12" t="s">
        <v>8323</v>
      </c>
      <c r="R316" s="12" t="s">
        <v>8326</v>
      </c>
      <c r="S316" s="9">
        <v>42054.024421296301</v>
      </c>
      <c r="T316" s="9">
        <v>42061.024421296301</v>
      </c>
    </row>
    <row r="317" spans="1:20" ht="15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0">
        <v>41.92</v>
      </c>
      <c r="Q317" s="12" t="s">
        <v>8323</v>
      </c>
      <c r="R317" s="12" t="s">
        <v>8326</v>
      </c>
      <c r="S317" s="9">
        <v>42162.729548611111</v>
      </c>
      <c r="T317" s="9">
        <v>42192.729548611111</v>
      </c>
    </row>
    <row r="318" spans="1:20" ht="10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0">
        <v>89.79</v>
      </c>
      <c r="Q318" s="12" t="s">
        <v>8323</v>
      </c>
      <c r="R318" s="12" t="s">
        <v>8326</v>
      </c>
      <c r="S318" s="9">
        <v>42374.911226851851</v>
      </c>
      <c r="T318" s="9">
        <v>42388.207638888889</v>
      </c>
    </row>
    <row r="319" spans="1:20" ht="13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0">
        <v>57.5</v>
      </c>
      <c r="Q319" s="12" t="s">
        <v>8323</v>
      </c>
      <c r="R319" s="12" t="s">
        <v>8326</v>
      </c>
      <c r="S319" s="9">
        <v>42446.943831018521</v>
      </c>
      <c r="T319" s="9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0">
        <v>36.07</v>
      </c>
      <c r="Q320" s="12" t="s">
        <v>8323</v>
      </c>
      <c r="R320" s="12" t="s">
        <v>8326</v>
      </c>
      <c r="S320" s="9">
        <v>41923.921643518523</v>
      </c>
      <c r="T320" s="9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0">
        <v>55.89</v>
      </c>
      <c r="Q321" s="12" t="s">
        <v>8323</v>
      </c>
      <c r="R321" s="12" t="s">
        <v>8326</v>
      </c>
      <c r="S321" s="9">
        <v>41764.44663194444</v>
      </c>
      <c r="T321" s="9">
        <v>41791.165972222225</v>
      </c>
    </row>
    <row r="322" spans="1:20" ht="9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0">
        <v>69.819999999999993</v>
      </c>
      <c r="Q322" s="12" t="s">
        <v>8323</v>
      </c>
      <c r="R322" s="12" t="s">
        <v>8326</v>
      </c>
      <c r="S322" s="9">
        <v>41815.774826388886</v>
      </c>
      <c r="T322" s="9">
        <v>41830.774826388886</v>
      </c>
    </row>
    <row r="323" spans="1:20" ht="10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0">
        <v>109.57</v>
      </c>
      <c r="Q323" s="12" t="s">
        <v>8323</v>
      </c>
      <c r="R323" s="12" t="s">
        <v>8326</v>
      </c>
      <c r="S323" s="9">
        <v>42513.110787037032</v>
      </c>
      <c r="T323" s="9">
        <v>42534.708333333328</v>
      </c>
    </row>
    <row r="324" spans="1:20" ht="13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0">
        <v>41.41</v>
      </c>
      <c r="Q324" s="12" t="s">
        <v>8323</v>
      </c>
      <c r="R324" s="12" t="s">
        <v>8326</v>
      </c>
      <c r="S324" s="9">
        <v>41820.639189814814</v>
      </c>
      <c r="T324" s="9">
        <v>41843.165972222225</v>
      </c>
    </row>
    <row r="325" spans="1:20" ht="7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0">
        <v>61.1</v>
      </c>
      <c r="Q325" s="12" t="s">
        <v>8323</v>
      </c>
      <c r="R325" s="12" t="s">
        <v>8326</v>
      </c>
      <c r="S325" s="9">
        <v>41753.515856481477</v>
      </c>
      <c r="T325" s="9">
        <v>41781.921527777777</v>
      </c>
    </row>
    <row r="326" spans="1:20" ht="4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0">
        <v>75.5</v>
      </c>
      <c r="Q326" s="12" t="s">
        <v>8323</v>
      </c>
      <c r="R326" s="12" t="s">
        <v>8326</v>
      </c>
      <c r="S326" s="9">
        <v>41775.858564814815</v>
      </c>
      <c r="T326" s="9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0">
        <v>51.72</v>
      </c>
      <c r="Q327" s="12" t="s">
        <v>8323</v>
      </c>
      <c r="R327" s="12" t="s">
        <v>8326</v>
      </c>
      <c r="S327" s="9">
        <v>41848.866157407407</v>
      </c>
      <c r="T327" s="9">
        <v>41868.21597222222</v>
      </c>
    </row>
    <row r="328" spans="1:20" ht="12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0">
        <v>68.25</v>
      </c>
      <c r="Q328" s="12" t="s">
        <v>8323</v>
      </c>
      <c r="R328" s="12" t="s">
        <v>8326</v>
      </c>
      <c r="S328" s="9">
        <v>42532.052523148144</v>
      </c>
      <c r="T328" s="9">
        <v>42560.166666666672</v>
      </c>
    </row>
    <row r="329" spans="1:20" ht="6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0">
        <v>44.33</v>
      </c>
      <c r="Q329" s="12" t="s">
        <v>8323</v>
      </c>
      <c r="R329" s="12" t="s">
        <v>8326</v>
      </c>
      <c r="S329" s="9">
        <v>42155.920219907406</v>
      </c>
      <c r="T329" s="9">
        <v>42176.888888888891</v>
      </c>
    </row>
    <row r="330" spans="1:20" ht="12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0">
        <v>47</v>
      </c>
      <c r="Q330" s="12" t="s">
        <v>8323</v>
      </c>
      <c r="R330" s="12" t="s">
        <v>8326</v>
      </c>
      <c r="S330" s="9">
        <v>42018.94159722222</v>
      </c>
      <c r="T330" s="9">
        <v>42047.291666666672</v>
      </c>
    </row>
    <row r="331" spans="1:20" ht="10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0">
        <v>50.46</v>
      </c>
      <c r="Q331" s="12" t="s">
        <v>8323</v>
      </c>
      <c r="R331" s="12" t="s">
        <v>8326</v>
      </c>
      <c r="S331" s="9">
        <v>42463.81385416667</v>
      </c>
      <c r="T331" s="9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0">
        <v>52</v>
      </c>
      <c r="Q332" s="12" t="s">
        <v>8323</v>
      </c>
      <c r="R332" s="12" t="s">
        <v>8326</v>
      </c>
      <c r="S332" s="9">
        <v>41226.017361111109</v>
      </c>
      <c r="T332" s="9">
        <v>41250.083333333336</v>
      </c>
    </row>
    <row r="333" spans="1:20" ht="13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0">
        <v>43.2</v>
      </c>
      <c r="Q333" s="12" t="s">
        <v>8323</v>
      </c>
      <c r="R333" s="12" t="s">
        <v>8326</v>
      </c>
      <c r="S333" s="9">
        <v>42556.504490740743</v>
      </c>
      <c r="T333" s="9">
        <v>42595.290972222225</v>
      </c>
    </row>
    <row r="334" spans="1:20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0">
        <v>49.23</v>
      </c>
      <c r="Q334" s="12" t="s">
        <v>8323</v>
      </c>
      <c r="R334" s="12" t="s">
        <v>8326</v>
      </c>
      <c r="S334" s="9">
        <v>42521.654328703706</v>
      </c>
      <c r="T334" s="9">
        <v>42551.654328703706</v>
      </c>
    </row>
    <row r="335" spans="1:20" ht="13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0">
        <v>47.22</v>
      </c>
      <c r="Q335" s="12" t="s">
        <v>8323</v>
      </c>
      <c r="R335" s="12" t="s">
        <v>8326</v>
      </c>
      <c r="S335" s="9">
        <v>42443.802361111113</v>
      </c>
      <c r="T335" s="9">
        <v>42473.802361111113</v>
      </c>
    </row>
    <row r="336" spans="1:20" ht="6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0">
        <v>74.12</v>
      </c>
      <c r="Q336" s="12" t="s">
        <v>8323</v>
      </c>
      <c r="R336" s="12" t="s">
        <v>8326</v>
      </c>
      <c r="S336" s="9">
        <v>41891.96503472222</v>
      </c>
      <c r="T336" s="9">
        <v>41901</v>
      </c>
    </row>
    <row r="337" spans="1:20" ht="9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0">
        <v>139.56</v>
      </c>
      <c r="Q337" s="12" t="s">
        <v>8323</v>
      </c>
      <c r="R337" s="12" t="s">
        <v>8326</v>
      </c>
      <c r="S337" s="9">
        <v>42375.114988425921</v>
      </c>
      <c r="T337" s="9">
        <v>42420.114988425921</v>
      </c>
    </row>
    <row r="338" spans="1:20" ht="7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0">
        <v>62.5</v>
      </c>
      <c r="Q338" s="12" t="s">
        <v>8323</v>
      </c>
      <c r="R338" s="12" t="s">
        <v>8326</v>
      </c>
      <c r="S338" s="9">
        <v>41788.58997685185</v>
      </c>
      <c r="T338" s="9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0">
        <v>51.92</v>
      </c>
      <c r="Q339" s="12" t="s">
        <v>8323</v>
      </c>
      <c r="R339" s="12" t="s">
        <v>8326</v>
      </c>
      <c r="S339" s="9">
        <v>42360.887835648144</v>
      </c>
      <c r="T339" s="9">
        <v>42390.887835648144</v>
      </c>
    </row>
    <row r="340" spans="1:20" ht="12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0">
        <v>68.06</v>
      </c>
      <c r="Q340" s="12" t="s">
        <v>8323</v>
      </c>
      <c r="R340" s="12" t="s">
        <v>8326</v>
      </c>
      <c r="S340" s="9">
        <v>42003.948425925926</v>
      </c>
      <c r="T340" s="9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0">
        <v>58.1</v>
      </c>
      <c r="Q341" s="12" t="s">
        <v>8323</v>
      </c>
      <c r="R341" s="12" t="s">
        <v>8326</v>
      </c>
      <c r="S341" s="9">
        <v>40644.159259259257</v>
      </c>
      <c r="T341" s="9">
        <v>40666.165972222225</v>
      </c>
    </row>
    <row r="342" spans="1:20" ht="10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0">
        <v>60.9</v>
      </c>
      <c r="Q342" s="12" t="s">
        <v>8323</v>
      </c>
      <c r="R342" s="12" t="s">
        <v>8326</v>
      </c>
      <c r="S342" s="9">
        <v>42036.24428240741</v>
      </c>
      <c r="T342" s="9">
        <v>42064.290972222225</v>
      </c>
    </row>
    <row r="343" spans="1:20" ht="9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0">
        <v>45.04</v>
      </c>
      <c r="Q343" s="12" t="s">
        <v>8323</v>
      </c>
      <c r="R343" s="12" t="s">
        <v>8326</v>
      </c>
      <c r="S343" s="9">
        <v>42011.202581018515</v>
      </c>
      <c r="T343" s="9">
        <v>42038.185416666667</v>
      </c>
    </row>
    <row r="344" spans="1:20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0">
        <v>31.58</v>
      </c>
      <c r="Q344" s="12" t="s">
        <v>8323</v>
      </c>
      <c r="R344" s="12" t="s">
        <v>8326</v>
      </c>
      <c r="S344" s="9">
        <v>41822.90488425926</v>
      </c>
      <c r="T344" s="9">
        <v>41844.291666666664</v>
      </c>
    </row>
    <row r="345" spans="1:20" ht="12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0">
        <v>66.67</v>
      </c>
      <c r="Q345" s="12" t="s">
        <v>8323</v>
      </c>
      <c r="R345" s="12" t="s">
        <v>8326</v>
      </c>
      <c r="S345" s="9">
        <v>42026.924976851849</v>
      </c>
      <c r="T345" s="9">
        <v>42052.207638888889</v>
      </c>
    </row>
    <row r="346" spans="1:20" ht="15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0">
        <v>31.5</v>
      </c>
      <c r="Q346" s="12" t="s">
        <v>8323</v>
      </c>
      <c r="R346" s="12" t="s">
        <v>8326</v>
      </c>
      <c r="S346" s="9">
        <v>41808.198518518519</v>
      </c>
      <c r="T346" s="9">
        <v>41838.198518518519</v>
      </c>
    </row>
    <row r="347" spans="1:20" ht="12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0">
        <v>97.92</v>
      </c>
      <c r="Q347" s="12" t="s">
        <v>8323</v>
      </c>
      <c r="R347" s="12" t="s">
        <v>8326</v>
      </c>
      <c r="S347" s="9">
        <v>41974.743148148147</v>
      </c>
      <c r="T347" s="9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0">
        <v>42.3</v>
      </c>
      <c r="Q348" s="12" t="s">
        <v>8323</v>
      </c>
      <c r="R348" s="12" t="s">
        <v>8326</v>
      </c>
      <c r="S348" s="9">
        <v>41884.599849537037</v>
      </c>
      <c r="T348" s="9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0">
        <v>66.47</v>
      </c>
      <c r="Q349" s="12" t="s">
        <v>8323</v>
      </c>
      <c r="R349" s="12" t="s">
        <v>8326</v>
      </c>
      <c r="S349" s="9">
        <v>42661.132245370376</v>
      </c>
      <c r="T349" s="9">
        <v>42693.916666666672</v>
      </c>
    </row>
    <row r="350" spans="1:20" ht="9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0">
        <v>59.21</v>
      </c>
      <c r="Q350" s="12" t="s">
        <v>8323</v>
      </c>
      <c r="R350" s="12" t="s">
        <v>8326</v>
      </c>
      <c r="S350" s="9">
        <v>42073.660694444443</v>
      </c>
      <c r="T350" s="9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0">
        <v>58.95</v>
      </c>
      <c r="Q351" s="12" t="s">
        <v>8323</v>
      </c>
      <c r="R351" s="12" t="s">
        <v>8326</v>
      </c>
      <c r="S351" s="9">
        <v>42572.61681712963</v>
      </c>
      <c r="T351" s="9">
        <v>42589.125</v>
      </c>
    </row>
    <row r="352" spans="1:20" ht="12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0">
        <v>62.17</v>
      </c>
      <c r="Q352" s="12" t="s">
        <v>8323</v>
      </c>
      <c r="R352" s="12" t="s">
        <v>8326</v>
      </c>
      <c r="S352" s="9">
        <v>42374.651504629626</v>
      </c>
      <c r="T352" s="9">
        <v>42384.651504629626</v>
      </c>
    </row>
    <row r="353" spans="1:20" ht="6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0">
        <v>61.94</v>
      </c>
      <c r="Q353" s="12" t="s">
        <v>8323</v>
      </c>
      <c r="R353" s="12" t="s">
        <v>8326</v>
      </c>
      <c r="S353" s="9">
        <v>42499.039629629624</v>
      </c>
      <c r="T353" s="9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0">
        <v>61.94</v>
      </c>
      <c r="Q354" s="12" t="s">
        <v>8323</v>
      </c>
      <c r="R354" s="12" t="s">
        <v>8326</v>
      </c>
      <c r="S354" s="9">
        <v>41830.545694444445</v>
      </c>
      <c r="T354" s="9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0">
        <v>58.42</v>
      </c>
      <c r="Q355" s="12" t="s">
        <v>8323</v>
      </c>
      <c r="R355" s="12" t="s">
        <v>8326</v>
      </c>
      <c r="S355" s="9">
        <v>41869.740671296298</v>
      </c>
      <c r="T355" s="9">
        <v>41899.740671296298</v>
      </c>
    </row>
    <row r="356" spans="1:20" ht="7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0">
        <v>61.39</v>
      </c>
      <c r="Q356" s="12" t="s">
        <v>8323</v>
      </c>
      <c r="R356" s="12" t="s">
        <v>8326</v>
      </c>
      <c r="S356" s="9">
        <v>42107.067557870367</v>
      </c>
      <c r="T356" s="9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0">
        <v>40.78</v>
      </c>
      <c r="Q357" s="12" t="s">
        <v>8323</v>
      </c>
      <c r="R357" s="12" t="s">
        <v>8326</v>
      </c>
      <c r="S357" s="9">
        <v>41866.79886574074</v>
      </c>
      <c r="T357" s="9">
        <v>41885.207638888889</v>
      </c>
    </row>
    <row r="358" spans="1:20" ht="12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0">
        <v>54.5</v>
      </c>
      <c r="Q358" s="12" t="s">
        <v>8323</v>
      </c>
      <c r="R358" s="12" t="s">
        <v>8326</v>
      </c>
      <c r="S358" s="9">
        <v>42056.091631944444</v>
      </c>
      <c r="T358" s="9">
        <v>42070.204861111109</v>
      </c>
    </row>
    <row r="359" spans="1:20" ht="6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0">
        <v>77</v>
      </c>
      <c r="Q359" s="12" t="s">
        <v>8323</v>
      </c>
      <c r="R359" s="12" t="s">
        <v>8326</v>
      </c>
      <c r="S359" s="9">
        <v>42402.889027777783</v>
      </c>
      <c r="T359" s="9">
        <v>42447.847361111111</v>
      </c>
    </row>
    <row r="360" spans="1:20" ht="7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0">
        <v>53.34</v>
      </c>
      <c r="Q360" s="12" t="s">
        <v>8323</v>
      </c>
      <c r="R360" s="12" t="s">
        <v>8326</v>
      </c>
      <c r="S360" s="9">
        <v>42475.057164351849</v>
      </c>
      <c r="T360" s="9">
        <v>42505.057164351849</v>
      </c>
    </row>
    <row r="361" spans="1:20" ht="12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0">
        <v>40.92</v>
      </c>
      <c r="Q361" s="12" t="s">
        <v>8323</v>
      </c>
      <c r="R361" s="12" t="s">
        <v>8326</v>
      </c>
      <c r="S361" s="9">
        <v>42184.209537037037</v>
      </c>
      <c r="T361" s="9">
        <v>42202.876388888893</v>
      </c>
    </row>
    <row r="362" spans="1:20" ht="15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0">
        <v>25.31</v>
      </c>
      <c r="Q362" s="12" t="s">
        <v>8323</v>
      </c>
      <c r="R362" s="12" t="s">
        <v>8326</v>
      </c>
      <c r="S362" s="9">
        <v>42419.91942129629</v>
      </c>
      <c r="T362" s="9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0">
        <v>58.61</v>
      </c>
      <c r="Q363" s="12" t="s">
        <v>8323</v>
      </c>
      <c r="R363" s="12" t="s">
        <v>8326</v>
      </c>
      <c r="S363" s="9">
        <v>41808.991944444446</v>
      </c>
      <c r="T363" s="9">
        <v>41838.991944444446</v>
      </c>
    </row>
    <row r="364" spans="1:20" ht="10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0">
        <v>45.48</v>
      </c>
      <c r="Q364" s="12" t="s">
        <v>8323</v>
      </c>
      <c r="R364" s="12" t="s">
        <v>8326</v>
      </c>
      <c r="S364" s="9">
        <v>41969.199756944443</v>
      </c>
      <c r="T364" s="9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0">
        <v>45.35</v>
      </c>
      <c r="Q365" s="12" t="s">
        <v>8323</v>
      </c>
      <c r="R365" s="12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0">
        <v>38.33</v>
      </c>
      <c r="Q366" s="12" t="s">
        <v>8323</v>
      </c>
      <c r="R366" s="12" t="s">
        <v>8326</v>
      </c>
      <c r="S366" s="9">
        <v>41855.548101851848</v>
      </c>
      <c r="T366" s="9">
        <v>41876.207638888889</v>
      </c>
    </row>
    <row r="367" spans="1:20" ht="7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0">
        <v>36.96</v>
      </c>
      <c r="Q367" s="12" t="s">
        <v>8323</v>
      </c>
      <c r="R367" s="12" t="s">
        <v>8326</v>
      </c>
      <c r="S367" s="9">
        <v>42185.556157407409</v>
      </c>
      <c r="T367" s="9">
        <v>42208.772916666669</v>
      </c>
    </row>
    <row r="368" spans="1:20" ht="10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0">
        <v>64.38</v>
      </c>
      <c r="Q368" s="12" t="s">
        <v>8323</v>
      </c>
      <c r="R368" s="12" t="s">
        <v>8326</v>
      </c>
      <c r="S368" s="9">
        <v>41876.815787037034</v>
      </c>
      <c r="T368" s="9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0">
        <v>37.96</v>
      </c>
      <c r="Q369" s="12" t="s">
        <v>8323</v>
      </c>
      <c r="R369" s="12" t="s">
        <v>8326</v>
      </c>
      <c r="S369" s="9">
        <v>42026.176180555558</v>
      </c>
      <c r="T369" s="9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0">
        <v>59.41</v>
      </c>
      <c r="Q370" s="12" t="s">
        <v>8323</v>
      </c>
      <c r="R370" s="12" t="s">
        <v>8326</v>
      </c>
      <c r="S370" s="9">
        <v>42220.79487268519</v>
      </c>
      <c r="T370" s="9">
        <v>42246</v>
      </c>
    </row>
    <row r="371" spans="1:20" ht="7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0">
        <v>47.67</v>
      </c>
      <c r="Q371" s="12" t="s">
        <v>8323</v>
      </c>
      <c r="R371" s="12" t="s">
        <v>8326</v>
      </c>
      <c r="S371" s="9">
        <v>41877.221886574072</v>
      </c>
      <c r="T371" s="9">
        <v>41910.140972222223</v>
      </c>
    </row>
    <row r="372" spans="1:20" ht="7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0">
        <v>125</v>
      </c>
      <c r="Q372" s="12" t="s">
        <v>8323</v>
      </c>
      <c r="R372" s="12" t="s">
        <v>8326</v>
      </c>
      <c r="S372" s="9">
        <v>42297.748738425929</v>
      </c>
      <c r="T372" s="9">
        <v>42327.790405092594</v>
      </c>
    </row>
    <row r="373" spans="1:20" ht="10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0">
        <v>60.69</v>
      </c>
      <c r="Q373" s="12" t="s">
        <v>8323</v>
      </c>
      <c r="R373" s="12" t="s">
        <v>8326</v>
      </c>
      <c r="S373" s="9">
        <v>41922.640590277777</v>
      </c>
      <c r="T373" s="9">
        <v>41932.249305555553</v>
      </c>
    </row>
    <row r="374" spans="1:20" ht="10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0">
        <v>60.33</v>
      </c>
      <c r="Q374" s="12" t="s">
        <v>8323</v>
      </c>
      <c r="R374" s="12" t="s">
        <v>8326</v>
      </c>
      <c r="S374" s="9">
        <v>41802.62090277778</v>
      </c>
      <c r="T374" s="9">
        <v>41822.62090277778</v>
      </c>
    </row>
    <row r="375" spans="1:20" ht="9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0">
        <v>64.290000000000006</v>
      </c>
      <c r="Q375" s="12" t="s">
        <v>8323</v>
      </c>
      <c r="R375" s="12" t="s">
        <v>8326</v>
      </c>
      <c r="S375" s="9">
        <v>42553.926527777774</v>
      </c>
      <c r="T375" s="9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0">
        <v>46.05</v>
      </c>
      <c r="Q376" s="12" t="s">
        <v>8323</v>
      </c>
      <c r="R376" s="12" t="s">
        <v>8326</v>
      </c>
      <c r="S376" s="9">
        <v>42523.248715277776</v>
      </c>
      <c r="T376" s="9">
        <v>42537.248715277776</v>
      </c>
    </row>
    <row r="377" spans="1:20" ht="7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0">
        <v>79.099999999999994</v>
      </c>
      <c r="Q377" s="12" t="s">
        <v>8323</v>
      </c>
      <c r="R377" s="12" t="s">
        <v>8326</v>
      </c>
      <c r="S377" s="9">
        <v>42121.249814814815</v>
      </c>
      <c r="T377" s="9">
        <v>42142.249814814815</v>
      </c>
    </row>
    <row r="378" spans="1:20" ht="7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0">
        <v>28.89</v>
      </c>
      <c r="Q378" s="12" t="s">
        <v>8323</v>
      </c>
      <c r="R378" s="12" t="s">
        <v>8326</v>
      </c>
      <c r="S378" s="9">
        <v>42093.786840277782</v>
      </c>
      <c r="T378" s="9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0">
        <v>50.67</v>
      </c>
      <c r="Q379" s="12" t="s">
        <v>8323</v>
      </c>
      <c r="R379" s="12" t="s">
        <v>8326</v>
      </c>
      <c r="S379" s="9">
        <v>42136.270787037036</v>
      </c>
      <c r="T379" s="9">
        <v>42168.071527777778</v>
      </c>
    </row>
    <row r="380" spans="1:20" ht="7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0">
        <v>36.5</v>
      </c>
      <c r="Q380" s="12" t="s">
        <v>8323</v>
      </c>
      <c r="R380" s="12" t="s">
        <v>8326</v>
      </c>
      <c r="S380" s="9">
        <v>41780.525937500002</v>
      </c>
      <c r="T380" s="9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0">
        <v>55.23</v>
      </c>
      <c r="Q381" s="12" t="s">
        <v>8323</v>
      </c>
      <c r="R381" s="12" t="s">
        <v>8326</v>
      </c>
      <c r="S381" s="9">
        <v>42600.756041666667</v>
      </c>
      <c r="T381" s="9">
        <v>42621.756041666667</v>
      </c>
    </row>
    <row r="382" spans="1:20" ht="10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0">
        <v>57.92</v>
      </c>
      <c r="Q382" s="12" t="s">
        <v>8323</v>
      </c>
      <c r="R382" s="12" t="s">
        <v>8326</v>
      </c>
      <c r="S382" s="9">
        <v>42643.632858796293</v>
      </c>
      <c r="T382" s="9">
        <v>42672.125</v>
      </c>
    </row>
    <row r="383" spans="1:20" ht="12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0">
        <v>36.67</v>
      </c>
      <c r="Q383" s="12" t="s">
        <v>8323</v>
      </c>
      <c r="R383" s="12" t="s">
        <v>8326</v>
      </c>
      <c r="S383" s="9">
        <v>42177.761782407411</v>
      </c>
      <c r="T383" s="9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0">
        <v>41.13</v>
      </c>
      <c r="Q384" s="12" t="s">
        <v>8323</v>
      </c>
      <c r="R384" s="12" t="s">
        <v>8326</v>
      </c>
      <c r="S384" s="9">
        <v>42088.723692129628</v>
      </c>
      <c r="T384" s="9">
        <v>42115.723692129628</v>
      </c>
    </row>
    <row r="385" spans="1:20" ht="7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0">
        <v>50</v>
      </c>
      <c r="Q385" s="12" t="s">
        <v>8323</v>
      </c>
      <c r="R385" s="12" t="s">
        <v>8326</v>
      </c>
      <c r="S385" s="9">
        <v>42053.106111111112</v>
      </c>
      <c r="T385" s="9">
        <v>42112.025694444441</v>
      </c>
    </row>
    <row r="386" spans="1:20" ht="9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0">
        <v>46.43</v>
      </c>
      <c r="Q386" s="12" t="s">
        <v>8323</v>
      </c>
      <c r="R386" s="12" t="s">
        <v>8326</v>
      </c>
      <c r="S386" s="9">
        <v>42053.733078703706</v>
      </c>
      <c r="T386" s="9">
        <v>42063.207638888889</v>
      </c>
    </row>
    <row r="387" spans="1:20" ht="12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0">
        <v>78.88</v>
      </c>
      <c r="Q387" s="12" t="s">
        <v>8323</v>
      </c>
      <c r="R387" s="12" t="s">
        <v>8326</v>
      </c>
      <c r="S387" s="9">
        <v>42289.761192129634</v>
      </c>
      <c r="T387" s="9">
        <v>42319.802858796291</v>
      </c>
    </row>
    <row r="388" spans="1:20" ht="13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0">
        <v>203.33</v>
      </c>
      <c r="Q388" s="12" t="s">
        <v>8323</v>
      </c>
      <c r="R388" s="12" t="s">
        <v>8326</v>
      </c>
      <c r="S388" s="9">
        <v>42152.503495370373</v>
      </c>
      <c r="T388" s="9">
        <v>42172.503495370373</v>
      </c>
    </row>
    <row r="389" spans="1:20" ht="6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0">
        <v>33.67</v>
      </c>
      <c r="Q389" s="12" t="s">
        <v>8323</v>
      </c>
      <c r="R389" s="12" t="s">
        <v>8326</v>
      </c>
      <c r="S389" s="9">
        <v>41882.585648148146</v>
      </c>
      <c r="T389" s="9">
        <v>41912.666666666664</v>
      </c>
    </row>
    <row r="390" spans="1:20" ht="7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0">
        <v>45.62</v>
      </c>
      <c r="Q390" s="12" t="s">
        <v>8323</v>
      </c>
      <c r="R390" s="12" t="s">
        <v>8326</v>
      </c>
      <c r="S390" s="9">
        <v>41881.361342592594</v>
      </c>
      <c r="T390" s="9">
        <v>41911.361342592594</v>
      </c>
    </row>
    <row r="391" spans="1:20" ht="13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0">
        <v>40.71</v>
      </c>
      <c r="Q391" s="12" t="s">
        <v>8323</v>
      </c>
      <c r="R391" s="12" t="s">
        <v>8326</v>
      </c>
      <c r="S391" s="9">
        <v>42232.702546296292</v>
      </c>
      <c r="T391" s="9">
        <v>42264.165972222225</v>
      </c>
    </row>
    <row r="392" spans="1:20" ht="9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0">
        <v>27.14</v>
      </c>
      <c r="Q392" s="12" t="s">
        <v>8323</v>
      </c>
      <c r="R392" s="12" t="s">
        <v>8326</v>
      </c>
      <c r="S392" s="9">
        <v>41779.724224537036</v>
      </c>
      <c r="T392" s="9">
        <v>41805.666666666664</v>
      </c>
    </row>
    <row r="393" spans="1:20" ht="9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0">
        <v>57</v>
      </c>
      <c r="Q393" s="12" t="s">
        <v>8323</v>
      </c>
      <c r="R393" s="12" t="s">
        <v>8326</v>
      </c>
      <c r="S393" s="9">
        <v>42045.84238425926</v>
      </c>
      <c r="T393" s="9">
        <v>42075.800717592589</v>
      </c>
    </row>
    <row r="394" spans="1:20" ht="12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0">
        <v>55</v>
      </c>
      <c r="Q394" s="12" t="s">
        <v>8323</v>
      </c>
      <c r="R394" s="12" t="s">
        <v>8326</v>
      </c>
      <c r="S394" s="9">
        <v>42020.846666666665</v>
      </c>
      <c r="T394" s="9">
        <v>42037.207638888889</v>
      </c>
    </row>
    <row r="395" spans="1:20" ht="13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0">
        <v>35.799999999999997</v>
      </c>
      <c r="Q395" s="12" t="s">
        <v>8323</v>
      </c>
      <c r="R395" s="12" t="s">
        <v>8326</v>
      </c>
      <c r="S395" s="9">
        <v>41914.100289351853</v>
      </c>
      <c r="T395" s="9">
        <v>41928.165972222225</v>
      </c>
    </row>
    <row r="396" spans="1:20" ht="12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0">
        <v>58.9</v>
      </c>
      <c r="Q396" s="12" t="s">
        <v>8323</v>
      </c>
      <c r="R396" s="12" t="s">
        <v>8326</v>
      </c>
      <c r="S396" s="9">
        <v>41927.848900462966</v>
      </c>
      <c r="T396" s="9">
        <v>41948.890567129631</v>
      </c>
    </row>
    <row r="397" spans="1:20" ht="9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0">
        <v>75.709999999999994</v>
      </c>
      <c r="Q397" s="12" t="s">
        <v>8323</v>
      </c>
      <c r="R397" s="12" t="s">
        <v>8326</v>
      </c>
      <c r="S397" s="9">
        <v>42214.6956712963</v>
      </c>
      <c r="T397" s="9">
        <v>42225.666666666672</v>
      </c>
    </row>
    <row r="398" spans="1:20" ht="10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0">
        <v>57.78</v>
      </c>
      <c r="Q398" s="12" t="s">
        <v>8323</v>
      </c>
      <c r="R398" s="12" t="s">
        <v>8326</v>
      </c>
      <c r="S398" s="9">
        <v>41828.646319444444</v>
      </c>
      <c r="T398" s="9">
        <v>41861.665972222225</v>
      </c>
    </row>
    <row r="399" spans="1:20" ht="9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0">
        <v>29.71</v>
      </c>
      <c r="Q399" s="12" t="s">
        <v>8323</v>
      </c>
      <c r="R399" s="12" t="s">
        <v>8326</v>
      </c>
      <c r="S399" s="9">
        <v>42179.898472222223</v>
      </c>
      <c r="T399" s="9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0">
        <v>62.63</v>
      </c>
      <c r="Q400" s="12" t="s">
        <v>8323</v>
      </c>
      <c r="R400" s="12" t="s">
        <v>8326</v>
      </c>
      <c r="S400" s="9">
        <v>42593.865405092598</v>
      </c>
      <c r="T400" s="9">
        <v>42613.865405092598</v>
      </c>
    </row>
    <row r="401" spans="1:20" ht="9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0">
        <v>44.09</v>
      </c>
      <c r="Q401" s="12" t="s">
        <v>8323</v>
      </c>
      <c r="R401" s="12" t="s">
        <v>8326</v>
      </c>
      <c r="S401" s="9">
        <v>42746.261782407411</v>
      </c>
      <c r="T401" s="9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0">
        <v>30.77</v>
      </c>
      <c r="Q402" s="12" t="s">
        <v>8323</v>
      </c>
      <c r="R402" s="12" t="s">
        <v>8326</v>
      </c>
      <c r="S402" s="9">
        <v>42689.214988425927</v>
      </c>
      <c r="T402" s="9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0">
        <v>41.67</v>
      </c>
      <c r="Q403" s="12" t="s">
        <v>8323</v>
      </c>
      <c r="R403" s="12" t="s">
        <v>8326</v>
      </c>
      <c r="S403" s="9">
        <v>42529.022013888884</v>
      </c>
      <c r="T403" s="9">
        <v>42566.901388888888</v>
      </c>
    </row>
    <row r="404" spans="1:20" ht="7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0">
        <v>59.17</v>
      </c>
      <c r="Q404" s="12" t="s">
        <v>8323</v>
      </c>
      <c r="R404" s="12" t="s">
        <v>8326</v>
      </c>
      <c r="S404" s="9">
        <v>42230.662731481483</v>
      </c>
      <c r="T404" s="9">
        <v>42245.165972222225</v>
      </c>
    </row>
    <row r="405" spans="1:20" ht="7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0">
        <v>35</v>
      </c>
      <c r="Q405" s="12" t="s">
        <v>8323</v>
      </c>
      <c r="R405" s="12" t="s">
        <v>8326</v>
      </c>
      <c r="S405" s="9">
        <v>42088.911354166667</v>
      </c>
      <c r="T405" s="9">
        <v>42118.911354166667</v>
      </c>
    </row>
    <row r="406" spans="1:20" ht="10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0">
        <v>52</v>
      </c>
      <c r="Q406" s="12" t="s">
        <v>8323</v>
      </c>
      <c r="R406" s="12" t="s">
        <v>8326</v>
      </c>
      <c r="S406" s="9">
        <v>41921.279976851853</v>
      </c>
      <c r="T406" s="9">
        <v>41939.125</v>
      </c>
    </row>
    <row r="407" spans="1:20" ht="10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0">
        <v>30.78</v>
      </c>
      <c r="Q407" s="12" t="s">
        <v>8323</v>
      </c>
      <c r="R407" s="12" t="s">
        <v>8326</v>
      </c>
      <c r="S407" s="9">
        <v>42312.874594907407</v>
      </c>
      <c r="T407" s="9">
        <v>42340.874594907407</v>
      </c>
    </row>
    <row r="408" spans="1:20" ht="13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31.38</v>
      </c>
      <c r="Q408" s="12" t="s">
        <v>8323</v>
      </c>
      <c r="R408" s="12" t="s">
        <v>8326</v>
      </c>
      <c r="S408" s="9">
        <v>42075.807395833333</v>
      </c>
      <c r="T408" s="9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0">
        <v>31.25</v>
      </c>
      <c r="Q409" s="12" t="s">
        <v>8323</v>
      </c>
      <c r="R409" s="12" t="s">
        <v>8326</v>
      </c>
      <c r="S409" s="9">
        <v>42124.841111111105</v>
      </c>
      <c r="T409" s="9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0">
        <v>75</v>
      </c>
      <c r="Q410" s="12" t="s">
        <v>8323</v>
      </c>
      <c r="R410" s="12" t="s">
        <v>8326</v>
      </c>
      <c r="S410" s="9">
        <v>42503.740868055553</v>
      </c>
      <c r="T410" s="9">
        <v>42517.740868055553</v>
      </c>
    </row>
    <row r="411" spans="1:20" ht="6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0">
        <v>22.22</v>
      </c>
      <c r="Q411" s="12" t="s">
        <v>8323</v>
      </c>
      <c r="R411" s="12" t="s">
        <v>8326</v>
      </c>
      <c r="S411" s="9">
        <v>42467.144166666665</v>
      </c>
      <c r="T411" s="9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0">
        <v>20</v>
      </c>
      <c r="Q412" s="12" t="s">
        <v>8323</v>
      </c>
      <c r="R412" s="12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0">
        <v>3.25</v>
      </c>
      <c r="Q413" s="12" t="s">
        <v>8323</v>
      </c>
      <c r="R413" s="12" t="s">
        <v>8326</v>
      </c>
      <c r="S413" s="9">
        <v>42628.849120370374</v>
      </c>
      <c r="T413" s="9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Theater Outcomes by Lanch Date</vt:lpstr>
      <vt:lpstr>Outcomes Based on Goals</vt:lpstr>
      <vt:lpstr>Sucessful US Kickstarters</vt:lpstr>
      <vt:lpstr>Failed US Kickstarters</vt:lpstr>
      <vt:lpstr>Descriptive Statistics</vt:lpstr>
      <vt:lpstr>Category Statistics</vt:lpstr>
      <vt:lpstr>Outcomes Based on Launch</vt:lpstr>
      <vt:lpstr>Edinburgh Research</vt:lpstr>
      <vt:lpstr>Subcategory Statistics</vt:lpstr>
      <vt:lpstr>Sheet1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DeYoung</cp:lastModifiedBy>
  <dcterms:created xsi:type="dcterms:W3CDTF">2017-04-20T15:17:24Z</dcterms:created>
  <dcterms:modified xsi:type="dcterms:W3CDTF">2021-03-01T00:30:17Z</dcterms:modified>
</cp:coreProperties>
</file>