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t-root\at-component-pcf\call-models\TMO\call-model\"/>
    </mc:Choice>
  </mc:AlternateContent>
  <xr:revisionPtr revIDLastSave="0" documentId="8_{6B7DC1F0-4962-4680-9442-A916553A6524}" xr6:coauthVersionLast="44" xr6:coauthVersionMax="44" xr10:uidLastSave="{00000000-0000-0000-0000-000000000000}"/>
  <bookViews>
    <workbookView xWindow="-98" yWindow="-98" windowWidth="19396" windowHeight="10395" xr2:uid="{47E819F7-166C-4FE4-A413-F46D6D26E5DF}"/>
  </bookViews>
  <sheets>
    <sheet name="Call Model Meta Data" sheetId="1" r:id="rId1"/>
    <sheet name="Details" sheetId="2" r:id="rId2"/>
    <sheet name="CBN CRBN" sheetId="4" r:id="rId3"/>
    <sheet name="Derive Final AVP" sheetId="5" r:id="rId4"/>
    <sheet name="4G Sevices" sheetId="3" r:id="rId5"/>
  </sheets>
  <definedNames>
    <definedName name="_xlnm._FilterDatabase" localSheetId="0" hidden="1">'Call Model Meta Data'!$C$2:$M$4</definedName>
    <definedName name="_xlnm._FilterDatabase" localSheetId="1" hidden="1">Details!$A$1:$L$24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5" i="1"/>
  <c r="U6" i="1"/>
  <c r="T12" i="1" l="1"/>
  <c r="T11" i="1"/>
  <c r="T10" i="1"/>
  <c r="T9" i="1"/>
  <c r="T8" i="1"/>
  <c r="U12" i="1" l="1"/>
  <c r="V12" i="1" s="1"/>
  <c r="K12" i="1"/>
  <c r="I12" i="1"/>
  <c r="G12" i="1"/>
  <c r="U7" i="1"/>
  <c r="V7" i="1" s="1"/>
  <c r="K7" i="1"/>
  <c r="I7" i="1"/>
  <c r="G7" i="1"/>
  <c r="G14" i="1"/>
  <c r="I14" i="1"/>
  <c r="G13" i="1"/>
  <c r="G11" i="1"/>
  <c r="G10" i="1"/>
  <c r="G9" i="1"/>
  <c r="G8" i="1"/>
  <c r="K14" i="1"/>
  <c r="V14" i="1"/>
  <c r="K11" i="1"/>
  <c r="I11" i="1"/>
  <c r="K10" i="1"/>
  <c r="I10" i="1"/>
  <c r="K9" i="1"/>
  <c r="I9" i="1"/>
  <c r="K8" i="1"/>
  <c r="I8" i="1"/>
  <c r="K13" i="1"/>
  <c r="I13" i="1"/>
  <c r="V13" i="1"/>
  <c r="Q4" i="2" l="1"/>
  <c r="J23" i="2" s="1"/>
  <c r="L23" i="2" s="1"/>
  <c r="Q3" i="2"/>
  <c r="K18" i="2"/>
  <c r="J16" i="2"/>
  <c r="H16" i="2"/>
  <c r="J15" i="2"/>
  <c r="H15" i="2"/>
  <c r="J14" i="2"/>
  <c r="H14" i="2"/>
  <c r="J13" i="2"/>
  <c r="H13" i="2"/>
  <c r="J11" i="2"/>
  <c r="H11" i="2"/>
  <c r="J10" i="2"/>
  <c r="H10" i="2"/>
  <c r="J9" i="2"/>
  <c r="J8" i="2"/>
  <c r="J7" i="2"/>
  <c r="I7" i="2"/>
  <c r="J6" i="2"/>
  <c r="J5" i="2"/>
  <c r="K4" i="2"/>
  <c r="I4" i="2"/>
  <c r="K24" i="2" l="1"/>
  <c r="U11" i="1" s="1"/>
  <c r="V11" i="1" s="1"/>
  <c r="V6" i="1"/>
  <c r="H3" i="2"/>
  <c r="H6" i="2"/>
  <c r="H20" i="2"/>
  <c r="H5" i="2"/>
  <c r="J18" i="2"/>
  <c r="J19" i="2"/>
  <c r="J20" i="2"/>
  <c r="H19" i="2"/>
  <c r="J2" i="2"/>
  <c r="J4" i="2" s="1"/>
  <c r="J3" i="2"/>
  <c r="H22" i="2"/>
  <c r="H18" i="2"/>
  <c r="H2" i="2"/>
  <c r="I8" i="2"/>
  <c r="I24" i="2" s="1"/>
  <c r="J17" i="2"/>
  <c r="H17" i="2"/>
  <c r="K3" i="1"/>
  <c r="K4" i="1"/>
  <c r="K5" i="1"/>
  <c r="K6" i="1"/>
  <c r="I3" i="1"/>
  <c r="V5" i="1" l="1"/>
  <c r="U10" i="1"/>
  <c r="V10" i="1" s="1"/>
  <c r="J21" i="2"/>
  <c r="H21" i="2"/>
  <c r="J12" i="2"/>
  <c r="L22" i="2"/>
  <c r="H4" i="2"/>
  <c r="H7" i="2"/>
  <c r="J24" i="2" l="1"/>
  <c r="H8" i="2"/>
  <c r="H9" i="2"/>
  <c r="Q2" i="2"/>
  <c r="Q1" i="2"/>
  <c r="G18" i="2"/>
  <c r="G4" i="2"/>
  <c r="G24" i="2" s="1"/>
  <c r="E18" i="2"/>
  <c r="E7" i="2"/>
  <c r="E8" i="2" s="1"/>
  <c r="E5" i="2"/>
  <c r="E4" i="2"/>
  <c r="U9" i="1" l="1"/>
  <c r="V9" i="1" s="1"/>
  <c r="U4" i="1"/>
  <c r="V4" i="1" s="1"/>
  <c r="E24" i="2"/>
  <c r="U8" i="1" s="1"/>
  <c r="V8" i="1" s="1"/>
  <c r="F16" i="2"/>
  <c r="F19" i="2"/>
  <c r="D19" i="2"/>
  <c r="D18" i="2"/>
  <c r="H12" i="2"/>
  <c r="H24" i="2" s="1"/>
  <c r="D3" i="2"/>
  <c r="D20" i="2"/>
  <c r="D5" i="2"/>
  <c r="D7" i="2"/>
  <c r="D2" i="2"/>
  <c r="D10" i="2"/>
  <c r="D8" i="2"/>
  <c r="D6" i="2"/>
  <c r="D15" i="2"/>
  <c r="F8" i="2"/>
  <c r="F4" i="2"/>
  <c r="F13" i="2"/>
  <c r="F18" i="2"/>
  <c r="F5" i="2"/>
  <c r="F3" i="2"/>
  <c r="F9" i="2"/>
  <c r="F14" i="2"/>
  <c r="F6" i="2"/>
  <c r="F10" i="2"/>
  <c r="F15" i="2"/>
  <c r="F20" i="2"/>
  <c r="F2" i="2"/>
  <c r="F7" i="2"/>
  <c r="F11" i="2"/>
  <c r="D11" i="2"/>
  <c r="D16" i="2"/>
  <c r="D4" i="2"/>
  <c r="D13" i="2"/>
  <c r="D9" i="2"/>
  <c r="D14" i="2"/>
  <c r="L11" i="2" l="1"/>
  <c r="L19" i="2"/>
  <c r="U15" i="1"/>
  <c r="L18" i="2"/>
  <c r="L9" i="2"/>
  <c r="L16" i="2"/>
  <c r="L13" i="2"/>
  <c r="L10" i="2"/>
  <c r="L2" i="2"/>
  <c r="L4" i="2"/>
  <c r="L15" i="2"/>
  <c r="L3" i="2"/>
  <c r="L20" i="2"/>
  <c r="L14" i="2"/>
  <c r="L6" i="2"/>
  <c r="L7" i="2"/>
  <c r="L8" i="2"/>
  <c r="L5" i="2"/>
  <c r="D21" i="2"/>
  <c r="D17" i="2"/>
  <c r="D12" i="2"/>
  <c r="F17" i="2"/>
  <c r="F12" i="2"/>
  <c r="F21" i="2"/>
  <c r="I6" i="1"/>
  <c r="I5" i="1"/>
  <c r="G6" i="1"/>
  <c r="G5" i="1"/>
  <c r="V3" i="1" l="1"/>
  <c r="V15" i="1" s="1"/>
  <c r="L21" i="2"/>
  <c r="L12" i="2"/>
  <c r="L17" i="2"/>
  <c r="F24" i="2"/>
  <c r="D24" i="2"/>
  <c r="L24" i="2" l="1"/>
  <c r="I4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tc={3054A2F2-47A5-4DB1-8E67-5EDBAA4C17F2}</author>
    <author>tc={BDD07BFF-1FD0-46EF-A3E2-7BEFAB5E60AB}</author>
  </authors>
  <commentList>
    <comment ref="J2" authorId="0" shapeId="0" xr:uid="{3054A2F2-47A5-4DB1-8E67-5EDBAA4C17F2}">
      <text>
        <t>[Threaded comment]
Your version of Excel allows you to read this threaded comment; however, any edits to it will get removed if the file is opened in a newer version of Excel. Learn more: https://go.microsoft.com/fwlink/?linkid=870924
Comment:
    Suffix 70 is added for SV</t>
      </text>
    </comment>
    <comment ref="K2" authorId="1" shapeId="0" xr:uid="{BDD07BFF-1FD0-46EF-A3E2-7BEFAB5E60AB}">
      <text>
        <t>[Threaded comment]
Your version of Excel allows you to read this threaded comment; however, any edits to it will get removed if the file is opened in a newer version of Excel. Learn more: https://go.microsoft.com/fwlink/?linkid=870924
Comment:
    Suffix 70 is added for SV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Shrikrishna Khupasangikar (skhupasa)</author>
  </authors>
  <commentList>
    <comment ref="D1" authorId="0" shapeId="0" xr:uid="{8D50E3B6-609F-4E78-A42E-7C7E38F0D0D0}">
      <text>
        <r>
          <rPr>
            <b/>
            <sz val="9"/>
            <color indexed="81"/>
            <rFont val="Tahoma"/>
            <charset val="1"/>
          </rPr>
          <t>Shrikrishna Khupasangikar (skhupasa):</t>
        </r>
        <r>
          <rPr>
            <sz val="9"/>
            <color indexed="81"/>
            <rFont val="Tahoma"/>
            <charset val="1"/>
          </rPr>
          <t xml:space="preserve">
Based on IMEI SV</t>
        </r>
      </text>
    </comment>
    <comment ref="E1" authorId="0" shapeId="0" xr:uid="{59EB1F82-ADC3-46F7-BDDE-E56679D8932F}">
      <text>
        <r>
          <rPr>
            <b/>
            <sz val="9"/>
            <color indexed="81"/>
            <rFont val="Tahoma"/>
            <charset val="1"/>
          </rPr>
          <t>Shrikrishna Khupasangikar (skhupasa):</t>
        </r>
        <r>
          <rPr>
            <sz val="9"/>
            <color indexed="81"/>
            <rFont val="Tahoma"/>
            <charset val="1"/>
          </rPr>
          <t xml:space="preserve">
SL_REF=FINAL_SL_REF [Mostly come from USD table as USD have highest priority]</t>
        </r>
      </text>
    </comment>
    <comment ref="G1" authorId="0" shapeId="0" xr:uid="{10776563-B4D4-4EA3-90B7-4B7DF8493D9F}">
      <text>
        <r>
          <rPr>
            <b/>
            <sz val="9"/>
            <color indexed="81"/>
            <rFont val="Tahoma"/>
            <charset val="1"/>
          </rPr>
          <t>Shrikrishna Khupasangikar (skhupasa):</t>
        </r>
        <r>
          <rPr>
            <sz val="9"/>
            <color indexed="81"/>
            <rFont val="Tahoma"/>
            <charset val="1"/>
          </rPr>
          <t xml:space="preserve">
Derived based on TAC_REF + Features from USD</t>
        </r>
      </text>
    </comment>
    <comment ref="H1" authorId="0" shapeId="0" xr:uid="{011F079B-1A73-4E35-BE10-06707082CE25}">
      <text>
        <r>
          <rPr>
            <b/>
            <sz val="9"/>
            <color indexed="81"/>
            <rFont val="Tahoma"/>
            <charset val="1"/>
          </rPr>
          <t>Shrikrishna Khupasangikar (skhupasa):</t>
        </r>
        <r>
          <rPr>
            <sz val="9"/>
            <color indexed="81"/>
            <rFont val="Tahoma"/>
            <charset val="1"/>
          </rPr>
          <t xml:space="preserve">
Derived based on TAC_REF + Responses from CHF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tc={1A55C197-9EDC-418B-B251-8801EEB7BC1E}</author>
    <author>tc={E097A001-C034-426C-BDE0-2B996159A208}</author>
    <author>tc={6157783A-FA67-4459-A0E8-A80145C98C54}</author>
    <author>tc={D7C0146A-67B5-4A4D-A8F5-2D9128553F1C}</author>
    <author>Shrikrishna Khupasangikar (skhupasa)</author>
  </authors>
  <commentList>
    <comment ref="B1" authorId="0" shapeId="0" xr:uid="{1A55C197-9EDC-418B-B251-8801EEB7BC1E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Decide Charging Rule Base</t>
      </text>
    </comment>
    <comment ref="E1" authorId="1" shapeId="0" xr:uid="{E097A001-C034-426C-BDE0-2B996159A208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Decide N7 QOS</t>
      </text>
    </comment>
    <comment ref="H1" authorId="2" shapeId="0" xr:uid="{6157783A-FA67-4459-A0E8-A80145C98C5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Decide QOS Status for Ldap Modify</t>
      </text>
    </comment>
    <comment ref="K1" authorId="3" shapeId="0" xr:uid="{D7C0146A-67B5-4A4D-A8F5-2D9128553F1C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Decide SN CF Policy ID</t>
      </text>
    </comment>
    <comment ref="F7" authorId="4" shapeId="0" xr:uid="{A8C3F5C3-1028-4B8C-8E9D-E5419043146E}">
      <text>
        <r>
          <rPr>
            <b/>
            <sz val="9"/>
            <color indexed="81"/>
            <rFont val="Tahoma"/>
            <charset val="1"/>
          </rPr>
          <t>Shrikrishna Khupasangikar (skhupasa):</t>
        </r>
        <r>
          <rPr>
            <sz val="9"/>
            <color indexed="81"/>
            <rFont val="Tahoma"/>
            <charset val="1"/>
          </rPr>
          <t xml:space="preserve">
Based on counter status</t>
        </r>
      </text>
    </comment>
    <comment ref="I7" authorId="4" shapeId="0" xr:uid="{8A9485FA-E5C2-4BE8-A1FA-D05C1FAEF03E}">
      <text>
        <r>
          <rPr>
            <b/>
            <sz val="9"/>
            <color indexed="81"/>
            <rFont val="Tahoma"/>
            <charset val="1"/>
          </rPr>
          <t>Shrikrishna Khupasangikar (skhupasa):</t>
        </r>
        <r>
          <rPr>
            <sz val="9"/>
            <color indexed="81"/>
            <rFont val="Tahoma"/>
            <charset val="1"/>
          </rPr>
          <t xml:space="preserve">
Based on counter status</t>
        </r>
      </text>
    </comment>
    <comment ref="F8" authorId="4" shapeId="0" xr:uid="{871A740D-6A23-4B91-904F-BC110D879C8C}">
      <text>
        <r>
          <rPr>
            <b/>
            <sz val="9"/>
            <color indexed="81"/>
            <rFont val="Tahoma"/>
            <charset val="1"/>
          </rPr>
          <t>Shrikrishna Khupasangikar (skhupasa):</t>
        </r>
        <r>
          <rPr>
            <sz val="9"/>
            <color indexed="81"/>
            <rFont val="Tahoma"/>
            <charset val="1"/>
          </rPr>
          <t xml:space="preserve">
epc pcweb ims sos
1 2 101 995</t>
        </r>
      </text>
    </comment>
    <comment ref="O9" authorId="4" shapeId="0" xr:uid="{4AC50138-D426-4786-995F-71E0367A4CD8}">
      <text>
        <r>
          <rPr>
            <b/>
            <sz val="9"/>
            <color indexed="81"/>
            <rFont val="Tahoma"/>
            <charset val="1"/>
          </rPr>
          <t>Shrikrishna Khupasangikar (skhupasa):</t>
        </r>
        <r>
          <rPr>
            <sz val="9"/>
            <color indexed="81"/>
            <rFont val="Tahoma"/>
            <charset val="1"/>
          </rPr>
          <t xml:space="preserve">
locHome locRoamUsa locRoamInt locRoamPrepayUsa locRoamCanMex
qos4gbps qos128Kbps qos64Kbps qosDefault qosDefault
1 995 995 1 1</t>
        </r>
      </text>
    </comment>
  </commentList>
</comments>
</file>

<file path=xl/sharedStrings.xml><?xml version="1.0" encoding="utf-8"?>
<sst xmlns="http://schemas.openxmlformats.org/spreadsheetml/2006/main" count="491" uniqueCount="239">
  <si>
    <t>Call Model</t>
  </si>
  <si>
    <t>DNN</t>
  </si>
  <si>
    <t>FrameIPv4</t>
  </si>
  <si>
    <t>SUPI Start</t>
  </si>
  <si>
    <t>SUPI End</t>
  </si>
  <si>
    <t>GPSI Start</t>
  </si>
  <si>
    <t>GPSI End</t>
  </si>
  <si>
    <t>FrameIPv6</t>
  </si>
  <si>
    <t>Number of Subscriber</t>
  </si>
  <si>
    <t>N7_Data</t>
  </si>
  <si>
    <t>data.5g</t>
  </si>
  <si>
    <t>PEI Start</t>
  </si>
  <si>
    <t>PEI End</t>
  </si>
  <si>
    <t>1.0.0.0/12</t>
  </si>
  <si>
    <t>N7_IMS</t>
  </si>
  <si>
    <t>ims.5g</t>
  </si>
  <si>
    <t>2.0.0.0/12</t>
  </si>
  <si>
    <t>2607:ae00:d2d0:0025::/32</t>
  </si>
  <si>
    <t>2606:ae00:d2d0:0025::/32</t>
  </si>
  <si>
    <t>static</t>
  </si>
  <si>
    <t>100.0.0.0/12</t>
  </si>
  <si>
    <t>2706:ae00:d2d0:0025::/32</t>
  </si>
  <si>
    <t>static.one.5g</t>
  </si>
  <si>
    <t>3.0.0.0/12</t>
  </si>
  <si>
    <t>4.0.0.0/12</t>
  </si>
  <si>
    <t>2608:ae00:d2d0:0025::/32</t>
  </si>
  <si>
    <t>2609:ae00:d2d0:0025::/32</t>
  </si>
  <si>
    <t>Total</t>
  </si>
  <si>
    <t>pcf-peer 
remote-port</t>
  </si>
  <si>
    <t>client 
local-port</t>
  </si>
  <si>
    <t>server 
local-port</t>
  </si>
  <si>
    <t>pcf-peer 
remote-port2</t>
  </si>
  <si>
    <t>client 
local-port2</t>
  </si>
  <si>
    <t>server 
local-port2</t>
  </si>
  <si>
    <t>Interface</t>
  </si>
  <si>
    <t>Type</t>
  </si>
  <si>
    <t>Create</t>
  </si>
  <si>
    <t>Update</t>
  </si>
  <si>
    <t>Delete</t>
  </si>
  <si>
    <t>Notify</t>
  </si>
  <si>
    <t>Notify-Terminate</t>
  </si>
  <si>
    <t>N7</t>
  </si>
  <si>
    <t>N28</t>
  </si>
  <si>
    <t>Subscribe</t>
  </si>
  <si>
    <t>Unsubcribe</t>
  </si>
  <si>
    <t>Rx</t>
  </si>
  <si>
    <t>AAR</t>
  </si>
  <si>
    <t>STR</t>
  </si>
  <si>
    <t>ASR</t>
  </si>
  <si>
    <t>RAR</t>
  </si>
  <si>
    <t>Ldap</t>
  </si>
  <si>
    <t>Query</t>
  </si>
  <si>
    <t>Add</t>
  </si>
  <si>
    <t>Modify</t>
  </si>
  <si>
    <t>N7_DATA_RATE</t>
  </si>
  <si>
    <t>N7_IMS_RATE</t>
  </si>
  <si>
    <t>DATA TPS</t>
  </si>
  <si>
    <t>IMS TPS</t>
  </si>
  <si>
    <t>Call Model Events</t>
  </si>
  <si>
    <t>VIRTUAL</t>
  </si>
  <si>
    <t>DATA</t>
  </si>
  <si>
    <t>IMS</t>
  </si>
  <si>
    <t>Derive-SL</t>
  </si>
  <si>
    <t>Derive-QOS</t>
  </si>
  <si>
    <t>Derive-QOS-STATUS</t>
  </si>
  <si>
    <t>Charging-Rules</t>
  </si>
  <si>
    <t>Virtual-Service-Revalidation</t>
  </si>
  <si>
    <t>Derive-SN-CF</t>
  </si>
  <si>
    <t>Feature-Counter-Mapping</t>
  </si>
  <si>
    <t>Session-Reset</t>
  </si>
  <si>
    <t>SN-CF-Policy-ID</t>
  </si>
  <si>
    <t>Location-Trigger</t>
  </si>
  <si>
    <t>Throttle-Trigger</t>
  </si>
  <si>
    <t>Charging-Rule-Base</t>
  </si>
  <si>
    <t>Default-Bearer-QOS</t>
  </si>
  <si>
    <t>Dedicated-Bearer-QOS</t>
  </si>
  <si>
    <t>Sy-SLR-Action</t>
  </si>
  <si>
    <t>Spending-Limit-Request</t>
  </si>
  <si>
    <t>Apn-Table-Default-Revalidation</t>
  </si>
  <si>
    <t>Apn-Table-Dedicated-Revalidation</t>
  </si>
  <si>
    <t>Default-48hr-Revalidation</t>
  </si>
  <si>
    <t>Rule-Deactivation-Dedicated-Bearer</t>
  </si>
  <si>
    <t>Rule-Deactivation-Default-Bearer</t>
  </si>
  <si>
    <t>USD-Modify</t>
  </si>
  <si>
    <t>Goodwill-Pass</t>
  </si>
  <si>
    <t>Emergency-Pass</t>
  </si>
  <si>
    <t>Charging-Information</t>
  </si>
  <si>
    <t>Rx-Autherization</t>
  </si>
  <si>
    <t>Rx-Re-Auth-Triggers</t>
  </si>
  <si>
    <t>SBI</t>
  </si>
  <si>
    <t>Diameter</t>
  </si>
  <si>
    <t>N7_NAP</t>
  </si>
  <si>
    <t>N7_PLF</t>
  </si>
  <si>
    <t>N7_NAP_RATE</t>
  </si>
  <si>
    <t>N7_PLF_RATE</t>
  </si>
  <si>
    <t>NAP TPS</t>
  </si>
  <si>
    <t>PLF TPS</t>
  </si>
  <si>
    <t>NAP</t>
  </si>
  <si>
    <t>PLF</t>
  </si>
  <si>
    <t>Change</t>
  </si>
  <si>
    <t>Search</t>
  </si>
  <si>
    <t>Sr No</t>
  </si>
  <si>
    <t>Site</t>
  </si>
  <si>
    <t>Site 1</t>
  </si>
  <si>
    <t>Site 2</t>
  </si>
  <si>
    <t>11.0.0.0/12</t>
  </si>
  <si>
    <t>12.0.0.0/12</t>
  </si>
  <si>
    <t>13.0.0.0/12</t>
  </si>
  <si>
    <t>14.0.0.0/12</t>
  </si>
  <si>
    <t>2616:ae00:d2d0:0025::/32</t>
  </si>
  <si>
    <t>2617:ae00:d2d0:0025::/32</t>
  </si>
  <si>
    <t>2618:ae00:d2d0:0025::/32</t>
  </si>
  <si>
    <t>2619:ae00:d2d0:0025::/32</t>
  </si>
  <si>
    <t>Common CHF Ports</t>
  </si>
  <si>
    <t>PCF Ports [SMF]</t>
  </si>
  <si>
    <t>CALL Model Events</t>
  </si>
  <si>
    <t>200.0.0.0/12</t>
  </si>
  <si>
    <t>COMMON
RATE</t>
  </si>
  <si>
    <t>Call Model 
wise TPS</t>
  </si>
  <si>
    <t>N7_SOS</t>
  </si>
  <si>
    <t>sos.5g</t>
  </si>
  <si>
    <t>5.0.0.0/12</t>
  </si>
  <si>
    <t>2610:ae00:d2d0:0025::/32</t>
  </si>
  <si>
    <t>15.0.0.0/12</t>
  </si>
  <si>
    <t>2620:ae00:d2d0:0025::/32</t>
  </si>
  <si>
    <t>MSISDN</t>
  </si>
  <si>
    <t>111101.*</t>
  </si>
  <si>
    <t>112101.*</t>
  </si>
  <si>
    <t>113101.*</t>
  </si>
  <si>
    <t>114101.*</t>
  </si>
  <si>
    <t>115101.*</t>
  </si>
  <si>
    <t>111102.*</t>
  </si>
  <si>
    <t>112102.*</t>
  </si>
  <si>
    <t>113102.*</t>
  </si>
  <si>
    <t>114102.*</t>
  </si>
  <si>
    <t>115102.*</t>
  </si>
  <si>
    <t>IMEI</t>
  </si>
  <si>
    <t>100110002.*</t>
  </si>
  <si>
    <t>100120002.*</t>
  </si>
  <si>
    <t>100130002.*</t>
  </si>
  <si>
    <t>100140002.*</t>
  </si>
  <si>
    <t>100150002.*</t>
  </si>
  <si>
    <t>100110001.*</t>
  </si>
  <si>
    <t>100120001.*</t>
  </si>
  <si>
    <t>100130001.*</t>
  </si>
  <si>
    <t>100140001.*</t>
  </si>
  <si>
    <t>100150001.*</t>
  </si>
  <si>
    <t>TAC_REF</t>
  </si>
  <si>
    <t>SL_REF</t>
  </si>
  <si>
    <t>tacAdr</t>
  </si>
  <si>
    <t>tacAircard</t>
  </si>
  <si>
    <t>tacDefault</t>
  </si>
  <si>
    <t>tacGen2</t>
  </si>
  <si>
    <t>tacGen3</t>
  </si>
  <si>
    <t>tacGen4</t>
  </si>
  <si>
    <t>tacGen5</t>
  </si>
  <si>
    <t>tacGen6</t>
  </si>
  <si>
    <t>tacHotSpot</t>
  </si>
  <si>
    <t>sloAresPostpaid</t>
  </si>
  <si>
    <t>sloAresPostpaidCM</t>
  </si>
  <si>
    <t>sloPrepaidAresPassUCM</t>
  </si>
  <si>
    <t>slPrepaid</t>
  </si>
  <si>
    <t>sloAresRealtimeWebconnect</t>
  </si>
  <si>
    <t>sloAresRealtimeWebconnectCM</t>
  </si>
  <si>
    <t>sloB2BRTWEBCONNECT</t>
  </si>
  <si>
    <t>slTrebekRealtimeWebconnect</t>
  </si>
  <si>
    <t>116101.*</t>
  </si>
  <si>
    <t>116102.*</t>
  </si>
  <si>
    <t>CBN</t>
  </si>
  <si>
    <t>cbn#ims</t>
  </si>
  <si>
    <t>cbn#spp-tmobile</t>
  </si>
  <si>
    <t>cbn#sppcweb-tmobile</t>
  </si>
  <si>
    <t>cbn#prepaidmonthlypaygo</t>
  </si>
  <si>
    <t>cbn#prepaid-tmobile</t>
  </si>
  <si>
    <t>cbn#realtimewebconnect-tmobile</t>
  </si>
  <si>
    <t>cbn#realtimewebconnect-tmo-stick</t>
  </si>
  <si>
    <t>100160001.*</t>
  </si>
  <si>
    <t>100160002.*</t>
  </si>
  <si>
    <t>cbn#realtimewebconnect-kila</t>
  </si>
  <si>
    <t>cbn#realtimewebconnect-tmo-dongle</t>
  </si>
  <si>
    <t>117101.*</t>
  </si>
  <si>
    <t>117102.*</t>
  </si>
  <si>
    <t>cbn#default</t>
  </si>
  <si>
    <t>tacMhs</t>
  </si>
  <si>
    <t>tacSticks</t>
  </si>
  <si>
    <t>tacUsb</t>
  </si>
  <si>
    <t>EPC</t>
  </si>
  <si>
    <t>SOS</t>
  </si>
  <si>
    <t>100170001.*</t>
  </si>
  <si>
    <t>100170002.*</t>
  </si>
  <si>
    <t>USD_RULE</t>
  </si>
  <si>
    <t>CHF_RULE</t>
  </si>
  <si>
    <t>usd-rule-group-200</t>
  </si>
  <si>
    <t>usd-rule-group-201</t>
  </si>
  <si>
    <t>usd-rule-group-202</t>
  </si>
  <si>
    <t>sy-rule-group-200</t>
  </si>
  <si>
    <t>sy-rule-group-201</t>
  </si>
  <si>
    <t>sy-rule-group-202</t>
  </si>
  <si>
    <t>sy-rule-group-203</t>
  </si>
  <si>
    <t>sy-rule-group-204</t>
  </si>
  <si>
    <t>ACCOUNT</t>
  </si>
  <si>
    <t>SL</t>
  </si>
  <si>
    <t>USD</t>
  </si>
  <si>
    <t>Blank</t>
  </si>
  <si>
    <t>1XX</t>
  </si>
  <si>
    <t>GPSI</t>
  </si>
  <si>
    <t>LOCATION</t>
  </si>
  <si>
    <t>TAC</t>
  </si>
  <si>
    <t>FINAL_SL_REF</t>
  </si>
  <si>
    <t>FINAL_QOS_REF</t>
  </si>
  <si>
    <t>FINAL_QOS_STATUS_REF</t>
  </si>
  <si>
    <t>FINAL_SN_CF</t>
  </si>
  <si>
    <t>LOCATION_QOS_REF</t>
  </si>
  <si>
    <t>Precedence</t>
  </si>
  <si>
    <t>Default Priority</t>
  </si>
  <si>
    <t>Derived Priority</t>
  </si>
  <si>
    <t>NA</t>
  </si>
  <si>
    <t>Default Priority2</t>
  </si>
  <si>
    <t>Derived Priority3</t>
  </si>
  <si>
    <t>Precedence4</t>
  </si>
  <si>
    <t>Default Priority5</t>
  </si>
  <si>
    <t>Derived Priority6</t>
  </si>
  <si>
    <t>Precedence7</t>
  </si>
  <si>
    <t>Default Priority8</t>
  </si>
  <si>
    <t>Derived Priority9</t>
  </si>
  <si>
    <t>Precedence10</t>
  </si>
  <si>
    <t>Default Priority11</t>
  </si>
  <si>
    <t>Derived Priority12</t>
  </si>
  <si>
    <t>Precedence13</t>
  </si>
  <si>
    <t>Table</t>
  </si>
  <si>
    <t xml:space="preserve">Per </t>
  </si>
  <si>
    <t>Events &amp; TPS</t>
  </si>
  <si>
    <t>slAndroid</t>
  </si>
  <si>
    <t>slMvne</t>
  </si>
  <si>
    <t>sloPrepaidAresPassPCwebCM</t>
  </si>
  <si>
    <t>sloPrepaidAresPassPCwebUCM</t>
  </si>
  <si>
    <t>Direction</t>
  </si>
  <si>
    <t>Inbound</t>
  </si>
  <si>
    <t>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</si>
</sst>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 applyFill="1" applyAlignment="1">
      <alignment horizontal="center" vertical="top"/>
    </xf>
    <xf numFmtId="1" fontId="0" fillId="0" borderId="0" xfId="0" applyNumberFormat="1" applyFill="1" applyAlignment="1">
      <alignment horizontal="center" vertical="top" wrapText="1"/>
    </xf>
    <xf numFmtId="0" fontId="2" fillId="6" borderId="1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1" fontId="0" fillId="0" borderId="0" xfId="0" applyNumberFormat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center" vertical="top"/>
      <protection locked="0"/>
    </xf>
    <xf numFmtId="0" fontId="0" fillId="2" borderId="1" xfId="0" applyFill="1" applyBorder="1" applyAlignment="1" applyProtection="1">
      <alignment horizontal="center" vertical="top"/>
      <protection locked="0"/>
    </xf>
    <xf numFmtId="0" fontId="1" fillId="2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0" fillId="3" borderId="1" xfId="0" applyFill="1" applyBorder="1" applyAlignment="1" applyProtection="1">
      <alignment horizontal="center" vertical="top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0" fillId="4" borderId="1" xfId="0" applyFill="1" applyBorder="1" applyAlignment="1" applyProtection="1">
      <alignment horizontal="center" vertical="top"/>
      <protection locked="0"/>
    </xf>
    <xf numFmtId="0" fontId="1" fillId="4" borderId="1" xfId="0" applyFont="1" applyFill="1" applyBorder="1" applyAlignment="1" applyProtection="1">
      <alignment horizontal="center" vertical="top"/>
      <protection locked="0"/>
    </xf>
    <xf numFmtId="0" fontId="1" fillId="7" borderId="1" xfId="0" applyFont="1" applyFill="1" applyBorder="1" applyAlignment="1" applyProtection="1">
      <alignment horizontal="center" vertical="top"/>
      <protection locked="0"/>
    </xf>
    <xf numFmtId="0" fontId="1" fillId="8" borderId="1" xfId="0" applyFont="1" applyFill="1" applyBorder="1" applyAlignment="1" applyProtection="1">
      <alignment horizontal="center" vertical="top"/>
      <protection locked="0"/>
    </xf>
    <xf numFmtId="0" fontId="2" fillId="5" borderId="1" xfId="0" applyFont="1" applyFill="1" applyBorder="1" applyAlignment="1" applyProtection="1">
      <alignment horizontal="center" vertical="top"/>
      <protection locked="0"/>
    </xf>
    <xf numFmtId="1" fontId="0" fillId="2" borderId="0" xfId="0" applyNumberFormat="1" applyFill="1" applyAlignment="1">
      <alignment horizontal="center" vertical="top"/>
    </xf>
    <xf numFmtId="1" fontId="0" fillId="7" borderId="0" xfId="0" applyNumberFormat="1" applyFill="1" applyAlignment="1">
      <alignment horizontal="center" vertical="top"/>
    </xf>
    <xf numFmtId="1" fontId="0" fillId="3" borderId="0" xfId="0" applyNumberFormat="1" applyFill="1" applyAlignment="1">
      <alignment horizontal="center" vertical="top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top"/>
    </xf>
    <xf numFmtId="0" fontId="0" fillId="7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Distrubution</a:t>
            </a:r>
          </a:p>
        </c:rich>
      </c:tx>
      <c:layout>
        <c:manualLayout>
          <c:xMode val="edge"/>
          <c:yMode val="edge"/>
          <c:x val="2.860863676616138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90-4094-ADE1-283A99DC243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90-4094-ADE1-283A99DC243F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790-4094-ADE1-283A99DC243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90-4094-ADE1-283A99DC243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790-4094-ADE1-283A99DC24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(Details!$A$12,Details!$A$17,Details!$A$21,Details!$A$22,Details!$A$23)</c:f>
              <c:strCache>
                <c:ptCount val="5"/>
                <c:pt idx="0">
                  <c:v>SBI</c:v>
                </c:pt>
                <c:pt idx="1">
                  <c:v>Diameter</c:v>
                </c:pt>
                <c:pt idx="2">
                  <c:v>Ldap</c:v>
                </c:pt>
                <c:pt idx="3">
                  <c:v>NAP</c:v>
                </c:pt>
                <c:pt idx="4">
                  <c:v>PLF</c:v>
                </c:pt>
              </c:strCache>
            </c:strRef>
          </c:cat>
          <c:val>
            <c:numRef>
              <c:f>(Details!$L$12,Details!$L$17,Details!$L$21,Details!$L$22,Details!$L$23)</c:f>
              <c:numCache>
                <c:formatCode>General</c:formatCode>
                <c:ptCount val="5"/>
                <c:pt idx="0">
                  <c:v>5200</c:v>
                </c:pt>
                <c:pt idx="1">
                  <c:v>1800</c:v>
                </c:pt>
                <c:pt idx="2">
                  <c:v>1000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0-4094-ADE1-283A99DC24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8</xdr:row>
      <xdr:rowOff>148871</xdr:rowOff>
    </xdr:from>
    <xdr:to>
      <xdr:col>18</xdr:col>
      <xdr:colOff>268112</xdr:colOff>
      <xdr:row>22</xdr:row>
      <xdr:rowOff>119944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729427-739B-4711-8038-B3F588A85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rikrishna Khupasangikar (skhupasa)" id="{066B2E93-A8F3-4D38-8D45-F078A6715ACD}" userId="S::skhupasa@cisco.com::aea5e342-b48a-4956-bada-4bb1715258a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2E18B-0870-47A0-BAE3-73D7E8E77AE2}" name="Table1" displayName="Table1" ref="A2:V14" totalsRowShown="0" headerRowDxfId="42" dataDxfId="41">
  <autoFilter ref="A2:V14" xr:uid="{494B44B9-357F-4766-B155-8EB073273F71}"/>
  <tableColumns count="22">
    <tableColumn id="21" xr3:uid="{88593EA6-F9FD-4745-979B-691786A8E05C}" name="Sr No" dataDxfId="40"/>
    <tableColumn id="22" xr3:uid="{5E288D4F-7EC7-49C2-B2D2-E8FDF3637719}" name="Site" dataDxfId="39"/>
    <tableColumn id="1" xr3:uid="{7B9B6D77-9A48-4AB3-9021-F2B2492D2554}" name="Call Model" dataDxfId="38"/>
    <tableColumn id="2" xr3:uid="{8268CD0E-75A2-4EFB-AA82-9C76196F66CD}" name="DNN" dataDxfId="37"/>
    <tableColumn id="3" xr3:uid="{B5179293-11B4-416E-BF3D-9DF903A8D168}" name="Number of Subscriber" dataDxfId="36"/>
    <tableColumn id="4" xr3:uid="{DF48EA2E-B2D2-49B9-BAA0-37CB92720C33}" name="SUPI Start" dataDxfId="35"/>
    <tableColumn id="5" xr3:uid="{89AE1E5F-C149-4A54-B0C6-200C4EC5BC83}" name="SUPI End" dataDxfId="34">
      <calculatedColumnFormula>F3+E3-1</calculatedColumnFormula>
    </tableColumn>
    <tableColumn id="6" xr3:uid="{D852B243-CB04-4F95-9E38-9861DB5CBA6B}" name="GPSI Start" dataDxfId="33"/>
    <tableColumn id="7" xr3:uid="{770E2335-4450-4AF7-A85E-6E436F4534A4}" name="GPSI End" dataDxfId="32">
      <calculatedColumnFormula>H3+E3-1</calculatedColumnFormula>
    </tableColumn>
    <tableColumn id="8" xr3:uid="{CE7E7B47-0293-40F5-B8D6-E41A4CF4800A}" name="PEI Start" dataDxfId="31"/>
    <tableColumn id="9" xr3:uid="{183C10E6-1468-4E81-89A8-A88D69AE4BAA}" name="PEI End" dataDxfId="30">
      <calculatedColumnFormula>J3+E3-1</calculatedColumnFormula>
    </tableColumn>
    <tableColumn id="10" xr3:uid="{92DC91B1-0F52-47F1-B10B-FF309712F069}" name="FrameIPv4" dataDxfId="29"/>
    <tableColumn id="11" xr3:uid="{3F2EB73D-ECA6-4DF2-954D-420DD35FA813}" name="FrameIPv6" dataDxfId="28"/>
    <tableColumn id="12" xr3:uid="{541785FF-AB88-40A8-BF2D-22D87C07DE47}" name="pcf-peer _x000a_remote-port" dataDxfId="27"/>
    <tableColumn id="13" xr3:uid="{30CAA6F6-6766-4414-9AA0-A0FBF6124300}" name="client _x000a_local-port" dataDxfId="26"/>
    <tableColumn id="14" xr3:uid="{3C7E2F0D-3330-44FF-9155-DCBE8D060CCF}" name="server _x000a_local-port" dataDxfId="25"/>
    <tableColumn id="20" xr3:uid="{0872C74B-8416-4FE3-9AF4-02DE7DB0C776}" name="pcf-peer _x000a_remote-port2" dataDxfId="24"/>
    <tableColumn id="19" xr3:uid="{7657DBFE-DFDE-44E6-85CF-2599104604FD}" name="client _x000a_local-port2" dataDxfId="23"/>
    <tableColumn id="18" xr3:uid="{10BBF6CB-C3F9-4E5A-A925-67462FD4E846}" name="server _x000a_local-port2" dataDxfId="22"/>
    <tableColumn id="15" xr3:uid="{CF36D66D-9BD4-49C3-8C5D-32732A1DFA2B}" name="COMMON_x000a_RATE" dataDxfId="21"/>
    <tableColumn id="16" xr3:uid="{351CF355-F973-4B1F-B129-4C5CE39B2317}" name="CALL Model Events" dataDxfId="20"/>
    <tableColumn id="17" xr3:uid="{9C79F849-29DD-4FB5-925F-7772CD08A16C}" name="Call Model _x000a_wise TPS" dataDxfId="19">
      <calculatedColumnFormula>T3*U3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CFBFB-A037-48F9-8DD7-89BC0DE9FE87}" name="Table2" displayName="Table2" ref="A2:P10" totalsRowShown="0" headerRowDxfId="18" dataDxfId="17">
  <autoFilter ref="A2:P10" xr:uid="{3E824BDA-AB53-4922-9FC8-F7EA59324786}"/>
  <tableColumns count="16">
    <tableColumn id="1" xr3:uid="{A349B672-803C-475F-86CE-DCC88F48297D}" name="Table" dataDxfId="16"/>
    <tableColumn id="2" xr3:uid="{223BB253-2124-4801-9C2F-59F9A3A22F26}" name="Default Priority" dataDxfId="15"/>
    <tableColumn id="3" xr3:uid="{42261F68-2264-4987-8ECB-F45F6C49BACC}" name="Derived Priority" dataDxfId="14"/>
    <tableColumn id="4" xr3:uid="{45F6F055-15A9-4579-A2D0-8BDF83A596FA}" name="Precedence" dataDxfId="13"/>
    <tableColumn id="5" xr3:uid="{ABB1DD03-7ACE-46DD-8A66-65FE4D6538B8}" name="Default Priority2" dataDxfId="12"/>
    <tableColumn id="6" xr3:uid="{7C9C0F77-6093-4847-AEC6-75564564B0BE}" name="Derived Priority3" dataDxfId="11"/>
    <tableColumn id="7" xr3:uid="{CE48324F-400F-4214-A7C2-B4D30362560F}" name="Precedence4" dataDxfId="10"/>
    <tableColumn id="8" xr3:uid="{741FB400-5FE6-481C-81DE-EA1818D0B2A7}" name="Default Priority5" dataDxfId="9"/>
    <tableColumn id="9" xr3:uid="{366329B6-015D-4956-9E96-59E2603168E6}" name="Derived Priority6" dataDxfId="8"/>
    <tableColumn id="10" xr3:uid="{918BC59F-00B2-4C11-984A-1517680E418D}" name="Precedence7" dataDxfId="7"/>
    <tableColumn id="11" xr3:uid="{A675B279-468C-464F-96C9-1FE32CBC718B}" name="Default Priority8" dataDxfId="6"/>
    <tableColumn id="12" xr3:uid="{EBEF0D55-84D4-413B-AEF4-7D96BA059AD5}" name="Derived Priority9" dataDxfId="5"/>
    <tableColumn id="13" xr3:uid="{A56DF431-FF41-42BC-9779-45AE14C0529D}" name="Precedence10" dataDxfId="4"/>
    <tableColumn id="14" xr3:uid="{33B3A889-BFD0-4C64-B7EF-4AF91D50D4EC}" name="Default Priority11" dataDxfId="3"/>
    <tableColumn id="15" xr3:uid="{9768CF02-AE46-408F-ABE2-AC0664B8E9C8}" name="Derived Priority12" dataDxfId="2"/>
    <tableColumn id="16" xr3:uid="{70F4CE2F-7A59-4691-8C99-2C8C8FBE3F4D}" name="Precedence13" dataDxfId="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19-11-10T08:22:32.03" personId="{066B2E93-A8F3-4D38-8D45-F078A6715ACD}" id="{3054A2F2-47A5-4DB1-8E67-5EDBAA4C17F2}">
    <text>Suffix 70 is added for SV</text>
  </threadedComment>
  <threadedComment ref="K2" dT="2019-11-10T08:22:47.77" personId="{066B2E93-A8F3-4D38-8D45-F078A6715ACD}" id="{BDD07BFF-1FD0-46EF-A3E2-7BEFAB5E60AB}">
    <text>Suffix 70 is added for SV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19-11-26T07:18:04.40" personId="{066B2E93-A8F3-4D38-8D45-F078A6715ACD}" id="{1A55C197-9EDC-418B-B251-8801EEB7BC1E}">
    <text>Decide Charging Rule Base</text>
  </threadedComment>
  <threadedComment ref="E1" dT="2019-11-26T07:18:40.33" personId="{066B2E93-A8F3-4D38-8D45-F078A6715ACD}" id="{E097A001-C034-426C-BDE0-2B996159A208}">
    <text>Decide N7 QOS</text>
  </threadedComment>
  <threadedComment ref="H1" dT="2019-11-26T07:19:02.48" personId="{066B2E93-A8F3-4D38-8D45-F078A6715ACD}" id="{6157783A-FA67-4459-A0E8-A80145C98C54}">
    <text>Decide QOS Status for Ldap Modify</text>
  </threadedComment>
  <threadedComment ref="K1" dT="2019-11-26T07:21:59.07" personId="{066B2E93-A8F3-4D38-8D45-F078A6715ACD}" id="{D7C0146A-67B5-4A4D-A8F5-2D9128553F1C}">
    <text>Decide SN CF Policy ID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2382-1BD9-4FCE-88B2-E88E41A241F2}">
  <dimension ref="A1:V15"/>
  <sheetViews>
    <sheetView tabSelected="1" topLeftCell="L1" zoomScale="90" zoomScaleNormal="90" workbookViewId="0">
      <selection activeCell="E20" sqref="E20"/>
    </sheetView>
  </sheetViews>
  <sheetFormatPr defaultColWidth="9.73046875" defaultRowHeight="14.25" x14ac:dyDescent="0.45"/>
  <cols>
    <col min="1" max="1" width="9.796875" style="1" bestFit="1" customWidth="1"/>
    <col min="2" max="2" width="8.46484375" style="1" bestFit="1" customWidth="1"/>
    <col min="3" max="3" width="14.19921875" style="1" bestFit="1" customWidth="1"/>
    <col min="4" max="4" width="11.33203125" bestFit="1" customWidth="1"/>
    <col min="5" max="5" width="14.33203125" style="1" bestFit="1" customWidth="1"/>
    <col min="6" max="7" width="15.9296875" style="1" bestFit="1" customWidth="1"/>
    <col min="8" max="8" width="13.73046875" style="1" bestFit="1" customWidth="1"/>
    <col min="9" max="9" width="12.796875" style="1" bestFit="1" customWidth="1"/>
    <col min="10" max="11" width="17" style="1" bestFit="1" customWidth="1"/>
    <col min="12" max="12" width="14.19921875" style="1" bestFit="1" customWidth="1"/>
    <col min="13" max="13" width="22.796875" style="1" bestFit="1" customWidth="1"/>
    <col min="14" max="14" width="15.796875" style="1" bestFit="1" customWidth="1"/>
    <col min="15" max="16" width="13.46484375" style="1" bestFit="1" customWidth="1"/>
    <col min="17" max="17" width="16.796875" style="1" bestFit="1" customWidth="1"/>
    <col min="18" max="19" width="14.46484375" style="1" bestFit="1" customWidth="1"/>
    <col min="20" max="20" width="13.9296875" style="1" bestFit="1" customWidth="1"/>
    <col min="21" max="21" width="15.06640625" style="1" bestFit="1" customWidth="1"/>
    <col min="22" max="22" width="14.19921875" style="1" bestFit="1" customWidth="1"/>
    <col min="23" max="23" width="1.796875" style="1" bestFit="1" customWidth="1"/>
    <col min="24" max="16384" width="9.73046875" style="1"/>
  </cols>
  <sheetData>
    <row r="1" spans="1:22" x14ac:dyDescent="0.45">
      <c r="D1" s="1"/>
      <c r="N1" s="22" t="s">
        <v>114</v>
      </c>
      <c r="O1" s="22"/>
      <c r="P1" s="22"/>
      <c r="Q1" s="22" t="s">
        <v>113</v>
      </c>
      <c r="R1" s="22"/>
      <c r="S1" s="22"/>
      <c r="T1" s="22" t="s">
        <v>0</v>
      </c>
      <c r="U1" s="22"/>
      <c r="V1" s="22"/>
    </row>
    <row r="2" spans="1:22" s="2" customFormat="1" ht="55.5" customHeight="1" x14ac:dyDescent="0.45">
      <c r="A2" s="2" t="s">
        <v>101</v>
      </c>
      <c r="B2" s="2" t="s">
        <v>102</v>
      </c>
      <c r="C2" s="2" t="s">
        <v>0</v>
      </c>
      <c r="D2" s="2" t="s">
        <v>1</v>
      </c>
      <c r="E2" s="2" t="s">
        <v>8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11</v>
      </c>
      <c r="K2" s="2" t="s">
        <v>12</v>
      </c>
      <c r="L2" s="2" t="s">
        <v>2</v>
      </c>
      <c r="M2" s="2" t="s">
        <v>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117</v>
      </c>
      <c r="U2" s="2" t="s">
        <v>115</v>
      </c>
      <c r="V2" s="2" t="s">
        <v>118</v>
      </c>
    </row>
    <row r="3" spans="1:22" x14ac:dyDescent="0.45">
      <c r="A3" s="17">
        <v>1</v>
      </c>
      <c r="B3" s="17" t="s">
        <v>103</v>
      </c>
      <c r="C3" s="17" t="s">
        <v>9</v>
      </c>
      <c r="D3" s="17" t="s">
        <v>10</v>
      </c>
      <c r="E3" s="17">
        <v>200000</v>
      </c>
      <c r="F3" s="17">
        <v>100101110100000</v>
      </c>
      <c r="G3" s="17">
        <f t="shared" ref="G3:G12" si="0">F3+E3-1</f>
        <v>100101110299999</v>
      </c>
      <c r="H3" s="17">
        <v>11110100000</v>
      </c>
      <c r="I3" s="17">
        <f t="shared" ref="I3:I12" si="1">H3+E3-1</f>
        <v>11110299999</v>
      </c>
      <c r="J3" s="17">
        <v>10011000100000</v>
      </c>
      <c r="K3" s="17">
        <f t="shared" ref="K3:K12" si="2">J3+E3-1</f>
        <v>10011000299999</v>
      </c>
      <c r="L3" s="17" t="s">
        <v>13</v>
      </c>
      <c r="M3" s="17" t="s">
        <v>18</v>
      </c>
      <c r="N3" s="17">
        <v>9082</v>
      </c>
      <c r="O3" s="17">
        <v>8082</v>
      </c>
      <c r="P3" s="17">
        <v>7082</v>
      </c>
      <c r="Q3" s="17">
        <v>9082</v>
      </c>
      <c r="R3" s="17">
        <v>6082</v>
      </c>
      <c r="S3" s="17">
        <v>5082</v>
      </c>
      <c r="T3" s="17">
        <v>200</v>
      </c>
      <c r="U3" s="17">
        <f>Details!E24</f>
        <v>15</v>
      </c>
      <c r="V3" s="17">
        <f t="shared" ref="V3:V12" si="3">T3*U3</f>
        <v>3000</v>
      </c>
    </row>
    <row r="4" spans="1:22" x14ac:dyDescent="0.45">
      <c r="A4" s="17">
        <v>2</v>
      </c>
      <c r="B4" s="17" t="s">
        <v>103</v>
      </c>
      <c r="C4" s="17" t="s">
        <v>14</v>
      </c>
      <c r="D4" s="17" t="s">
        <v>15</v>
      </c>
      <c r="E4" s="17">
        <v>200000</v>
      </c>
      <c r="F4" s="17">
        <v>100101210100000</v>
      </c>
      <c r="G4" s="17">
        <f t="shared" si="0"/>
        <v>100101210299999</v>
      </c>
      <c r="H4" s="17">
        <v>11210100000</v>
      </c>
      <c r="I4" s="17">
        <f t="shared" si="1"/>
        <v>11210299999</v>
      </c>
      <c r="J4" s="17">
        <v>10012000100000</v>
      </c>
      <c r="K4" s="17">
        <f t="shared" si="2"/>
        <v>10012000299999</v>
      </c>
      <c r="L4" s="17" t="s">
        <v>16</v>
      </c>
      <c r="M4" s="17" t="s">
        <v>17</v>
      </c>
      <c r="N4" s="17">
        <v>9082</v>
      </c>
      <c r="O4" s="17">
        <v>8083</v>
      </c>
      <c r="P4" s="17">
        <v>7083</v>
      </c>
      <c r="Q4" s="17">
        <v>9082</v>
      </c>
      <c r="R4" s="17">
        <v>6082</v>
      </c>
      <c r="S4" s="17">
        <v>5082</v>
      </c>
      <c r="T4" s="17">
        <v>200</v>
      </c>
      <c r="U4" s="17">
        <f>Details!G24</f>
        <v>25</v>
      </c>
      <c r="V4" s="17">
        <f t="shared" si="3"/>
        <v>5000</v>
      </c>
    </row>
    <row r="5" spans="1:22" x14ac:dyDescent="0.45">
      <c r="A5" s="17">
        <v>3</v>
      </c>
      <c r="B5" s="17" t="s">
        <v>103</v>
      </c>
      <c r="C5" s="17" t="s">
        <v>91</v>
      </c>
      <c r="D5" s="17" t="s">
        <v>10</v>
      </c>
      <c r="E5" s="17">
        <v>200000</v>
      </c>
      <c r="F5" s="17">
        <v>100101310100000</v>
      </c>
      <c r="G5" s="17">
        <f t="shared" si="0"/>
        <v>100101310299999</v>
      </c>
      <c r="H5" s="17">
        <v>11310100000</v>
      </c>
      <c r="I5" s="17">
        <f t="shared" si="1"/>
        <v>11310299999</v>
      </c>
      <c r="J5" s="17">
        <v>10013000100000</v>
      </c>
      <c r="K5" s="17">
        <f t="shared" si="2"/>
        <v>10013000299999</v>
      </c>
      <c r="L5" s="17" t="s">
        <v>23</v>
      </c>
      <c r="M5" s="17" t="s">
        <v>25</v>
      </c>
      <c r="N5" s="17">
        <v>9082</v>
      </c>
      <c r="O5" s="17">
        <v>8084</v>
      </c>
      <c r="P5" s="17">
        <v>7084</v>
      </c>
      <c r="Q5" s="17">
        <v>9082</v>
      </c>
      <c r="R5" s="17">
        <v>6082</v>
      </c>
      <c r="S5" s="17">
        <v>5082</v>
      </c>
      <c r="T5" s="17">
        <v>0</v>
      </c>
      <c r="U5" s="17">
        <f>Details!I24</f>
        <v>13</v>
      </c>
      <c r="V5" s="17">
        <f t="shared" si="3"/>
        <v>0</v>
      </c>
    </row>
    <row r="6" spans="1:22" x14ac:dyDescent="0.45">
      <c r="A6" s="17">
        <v>4</v>
      </c>
      <c r="B6" s="17" t="s">
        <v>103</v>
      </c>
      <c r="C6" s="17" t="s">
        <v>92</v>
      </c>
      <c r="D6" s="17" t="s">
        <v>10</v>
      </c>
      <c r="E6" s="17">
        <v>200000</v>
      </c>
      <c r="F6" s="17">
        <v>100101410100000</v>
      </c>
      <c r="G6" s="17">
        <f t="shared" si="0"/>
        <v>100101410299999</v>
      </c>
      <c r="H6" s="17">
        <v>11410100000</v>
      </c>
      <c r="I6" s="17">
        <f t="shared" si="1"/>
        <v>11410299999</v>
      </c>
      <c r="J6" s="17">
        <v>10014000100000</v>
      </c>
      <c r="K6" s="17">
        <f t="shared" si="2"/>
        <v>10014000299999</v>
      </c>
      <c r="L6" s="17" t="s">
        <v>24</v>
      </c>
      <c r="M6" s="17" t="s">
        <v>26</v>
      </c>
      <c r="N6" s="17">
        <v>9082</v>
      </c>
      <c r="O6" s="17">
        <v>8085</v>
      </c>
      <c r="P6" s="17">
        <v>7085</v>
      </c>
      <c r="Q6" s="17">
        <v>9082</v>
      </c>
      <c r="R6" s="17">
        <v>6082</v>
      </c>
      <c r="S6" s="17">
        <v>5082</v>
      </c>
      <c r="T6" s="17">
        <v>0</v>
      </c>
      <c r="U6" s="17">
        <f>Details!K24</f>
        <v>5</v>
      </c>
      <c r="V6" s="17">
        <f t="shared" si="3"/>
        <v>0</v>
      </c>
    </row>
    <row r="7" spans="1:22" x14ac:dyDescent="0.45">
      <c r="A7" s="17">
        <v>5</v>
      </c>
      <c r="B7" s="17" t="s">
        <v>103</v>
      </c>
      <c r="C7" s="17" t="s">
        <v>119</v>
      </c>
      <c r="D7" s="17" t="s">
        <v>120</v>
      </c>
      <c r="E7" s="17">
        <v>200000</v>
      </c>
      <c r="F7" s="17">
        <v>100101510100000</v>
      </c>
      <c r="G7" s="17">
        <f t="shared" si="0"/>
        <v>100101510299999</v>
      </c>
      <c r="H7" s="17">
        <v>11510100000</v>
      </c>
      <c r="I7" s="17">
        <f t="shared" si="1"/>
        <v>11510299999</v>
      </c>
      <c r="J7" s="17">
        <v>10015000100000</v>
      </c>
      <c r="K7" s="17">
        <f t="shared" si="2"/>
        <v>10015000299999</v>
      </c>
      <c r="L7" s="17" t="s">
        <v>121</v>
      </c>
      <c r="M7" s="17" t="s">
        <v>122</v>
      </c>
      <c r="N7" s="17">
        <v>9082</v>
      </c>
      <c r="O7" s="17">
        <v>8086</v>
      </c>
      <c r="P7" s="17">
        <v>7086</v>
      </c>
      <c r="Q7" s="17">
        <v>9082</v>
      </c>
      <c r="R7" s="17">
        <v>6082</v>
      </c>
      <c r="S7" s="17">
        <v>5082</v>
      </c>
      <c r="T7" s="17">
        <v>0</v>
      </c>
      <c r="U7" s="17">
        <f>Details!K25</f>
        <v>0</v>
      </c>
      <c r="V7" s="17">
        <f t="shared" si="3"/>
        <v>0</v>
      </c>
    </row>
    <row r="8" spans="1:22" x14ac:dyDescent="0.45">
      <c r="A8" s="19">
        <v>6</v>
      </c>
      <c r="B8" s="19" t="s">
        <v>104</v>
      </c>
      <c r="C8" s="19" t="s">
        <v>9</v>
      </c>
      <c r="D8" s="19" t="s">
        <v>10</v>
      </c>
      <c r="E8" s="19">
        <v>200000</v>
      </c>
      <c r="F8" s="19">
        <v>100101120100000</v>
      </c>
      <c r="G8" s="19">
        <f t="shared" si="0"/>
        <v>100101120299999</v>
      </c>
      <c r="H8" s="19">
        <v>11120100000</v>
      </c>
      <c r="I8" s="19">
        <f t="shared" si="1"/>
        <v>11120299999</v>
      </c>
      <c r="J8" s="19">
        <v>10021000100000</v>
      </c>
      <c r="K8" s="19">
        <f t="shared" si="2"/>
        <v>10021000299999</v>
      </c>
      <c r="L8" s="19" t="s">
        <v>105</v>
      </c>
      <c r="M8" s="19" t="s">
        <v>109</v>
      </c>
      <c r="N8" s="19">
        <v>9082</v>
      </c>
      <c r="O8" s="19">
        <v>8087</v>
      </c>
      <c r="P8" s="19">
        <v>7087</v>
      </c>
      <c r="Q8" s="19">
        <v>9082</v>
      </c>
      <c r="R8" s="19">
        <v>6082</v>
      </c>
      <c r="S8" s="19">
        <v>5082</v>
      </c>
      <c r="T8" s="19">
        <f>T3</f>
        <v>200</v>
      </c>
      <c r="U8" s="19">
        <f>Details!E24</f>
        <v>15</v>
      </c>
      <c r="V8" s="19">
        <f t="shared" si="3"/>
        <v>3000</v>
      </c>
    </row>
    <row r="9" spans="1:22" x14ac:dyDescent="0.45">
      <c r="A9" s="19">
        <v>7</v>
      </c>
      <c r="B9" s="19" t="s">
        <v>104</v>
      </c>
      <c r="C9" s="19" t="s">
        <v>14</v>
      </c>
      <c r="D9" s="19" t="s">
        <v>15</v>
      </c>
      <c r="E9" s="19">
        <v>200000</v>
      </c>
      <c r="F9" s="19">
        <v>100101220100000</v>
      </c>
      <c r="G9" s="19">
        <f t="shared" si="0"/>
        <v>100101220299999</v>
      </c>
      <c r="H9" s="19">
        <v>11220100000</v>
      </c>
      <c r="I9" s="19">
        <f t="shared" si="1"/>
        <v>11220299999</v>
      </c>
      <c r="J9" s="19">
        <v>10022000100000</v>
      </c>
      <c r="K9" s="19">
        <f t="shared" si="2"/>
        <v>10022000299999</v>
      </c>
      <c r="L9" s="19" t="s">
        <v>106</v>
      </c>
      <c r="M9" s="19" t="s">
        <v>110</v>
      </c>
      <c r="N9" s="19">
        <v>9082</v>
      </c>
      <c r="O9" s="19">
        <v>8088</v>
      </c>
      <c r="P9" s="19">
        <v>7088</v>
      </c>
      <c r="Q9" s="19">
        <v>9082</v>
      </c>
      <c r="R9" s="19">
        <v>6082</v>
      </c>
      <c r="S9" s="19">
        <v>5082</v>
      </c>
      <c r="T9" s="19">
        <f>T4</f>
        <v>200</v>
      </c>
      <c r="U9" s="19">
        <f>Details!G24</f>
        <v>25</v>
      </c>
      <c r="V9" s="19">
        <f t="shared" si="3"/>
        <v>5000</v>
      </c>
    </row>
    <row r="10" spans="1:22" x14ac:dyDescent="0.45">
      <c r="A10" s="19">
        <v>8</v>
      </c>
      <c r="B10" s="19" t="s">
        <v>104</v>
      </c>
      <c r="C10" s="19" t="s">
        <v>91</v>
      </c>
      <c r="D10" s="19" t="s">
        <v>10</v>
      </c>
      <c r="E10" s="19">
        <v>200000</v>
      </c>
      <c r="F10" s="19">
        <v>100101320100000</v>
      </c>
      <c r="G10" s="19">
        <f t="shared" si="0"/>
        <v>100101320299999</v>
      </c>
      <c r="H10" s="19">
        <v>11320100000</v>
      </c>
      <c r="I10" s="19">
        <f t="shared" si="1"/>
        <v>11320299999</v>
      </c>
      <c r="J10" s="19">
        <v>10023000100000</v>
      </c>
      <c r="K10" s="19">
        <f t="shared" si="2"/>
        <v>10023000299999</v>
      </c>
      <c r="L10" s="19" t="s">
        <v>107</v>
      </c>
      <c r="M10" s="19" t="s">
        <v>111</v>
      </c>
      <c r="N10" s="19">
        <v>9082</v>
      </c>
      <c r="O10" s="19">
        <v>8089</v>
      </c>
      <c r="P10" s="19">
        <v>7089</v>
      </c>
      <c r="Q10" s="19">
        <v>9082</v>
      </c>
      <c r="R10" s="19">
        <v>6082</v>
      </c>
      <c r="S10" s="19">
        <v>5082</v>
      </c>
      <c r="T10" s="19">
        <f>T5</f>
        <v>0</v>
      </c>
      <c r="U10" s="19">
        <f>Details!I24</f>
        <v>13</v>
      </c>
      <c r="V10" s="19">
        <f t="shared" si="3"/>
        <v>0</v>
      </c>
    </row>
    <row r="11" spans="1:22" x14ac:dyDescent="0.45">
      <c r="A11" s="19">
        <v>9</v>
      </c>
      <c r="B11" s="19" t="s">
        <v>104</v>
      </c>
      <c r="C11" s="19" t="s">
        <v>92</v>
      </c>
      <c r="D11" s="19" t="s">
        <v>10</v>
      </c>
      <c r="E11" s="19">
        <v>200000</v>
      </c>
      <c r="F11" s="19">
        <v>100101420100000</v>
      </c>
      <c r="G11" s="19">
        <f t="shared" si="0"/>
        <v>100101420299999</v>
      </c>
      <c r="H11" s="19">
        <v>11420100000</v>
      </c>
      <c r="I11" s="19">
        <f t="shared" si="1"/>
        <v>11420299999</v>
      </c>
      <c r="J11" s="19">
        <v>10024000100000</v>
      </c>
      <c r="K11" s="19">
        <f t="shared" si="2"/>
        <v>10024000299999</v>
      </c>
      <c r="L11" s="19" t="s">
        <v>108</v>
      </c>
      <c r="M11" s="19" t="s">
        <v>112</v>
      </c>
      <c r="N11" s="19">
        <v>9082</v>
      </c>
      <c r="O11" s="19">
        <v>8090</v>
      </c>
      <c r="P11" s="19">
        <v>7090</v>
      </c>
      <c r="Q11" s="19">
        <v>9082</v>
      </c>
      <c r="R11" s="19">
        <v>6082</v>
      </c>
      <c r="S11" s="19">
        <v>5082</v>
      </c>
      <c r="T11" s="19">
        <f>T6</f>
        <v>0</v>
      </c>
      <c r="U11" s="19">
        <f>Details!K24</f>
        <v>5</v>
      </c>
      <c r="V11" s="19">
        <f t="shared" si="3"/>
        <v>0</v>
      </c>
    </row>
    <row r="12" spans="1:22" x14ac:dyDescent="0.45">
      <c r="A12" s="19">
        <v>10</v>
      </c>
      <c r="B12" s="19" t="s">
        <v>104</v>
      </c>
      <c r="C12" s="19" t="s">
        <v>119</v>
      </c>
      <c r="D12" s="19" t="s">
        <v>120</v>
      </c>
      <c r="E12" s="19">
        <v>200000</v>
      </c>
      <c r="F12" s="19">
        <v>100101520100000</v>
      </c>
      <c r="G12" s="19">
        <f t="shared" si="0"/>
        <v>100101520299999</v>
      </c>
      <c r="H12" s="19">
        <v>11520100000</v>
      </c>
      <c r="I12" s="19">
        <f t="shared" si="1"/>
        <v>11520299999</v>
      </c>
      <c r="J12" s="19">
        <v>10025000100000</v>
      </c>
      <c r="K12" s="19">
        <f t="shared" si="2"/>
        <v>10025000299999</v>
      </c>
      <c r="L12" s="19" t="s">
        <v>123</v>
      </c>
      <c r="M12" s="19" t="s">
        <v>124</v>
      </c>
      <c r="N12" s="19">
        <v>9082</v>
      </c>
      <c r="O12" s="19">
        <v>8091</v>
      </c>
      <c r="P12" s="19">
        <v>7091</v>
      </c>
      <c r="Q12" s="19">
        <v>9082</v>
      </c>
      <c r="R12" s="19">
        <v>6082</v>
      </c>
      <c r="S12" s="19">
        <v>5082</v>
      </c>
      <c r="T12" s="19">
        <f>T7</f>
        <v>0</v>
      </c>
      <c r="U12" s="19">
        <f>Details!K30</f>
        <v>0</v>
      </c>
      <c r="V12" s="19">
        <f t="shared" si="3"/>
        <v>0</v>
      </c>
    </row>
    <row r="13" spans="1:22" x14ac:dyDescent="0.45">
      <c r="A13" s="17">
        <v>11</v>
      </c>
      <c r="B13" s="17" t="s">
        <v>103</v>
      </c>
      <c r="C13" s="17" t="s">
        <v>19</v>
      </c>
      <c r="D13" s="17" t="s">
        <v>22</v>
      </c>
      <c r="E13" s="17">
        <v>10000000</v>
      </c>
      <c r="F13" s="17">
        <v>100101200100000</v>
      </c>
      <c r="G13" s="17">
        <f t="shared" ref="G13" si="4">F13+E13-1</f>
        <v>100101210099999</v>
      </c>
      <c r="H13" s="17">
        <v>11500100000</v>
      </c>
      <c r="I13" s="17">
        <f t="shared" ref="I13" si="5">H13+E13-1</f>
        <v>11510099999</v>
      </c>
      <c r="J13" s="17"/>
      <c r="K13" s="17">
        <f t="shared" ref="K13" si="6">J13+E13-1</f>
        <v>9999999</v>
      </c>
      <c r="L13" s="17" t="s">
        <v>20</v>
      </c>
      <c r="M13" s="17" t="s">
        <v>21</v>
      </c>
      <c r="N13" s="17">
        <v>9082</v>
      </c>
      <c r="O13" s="17">
        <v>8093</v>
      </c>
      <c r="P13" s="17">
        <v>7093</v>
      </c>
      <c r="Q13" s="17"/>
      <c r="R13" s="17"/>
      <c r="S13" s="17"/>
      <c r="T13" s="17"/>
      <c r="U13" s="17"/>
      <c r="V13" s="17">
        <f t="shared" ref="V13" si="7">T13*U13</f>
        <v>0</v>
      </c>
    </row>
    <row r="14" spans="1:22" x14ac:dyDescent="0.45">
      <c r="A14" s="17">
        <v>12</v>
      </c>
      <c r="B14" s="18" t="s">
        <v>104</v>
      </c>
      <c r="C14" s="18" t="s">
        <v>19</v>
      </c>
      <c r="D14" s="18" t="s">
        <v>22</v>
      </c>
      <c r="E14" s="18">
        <v>10000000</v>
      </c>
      <c r="F14" s="18">
        <v>100101210100000</v>
      </c>
      <c r="G14" s="18">
        <f>F14+E14-1</f>
        <v>100101220099999</v>
      </c>
      <c r="H14" s="18">
        <v>11510100000</v>
      </c>
      <c r="I14" s="18">
        <f>H14+E14-1</f>
        <v>11520099999</v>
      </c>
      <c r="J14" s="18"/>
      <c r="K14" s="18">
        <f>J14+E14-1</f>
        <v>9999999</v>
      </c>
      <c r="L14" s="18" t="s">
        <v>116</v>
      </c>
      <c r="M14" s="18" t="s">
        <v>21</v>
      </c>
      <c r="N14" s="18">
        <v>9082</v>
      </c>
      <c r="O14" s="18">
        <v>8094</v>
      </c>
      <c r="P14" s="18">
        <v>7094</v>
      </c>
      <c r="Q14" s="18"/>
      <c r="R14" s="18"/>
      <c r="S14" s="18"/>
      <c r="T14" s="18"/>
      <c r="U14" s="18"/>
      <c r="V14" s="18">
        <f>T14*U14</f>
        <v>0</v>
      </c>
    </row>
    <row r="15" spans="1:22" x14ac:dyDescent="0.45">
      <c r="Q15" s="1" t="s">
        <v>27</v>
      </c>
      <c r="R15" s="1" t="s">
        <v>230</v>
      </c>
      <c r="S15" s="1" t="s">
        <v>102</v>
      </c>
      <c r="T15" s="1" t="s">
        <v>231</v>
      </c>
      <c r="U15" s="1">
        <f>SUM(U3:U14)/2</f>
        <v>58</v>
      </c>
      <c r="V15" s="1">
        <f>SUM(V3:V12)/2</f>
        <v>8000</v>
      </c>
    </row>
  </sheetData>
  <mergeCells count="3">
    <mergeCell ref="N1:P1"/>
    <mergeCell ref="Q1:S1"/>
    <mergeCell ref="T1:V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4C33-FED2-40AC-84E5-097DD864DD8C}">
  <dimension ref="A1:Q24"/>
  <sheetViews>
    <sheetView zoomScale="80" zoomScaleNormal="80" workbookViewId="0">
      <selection activeCell="C11" sqref="C11"/>
    </sheetView>
  </sheetViews>
  <sheetFormatPr defaultColWidth="8.73046875" defaultRowHeight="14.25" x14ac:dyDescent="0.45"/>
  <cols>
    <col min="1" max="1" width="8.796875" style="4" customWidth="1"/>
    <col min="2" max="2" width="15.53125" style="4" bestFit="1" customWidth="1"/>
    <col min="3" max="3" width="15.53125" style="4" customWidth="1"/>
    <col min="4" max="4" width="9.46484375" style="4" bestFit="1" customWidth="1"/>
    <col min="5" max="5" width="16.33203125" style="4" bestFit="1" customWidth="1"/>
    <col min="6" max="6" width="8.06640625" style="4" bestFit="1" customWidth="1"/>
    <col min="7" max="7" width="16.33203125" style="4" bestFit="1" customWidth="1"/>
    <col min="8" max="8" width="8.33203125" style="4" bestFit="1" customWidth="1"/>
    <col min="9" max="9" width="16.33203125" style="4" bestFit="1" customWidth="1"/>
    <col min="10" max="10" width="7.59765625" style="4" bestFit="1" customWidth="1"/>
    <col min="11" max="11" width="16.33203125" style="4" bestFit="1" customWidth="1"/>
    <col min="12" max="12" width="6.06640625" style="4" bestFit="1" customWidth="1"/>
    <col min="13" max="15" width="8.73046875" style="4"/>
    <col min="16" max="16" width="14.46484375" style="4" bestFit="1" customWidth="1"/>
    <col min="17" max="17" width="4.06640625" style="4" bestFit="1" customWidth="1"/>
    <col min="18" max="16384" width="8.73046875" style="4"/>
  </cols>
  <sheetData>
    <row r="1" spans="1:17" x14ac:dyDescent="0.45">
      <c r="A1" s="3" t="s">
        <v>34</v>
      </c>
      <c r="B1" s="3" t="s">
        <v>35</v>
      </c>
      <c r="C1" s="3" t="s">
        <v>236</v>
      </c>
      <c r="D1" s="3" t="s">
        <v>56</v>
      </c>
      <c r="E1" s="3" t="s">
        <v>58</v>
      </c>
      <c r="F1" s="3" t="s">
        <v>57</v>
      </c>
      <c r="G1" s="3" t="s">
        <v>58</v>
      </c>
      <c r="H1" s="3" t="s">
        <v>95</v>
      </c>
      <c r="I1" s="3" t="s">
        <v>58</v>
      </c>
      <c r="J1" s="3" t="s">
        <v>96</v>
      </c>
      <c r="K1" s="3" t="s">
        <v>58</v>
      </c>
      <c r="L1" s="3" t="s">
        <v>27</v>
      </c>
      <c r="P1" s="4" t="s">
        <v>54</v>
      </c>
      <c r="Q1" s="5">
        <f>'Call Model Meta Data'!T3</f>
        <v>200</v>
      </c>
    </row>
    <row r="2" spans="1:17" x14ac:dyDescent="0.45">
      <c r="A2" s="6" t="s">
        <v>41</v>
      </c>
      <c r="B2" s="6" t="s">
        <v>36</v>
      </c>
      <c r="C2" s="6" t="s">
        <v>237</v>
      </c>
      <c r="D2" s="7">
        <f>E2*Q1</f>
        <v>200</v>
      </c>
      <c r="E2" s="6">
        <v>1</v>
      </c>
      <c r="F2" s="7">
        <f>G2*Q2</f>
        <v>200</v>
      </c>
      <c r="G2" s="6">
        <v>1</v>
      </c>
      <c r="H2" s="7">
        <f>Q3*I2</f>
        <v>0</v>
      </c>
      <c r="I2" s="6">
        <v>1</v>
      </c>
      <c r="J2" s="7">
        <f>Q4*K2</f>
        <v>0</v>
      </c>
      <c r="K2" s="6">
        <v>1</v>
      </c>
      <c r="L2" s="6">
        <f t="shared" ref="L2:L11" si="0">D2+F2+H2+J2</f>
        <v>400</v>
      </c>
      <c r="P2" s="4" t="s">
        <v>55</v>
      </c>
      <c r="Q2" s="5">
        <f>'Call Model Meta Data'!T4</f>
        <v>200</v>
      </c>
    </row>
    <row r="3" spans="1:17" x14ac:dyDescent="0.45">
      <c r="A3" s="6" t="s">
        <v>41</v>
      </c>
      <c r="B3" s="6" t="s">
        <v>37</v>
      </c>
      <c r="C3" s="6" t="s">
        <v>237</v>
      </c>
      <c r="D3" s="7">
        <f>E3*Q1</f>
        <v>800</v>
      </c>
      <c r="E3" s="6">
        <v>4</v>
      </c>
      <c r="F3" s="7">
        <f>G3*Q2</f>
        <v>400</v>
      </c>
      <c r="G3" s="6">
        <v>2</v>
      </c>
      <c r="H3" s="7">
        <f>Q3*I3</f>
        <v>0</v>
      </c>
      <c r="I3" s="6">
        <v>1</v>
      </c>
      <c r="J3" s="7">
        <f>Q4*K3</f>
        <v>0</v>
      </c>
      <c r="K3" s="6">
        <v>1</v>
      </c>
      <c r="L3" s="6">
        <f t="shared" si="0"/>
        <v>1200</v>
      </c>
      <c r="P3" s="4" t="s">
        <v>93</v>
      </c>
      <c r="Q3" s="5">
        <f>'Call Model Meta Data'!T5</f>
        <v>0</v>
      </c>
    </row>
    <row r="4" spans="1:17" x14ac:dyDescent="0.45">
      <c r="A4" s="6" t="s">
        <v>41</v>
      </c>
      <c r="B4" s="6" t="s">
        <v>38</v>
      </c>
      <c r="C4" s="6" t="s">
        <v>237</v>
      </c>
      <c r="D4" s="7">
        <f>E4*Q1</f>
        <v>200</v>
      </c>
      <c r="E4" s="6">
        <f>E2</f>
        <v>1</v>
      </c>
      <c r="F4" s="7">
        <f>G4*Q2</f>
        <v>200</v>
      </c>
      <c r="G4" s="6">
        <f>G2</f>
        <v>1</v>
      </c>
      <c r="H4" s="7">
        <f>H2</f>
        <v>0</v>
      </c>
      <c r="I4" s="6">
        <f>I2</f>
        <v>1</v>
      </c>
      <c r="J4" s="7">
        <f>J2</f>
        <v>0</v>
      </c>
      <c r="K4" s="6">
        <f>K2</f>
        <v>1</v>
      </c>
      <c r="L4" s="6">
        <f t="shared" si="0"/>
        <v>400</v>
      </c>
      <c r="P4" s="4" t="s">
        <v>94</v>
      </c>
      <c r="Q4" s="5">
        <f>'Call Model Meta Data'!T6</f>
        <v>0</v>
      </c>
    </row>
    <row r="5" spans="1:17" x14ac:dyDescent="0.45">
      <c r="A5" s="6" t="s">
        <v>41</v>
      </c>
      <c r="B5" s="6" t="s">
        <v>39</v>
      </c>
      <c r="C5" s="6" t="s">
        <v>238</v>
      </c>
      <c r="D5" s="7">
        <f>Q1</f>
        <v>200</v>
      </c>
      <c r="E5" s="6">
        <f>E10</f>
        <v>1</v>
      </c>
      <c r="F5" s="7">
        <f>G5*Q2</f>
        <v>1600</v>
      </c>
      <c r="G5" s="6">
        <v>8</v>
      </c>
      <c r="H5" s="7">
        <f>I5*Q3</f>
        <v>0</v>
      </c>
      <c r="I5" s="6"/>
      <c r="J5" s="7">
        <f>K5*U2</f>
        <v>0</v>
      </c>
      <c r="K5" s="6"/>
      <c r="L5" s="6">
        <f t="shared" si="0"/>
        <v>1800</v>
      </c>
    </row>
    <row r="6" spans="1:17" x14ac:dyDescent="0.45">
      <c r="A6" s="6" t="s">
        <v>41</v>
      </c>
      <c r="B6" s="6" t="s">
        <v>40</v>
      </c>
      <c r="C6" s="6" t="s">
        <v>238</v>
      </c>
      <c r="D6" s="7">
        <f>E6*Q1</f>
        <v>0</v>
      </c>
      <c r="E6" s="6"/>
      <c r="F6" s="7">
        <f>G6*Q2</f>
        <v>0</v>
      </c>
      <c r="G6" s="6"/>
      <c r="H6" s="7">
        <f>I6*Q3</f>
        <v>0</v>
      </c>
      <c r="I6" s="6">
        <v>1</v>
      </c>
      <c r="J6" s="7">
        <f>K6*U2</f>
        <v>0</v>
      </c>
      <c r="K6" s="6"/>
      <c r="L6" s="6">
        <f t="shared" si="0"/>
        <v>0</v>
      </c>
    </row>
    <row r="7" spans="1:17" x14ac:dyDescent="0.45">
      <c r="A7" s="6" t="s">
        <v>42</v>
      </c>
      <c r="B7" s="6" t="s">
        <v>43</v>
      </c>
      <c r="C7" s="6" t="s">
        <v>238</v>
      </c>
      <c r="D7" s="7">
        <f>E7*Q1</f>
        <v>200</v>
      </c>
      <c r="E7" s="6">
        <f>E2</f>
        <v>1</v>
      </c>
      <c r="F7" s="7">
        <f>G7*Q2</f>
        <v>200</v>
      </c>
      <c r="G7" s="6">
        <v>1</v>
      </c>
      <c r="H7" s="7">
        <f>I7*H2</f>
        <v>0</v>
      </c>
      <c r="I7" s="6">
        <f>I2</f>
        <v>1</v>
      </c>
      <c r="J7" s="7">
        <f>K7*U2</f>
        <v>0</v>
      </c>
      <c r="K7" s="6"/>
      <c r="L7" s="6">
        <f t="shared" si="0"/>
        <v>400</v>
      </c>
    </row>
    <row r="8" spans="1:17" x14ac:dyDescent="0.45">
      <c r="A8" s="6" t="s">
        <v>42</v>
      </c>
      <c r="B8" s="6" t="s">
        <v>44</v>
      </c>
      <c r="C8" s="6" t="s">
        <v>238</v>
      </c>
      <c r="D8" s="7">
        <f>E8*Q1</f>
        <v>200</v>
      </c>
      <c r="E8" s="6">
        <f>E7</f>
        <v>1</v>
      </c>
      <c r="F8" s="7">
        <f>G8*Q2</f>
        <v>200</v>
      </c>
      <c r="G8" s="6">
        <v>1</v>
      </c>
      <c r="H8" s="7">
        <f>H7</f>
        <v>0</v>
      </c>
      <c r="I8" s="6">
        <f>I7</f>
        <v>1</v>
      </c>
      <c r="J8" s="7">
        <f>K8*U2</f>
        <v>0</v>
      </c>
      <c r="K8" s="6"/>
      <c r="L8" s="6">
        <f t="shared" si="0"/>
        <v>400</v>
      </c>
    </row>
    <row r="9" spans="1:17" x14ac:dyDescent="0.45">
      <c r="A9" s="6" t="s">
        <v>42</v>
      </c>
      <c r="B9" s="6" t="s">
        <v>37</v>
      </c>
      <c r="C9" s="6" t="s">
        <v>238</v>
      </c>
      <c r="D9" s="7">
        <f>E9*Q1</f>
        <v>200</v>
      </c>
      <c r="E9" s="6">
        <v>1</v>
      </c>
      <c r="F9" s="7">
        <f>G9*Q2</f>
        <v>0</v>
      </c>
      <c r="G9" s="6"/>
      <c r="H9" s="7">
        <f>I9*H7</f>
        <v>0</v>
      </c>
      <c r="I9" s="6">
        <v>2</v>
      </c>
      <c r="J9" s="7">
        <f>K9*U2</f>
        <v>0</v>
      </c>
      <c r="K9" s="6"/>
      <c r="L9" s="6">
        <f t="shared" si="0"/>
        <v>200</v>
      </c>
    </row>
    <row r="10" spans="1:17" x14ac:dyDescent="0.45">
      <c r="A10" s="6" t="s">
        <v>42</v>
      </c>
      <c r="B10" s="6" t="s">
        <v>39</v>
      </c>
      <c r="C10" s="6" t="s">
        <v>237</v>
      </c>
      <c r="D10" s="7">
        <f>E10*Q1</f>
        <v>200</v>
      </c>
      <c r="E10" s="6">
        <v>1</v>
      </c>
      <c r="F10" s="7">
        <f>G10*Q2</f>
        <v>200</v>
      </c>
      <c r="G10" s="6">
        <v>1</v>
      </c>
      <c r="H10" s="7">
        <f>I10*U1</f>
        <v>0</v>
      </c>
      <c r="I10" s="6"/>
      <c r="J10" s="7">
        <f>K10*U2</f>
        <v>0</v>
      </c>
      <c r="K10" s="6"/>
      <c r="L10" s="6">
        <f t="shared" si="0"/>
        <v>400</v>
      </c>
    </row>
    <row r="11" spans="1:17" x14ac:dyDescent="0.45">
      <c r="A11" s="6" t="s">
        <v>42</v>
      </c>
      <c r="B11" s="6" t="s">
        <v>40</v>
      </c>
      <c r="C11" s="6" t="s">
        <v>237</v>
      </c>
      <c r="D11" s="7">
        <f>E11*Q1</f>
        <v>0</v>
      </c>
      <c r="E11" s="6"/>
      <c r="F11" s="7">
        <f>G11*Q2</f>
        <v>0</v>
      </c>
      <c r="G11" s="6"/>
      <c r="H11" s="7">
        <f>I11*U1</f>
        <v>0</v>
      </c>
      <c r="I11" s="6"/>
      <c r="J11" s="7">
        <f>K11*U2</f>
        <v>0</v>
      </c>
      <c r="K11" s="6"/>
      <c r="L11" s="6">
        <f t="shared" si="0"/>
        <v>0</v>
      </c>
    </row>
    <row r="12" spans="1:17" s="9" customFormat="1" x14ac:dyDescent="0.45">
      <c r="A12" s="8" t="s">
        <v>89</v>
      </c>
      <c r="B12" s="8"/>
      <c r="C12" s="8"/>
      <c r="D12" s="8">
        <f>SUM(D2:D11)</f>
        <v>2200</v>
      </c>
      <c r="E12" s="8"/>
      <c r="F12" s="8">
        <f>SUM(F2:F11)</f>
        <v>3000</v>
      </c>
      <c r="G12" s="8"/>
      <c r="H12" s="8">
        <f>SUM(H2:H11)</f>
        <v>0</v>
      </c>
      <c r="I12" s="8"/>
      <c r="J12" s="8">
        <f>SUM(J2:J11)</f>
        <v>0</v>
      </c>
      <c r="K12" s="8"/>
      <c r="L12" s="8">
        <f>SUM(L2:L11)</f>
        <v>5200</v>
      </c>
    </row>
    <row r="13" spans="1:17" x14ac:dyDescent="0.45">
      <c r="A13" s="6" t="s">
        <v>45</v>
      </c>
      <c r="B13" s="6" t="s">
        <v>46</v>
      </c>
      <c r="C13" s="6" t="s">
        <v>237</v>
      </c>
      <c r="D13" s="10">
        <f>E13*Q1</f>
        <v>0</v>
      </c>
      <c r="E13" s="6"/>
      <c r="F13" s="10">
        <f>G13*Q2</f>
        <v>600</v>
      </c>
      <c r="G13" s="6">
        <v>3</v>
      </c>
      <c r="H13" s="10">
        <f>I13*U1</f>
        <v>0</v>
      </c>
      <c r="I13" s="6"/>
      <c r="J13" s="10">
        <f>K13*U2</f>
        <v>0</v>
      </c>
      <c r="K13" s="6"/>
      <c r="L13" s="6">
        <f>D13+F13+H13+J13</f>
        <v>600</v>
      </c>
    </row>
    <row r="14" spans="1:17" x14ac:dyDescent="0.45">
      <c r="A14" s="6" t="s">
        <v>45</v>
      </c>
      <c r="B14" s="6" t="s">
        <v>47</v>
      </c>
      <c r="C14" s="6" t="s">
        <v>237</v>
      </c>
      <c r="D14" s="10">
        <f>E14*Q1</f>
        <v>0</v>
      </c>
      <c r="E14" s="6"/>
      <c r="F14" s="10">
        <f>G14*Q2</f>
        <v>600</v>
      </c>
      <c r="G14" s="6">
        <v>3</v>
      </c>
      <c r="H14" s="10">
        <f>I14*U1</f>
        <v>0</v>
      </c>
      <c r="I14" s="6"/>
      <c r="J14" s="10">
        <f>K14*U2</f>
        <v>0</v>
      </c>
      <c r="K14" s="6"/>
      <c r="L14" s="6">
        <f>D14+F14+H14+J14</f>
        <v>600</v>
      </c>
    </row>
    <row r="15" spans="1:17" x14ac:dyDescent="0.45">
      <c r="A15" s="6" t="s">
        <v>45</v>
      </c>
      <c r="B15" s="6" t="s">
        <v>48</v>
      </c>
      <c r="C15" s="6" t="s">
        <v>238</v>
      </c>
      <c r="D15" s="10">
        <f>E15*Q1</f>
        <v>0</v>
      </c>
      <c r="E15" s="6"/>
      <c r="F15" s="10">
        <f>G15*Q2</f>
        <v>200</v>
      </c>
      <c r="G15" s="6">
        <v>1</v>
      </c>
      <c r="H15" s="10">
        <f>I15*U1</f>
        <v>0</v>
      </c>
      <c r="I15" s="6"/>
      <c r="J15" s="10">
        <f>K15*U2</f>
        <v>0</v>
      </c>
      <c r="K15" s="6"/>
      <c r="L15" s="6">
        <f>D15+F15+H15+J15</f>
        <v>200</v>
      </c>
    </row>
    <row r="16" spans="1:17" x14ac:dyDescent="0.45">
      <c r="A16" s="6" t="s">
        <v>45</v>
      </c>
      <c r="B16" s="6" t="s">
        <v>49</v>
      </c>
      <c r="C16" s="6" t="s">
        <v>238</v>
      </c>
      <c r="D16" s="10">
        <f>E16*Q1</f>
        <v>0</v>
      </c>
      <c r="E16" s="6"/>
      <c r="F16" s="10">
        <f>G16*Q2</f>
        <v>400</v>
      </c>
      <c r="G16" s="6">
        <v>2</v>
      </c>
      <c r="H16" s="10">
        <f>I16*U1</f>
        <v>0</v>
      </c>
      <c r="I16" s="6"/>
      <c r="J16" s="10">
        <f>K16*U2</f>
        <v>0</v>
      </c>
      <c r="K16" s="6"/>
      <c r="L16" s="6">
        <f>D16+F16+H16+J16</f>
        <v>400</v>
      </c>
    </row>
    <row r="17" spans="1:12" s="9" customFormat="1" x14ac:dyDescent="0.45">
      <c r="A17" s="11" t="s">
        <v>90</v>
      </c>
      <c r="B17" s="11"/>
      <c r="C17" s="11"/>
      <c r="D17" s="11">
        <f>SUM(D13:D16)</f>
        <v>0</v>
      </c>
      <c r="E17" s="11"/>
      <c r="F17" s="11">
        <f>SUM(F13:F16)</f>
        <v>1800</v>
      </c>
      <c r="G17" s="11"/>
      <c r="H17" s="11">
        <f>SUM(H13:H16)</f>
        <v>0</v>
      </c>
      <c r="I17" s="11"/>
      <c r="J17" s="11">
        <f>SUM(J13:J16)</f>
        <v>0</v>
      </c>
      <c r="K17" s="11"/>
      <c r="L17" s="11">
        <f>SUM(L13:L16)</f>
        <v>1800</v>
      </c>
    </row>
    <row r="18" spans="1:12" x14ac:dyDescent="0.45">
      <c r="A18" s="6" t="s">
        <v>50</v>
      </c>
      <c r="B18" s="6" t="s">
        <v>51</v>
      </c>
      <c r="C18" s="6" t="s">
        <v>238</v>
      </c>
      <c r="D18" s="12">
        <f>E18*Q1</f>
        <v>200</v>
      </c>
      <c r="E18" s="6">
        <f>E2</f>
        <v>1</v>
      </c>
      <c r="F18" s="12">
        <f>G18*Q2</f>
        <v>200</v>
      </c>
      <c r="G18" s="6">
        <f>G2</f>
        <v>1</v>
      </c>
      <c r="H18" s="12">
        <f>I18*Q3</f>
        <v>0</v>
      </c>
      <c r="I18" s="6">
        <v>2</v>
      </c>
      <c r="J18" s="12">
        <f>K18*Q4</f>
        <v>0</v>
      </c>
      <c r="K18" s="6">
        <f>K2</f>
        <v>1</v>
      </c>
      <c r="L18" s="6">
        <f>D18+F18+H18+J18</f>
        <v>400</v>
      </c>
    </row>
    <row r="19" spans="1:12" x14ac:dyDescent="0.45">
      <c r="A19" s="6" t="s">
        <v>50</v>
      </c>
      <c r="B19" s="6" t="s">
        <v>52</v>
      </c>
      <c r="C19" s="6" t="s">
        <v>238</v>
      </c>
      <c r="D19" s="12">
        <f>E19*Q1</f>
        <v>0</v>
      </c>
      <c r="E19" s="6"/>
      <c r="F19" s="12">
        <f>G19*Q2</f>
        <v>0</v>
      </c>
      <c r="G19" s="6"/>
      <c r="H19" s="12">
        <f>I19*Q3</f>
        <v>0</v>
      </c>
      <c r="I19" s="6"/>
      <c r="J19" s="12">
        <f>K19*Q4</f>
        <v>0</v>
      </c>
      <c r="K19" s="6"/>
      <c r="L19" s="6">
        <f>D19+F19+H19+J19</f>
        <v>0</v>
      </c>
    </row>
    <row r="20" spans="1:12" x14ac:dyDescent="0.45">
      <c r="A20" s="6" t="s">
        <v>50</v>
      </c>
      <c r="B20" s="6" t="s">
        <v>53</v>
      </c>
      <c r="C20" s="6" t="s">
        <v>238</v>
      </c>
      <c r="D20" s="12">
        <f>E20*Q1</f>
        <v>600</v>
      </c>
      <c r="E20" s="6">
        <v>3</v>
      </c>
      <c r="F20" s="12">
        <f>G20*Q2</f>
        <v>0</v>
      </c>
      <c r="G20" s="6"/>
      <c r="H20" s="12">
        <f>I20*Q3</f>
        <v>0</v>
      </c>
      <c r="I20" s="6">
        <v>2</v>
      </c>
      <c r="J20" s="12">
        <f>K20*Q4</f>
        <v>0</v>
      </c>
      <c r="K20" s="6"/>
      <c r="L20" s="6">
        <f>D20+F20+H20+J20</f>
        <v>600</v>
      </c>
    </row>
    <row r="21" spans="1:12" x14ac:dyDescent="0.45">
      <c r="A21" s="13" t="s">
        <v>50</v>
      </c>
      <c r="B21" s="13"/>
      <c r="C21" s="13"/>
      <c r="D21" s="13">
        <f>SUM(D18:D20)</f>
        <v>800</v>
      </c>
      <c r="E21" s="13"/>
      <c r="F21" s="13">
        <f>SUM(F18:F20)</f>
        <v>200</v>
      </c>
      <c r="G21" s="13"/>
      <c r="H21" s="13">
        <f>SUM(H18:H20)</f>
        <v>0</v>
      </c>
      <c r="I21" s="13"/>
      <c r="J21" s="13">
        <f>SUM(J18:J20)</f>
        <v>0</v>
      </c>
      <c r="K21" s="13"/>
      <c r="L21" s="13">
        <f>SUM(L18:L20)</f>
        <v>1000</v>
      </c>
    </row>
    <row r="22" spans="1:12" x14ac:dyDescent="0.45">
      <c r="A22" s="14" t="s">
        <v>97</v>
      </c>
      <c r="B22" s="14" t="s">
        <v>99</v>
      </c>
      <c r="C22" s="14" t="s">
        <v>237</v>
      </c>
      <c r="D22" s="14"/>
      <c r="E22" s="14"/>
      <c r="F22" s="14"/>
      <c r="G22" s="14"/>
      <c r="H22" s="14">
        <f>I22*Q3</f>
        <v>0</v>
      </c>
      <c r="I22" s="14">
        <v>1</v>
      </c>
      <c r="J22" s="14"/>
      <c r="K22" s="14"/>
      <c r="L22" s="14">
        <f>D22+F22+H22+J22</f>
        <v>0</v>
      </c>
    </row>
    <row r="23" spans="1:12" x14ac:dyDescent="0.45">
      <c r="A23" s="15" t="s">
        <v>98</v>
      </c>
      <c r="B23" s="15" t="s">
        <v>100</v>
      </c>
      <c r="C23" s="15" t="s">
        <v>237</v>
      </c>
      <c r="D23" s="15"/>
      <c r="E23" s="15"/>
      <c r="F23" s="15"/>
      <c r="G23" s="15"/>
      <c r="H23" s="15"/>
      <c r="I23" s="15"/>
      <c r="J23" s="15">
        <f>K23*Q4</f>
        <v>0</v>
      </c>
      <c r="K23" s="15">
        <v>1</v>
      </c>
      <c r="L23" s="15">
        <f>D23+F23+H23+J23</f>
        <v>0</v>
      </c>
    </row>
    <row r="24" spans="1:12" x14ac:dyDescent="0.45">
      <c r="A24" s="16" t="s">
        <v>27</v>
      </c>
      <c r="B24" s="16" t="s">
        <v>27</v>
      </c>
      <c r="C24" s="16"/>
      <c r="D24" s="16">
        <f>D23+D22+D21+D17+D12</f>
        <v>3000</v>
      </c>
      <c r="E24" s="16">
        <f>SUM(E2:E23)</f>
        <v>15</v>
      </c>
      <c r="F24" s="16">
        <f>F23+F22+F21+F17+F12</f>
        <v>5000</v>
      </c>
      <c r="G24" s="16">
        <f>SUM(G2:G23)</f>
        <v>25</v>
      </c>
      <c r="H24" s="16">
        <f>H23+H22+H21+H17+H12</f>
        <v>0</v>
      </c>
      <c r="I24" s="16">
        <f>SUM(I2:I23)</f>
        <v>13</v>
      </c>
      <c r="J24" s="16">
        <f>J23+J22+J21+J17+J12</f>
        <v>0</v>
      </c>
      <c r="K24" s="16">
        <f>SUM(K2:K23)</f>
        <v>5</v>
      </c>
      <c r="L24" s="16">
        <f>L23+L22+L21+L17+L12</f>
        <v>8000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1B1B-D034-4428-95F2-B02620B1B138}">
  <dimension ref="A1:H25"/>
  <sheetViews>
    <sheetView topLeftCell="D1" workbookViewId="0">
      <selection activeCell="D1" sqref="D1"/>
    </sheetView>
  </sheetViews>
  <sheetFormatPr defaultColWidth="8.73046875" defaultRowHeight="14.25" x14ac:dyDescent="0.45"/>
  <cols>
    <col min="1" max="1" width="4.59765625" style="20" bestFit="1" customWidth="1"/>
    <col min="2" max="2" width="8.33203125" style="20" bestFit="1" customWidth="1"/>
    <col min="3" max="3" width="11.33203125" style="20" bestFit="1" customWidth="1"/>
    <col min="4" max="4" width="10" bestFit="1" customWidth="1"/>
    <col min="5" max="5" width="27.796875" style="20" bestFit="1" customWidth="1"/>
    <col min="6" max="6" width="32.53125" style="20" bestFit="1" customWidth="1"/>
    <col min="7" max="7" width="17.06640625" style="20" bestFit="1" customWidth="1"/>
    <col min="8" max="8" width="15.73046875" style="20" bestFit="1" customWidth="1"/>
    <col min="9" max="16384" width="8.73046875" style="20"/>
  </cols>
  <sheetData>
    <row r="1" spans="1:8" x14ac:dyDescent="0.45">
      <c r="A1" s="20" t="s">
        <v>1</v>
      </c>
      <c r="B1" s="20" t="s">
        <v>125</v>
      </c>
      <c r="C1" s="20" t="s">
        <v>136</v>
      </c>
      <c r="D1" s="20" t="s">
        <v>147</v>
      </c>
      <c r="E1" s="20" t="s">
        <v>148</v>
      </c>
      <c r="F1" s="20" t="s">
        <v>168</v>
      </c>
      <c r="G1" t="s">
        <v>190</v>
      </c>
      <c r="H1" t="s">
        <v>191</v>
      </c>
    </row>
    <row r="2" spans="1:8" x14ac:dyDescent="0.45">
      <c r="A2" s="20" t="s">
        <v>186</v>
      </c>
      <c r="B2" s="20" t="s">
        <v>126</v>
      </c>
      <c r="C2" s="20" t="s">
        <v>142</v>
      </c>
      <c r="D2" s="20" t="s">
        <v>149</v>
      </c>
      <c r="E2" s="20" t="s">
        <v>158</v>
      </c>
      <c r="F2" s="20" t="s">
        <v>170</v>
      </c>
      <c r="G2"/>
      <c r="H2" t="s">
        <v>199</v>
      </c>
    </row>
    <row r="3" spans="1:8" x14ac:dyDescent="0.45">
      <c r="A3" s="20" t="s">
        <v>186</v>
      </c>
      <c r="B3" s="20" t="s">
        <v>131</v>
      </c>
      <c r="C3" s="20" t="s">
        <v>137</v>
      </c>
      <c r="D3" s="20" t="s">
        <v>150</v>
      </c>
      <c r="E3" s="20" t="s">
        <v>159</v>
      </c>
      <c r="F3" s="20" t="s">
        <v>171</v>
      </c>
      <c r="G3" t="s">
        <v>194</v>
      </c>
      <c r="H3"/>
    </row>
    <row r="4" spans="1:8" x14ac:dyDescent="0.45">
      <c r="A4" s="20" t="s">
        <v>61</v>
      </c>
      <c r="B4" s="20" t="s">
        <v>127</v>
      </c>
      <c r="C4" s="20" t="s">
        <v>143</v>
      </c>
      <c r="D4" s="20" t="s">
        <v>152</v>
      </c>
      <c r="E4" s="20" t="s">
        <v>160</v>
      </c>
      <c r="F4" s="20" t="s">
        <v>172</v>
      </c>
      <c r="G4" t="s">
        <v>193</v>
      </c>
      <c r="H4" t="s">
        <v>196</v>
      </c>
    </row>
    <row r="5" spans="1:8" x14ac:dyDescent="0.45">
      <c r="A5" s="20" t="s">
        <v>61</v>
      </c>
      <c r="B5" s="20" t="s">
        <v>132</v>
      </c>
      <c r="C5" s="20" t="s">
        <v>138</v>
      </c>
      <c r="D5" s="20" t="s">
        <v>153</v>
      </c>
      <c r="E5" s="20" t="s">
        <v>161</v>
      </c>
      <c r="F5" s="20" t="s">
        <v>173</v>
      </c>
      <c r="G5" t="s">
        <v>193</v>
      </c>
      <c r="H5" t="s">
        <v>197</v>
      </c>
    </row>
    <row r="6" spans="1:8" x14ac:dyDescent="0.45">
      <c r="A6" s="20" t="s">
        <v>186</v>
      </c>
      <c r="B6" s="20" t="s">
        <v>128</v>
      </c>
      <c r="C6" s="20" t="s">
        <v>144</v>
      </c>
      <c r="D6" s="20" t="s">
        <v>151</v>
      </c>
      <c r="E6" t="s">
        <v>232</v>
      </c>
      <c r="F6" t="s">
        <v>169</v>
      </c>
      <c r="G6" t="s">
        <v>192</v>
      </c>
      <c r="H6" t="s">
        <v>195</v>
      </c>
    </row>
    <row r="7" spans="1:8" x14ac:dyDescent="0.45">
      <c r="A7" s="20" t="s">
        <v>186</v>
      </c>
      <c r="B7" s="20" t="s">
        <v>133</v>
      </c>
      <c r="C7" s="20" t="s">
        <v>139</v>
      </c>
      <c r="D7" s="20" t="s">
        <v>151</v>
      </c>
      <c r="E7" t="s">
        <v>232</v>
      </c>
      <c r="F7" t="s">
        <v>169</v>
      </c>
      <c r="G7" t="s">
        <v>192</v>
      </c>
      <c r="H7" t="s">
        <v>195</v>
      </c>
    </row>
    <row r="8" spans="1:8" x14ac:dyDescent="0.45">
      <c r="A8" s="20" t="s">
        <v>61</v>
      </c>
      <c r="B8" s="20" t="s">
        <v>129</v>
      </c>
      <c r="C8" s="20" t="s">
        <v>145</v>
      </c>
      <c r="D8" s="20" t="s">
        <v>151</v>
      </c>
      <c r="E8" t="s">
        <v>232</v>
      </c>
      <c r="F8" t="s">
        <v>169</v>
      </c>
      <c r="G8" t="s">
        <v>192</v>
      </c>
      <c r="H8" t="s">
        <v>195</v>
      </c>
    </row>
    <row r="9" spans="1:8" x14ac:dyDescent="0.45">
      <c r="A9" s="20" t="s">
        <v>61</v>
      </c>
      <c r="B9" s="20" t="s">
        <v>134</v>
      </c>
      <c r="C9" s="20" t="s">
        <v>140</v>
      </c>
      <c r="D9" s="20" t="s">
        <v>151</v>
      </c>
      <c r="E9" t="s">
        <v>232</v>
      </c>
      <c r="F9" t="s">
        <v>169</v>
      </c>
      <c r="G9" t="s">
        <v>192</v>
      </c>
      <c r="H9" t="s">
        <v>195</v>
      </c>
    </row>
    <row r="10" spans="1:8" x14ac:dyDescent="0.45">
      <c r="A10" s="20" t="s">
        <v>187</v>
      </c>
      <c r="B10" s="20" t="s">
        <v>130</v>
      </c>
      <c r="C10" s="20" t="s">
        <v>146</v>
      </c>
      <c r="D10" s="20" t="s">
        <v>154</v>
      </c>
      <c r="E10" s="20" t="s">
        <v>162</v>
      </c>
      <c r="F10" s="20" t="s">
        <v>174</v>
      </c>
      <c r="G10" t="s">
        <v>193</v>
      </c>
      <c r="H10" t="s">
        <v>198</v>
      </c>
    </row>
    <row r="11" spans="1:8" x14ac:dyDescent="0.45">
      <c r="A11" s="20" t="s">
        <v>187</v>
      </c>
      <c r="B11" s="20" t="s">
        <v>135</v>
      </c>
      <c r="C11" s="20" t="s">
        <v>141</v>
      </c>
      <c r="D11" s="20" t="s">
        <v>155</v>
      </c>
      <c r="E11" s="20" t="s">
        <v>163</v>
      </c>
      <c r="F11" s="20" t="s">
        <v>175</v>
      </c>
      <c r="G11" t="s">
        <v>193</v>
      </c>
      <c r="H11" t="s">
        <v>199</v>
      </c>
    </row>
    <row r="12" spans="1:8" x14ac:dyDescent="0.45">
      <c r="A12" s="20" t="s">
        <v>186</v>
      </c>
      <c r="B12" s="20" t="s">
        <v>166</v>
      </c>
      <c r="C12" s="20" t="s">
        <v>176</v>
      </c>
      <c r="D12" t="s">
        <v>183</v>
      </c>
      <c r="E12" t="s">
        <v>164</v>
      </c>
      <c r="F12" t="s">
        <v>178</v>
      </c>
      <c r="G12" t="s">
        <v>193</v>
      </c>
      <c r="H12" t="s">
        <v>195</v>
      </c>
    </row>
    <row r="13" spans="1:8" x14ac:dyDescent="0.45">
      <c r="A13" s="20" t="s">
        <v>186</v>
      </c>
      <c r="B13" s="20" t="s">
        <v>167</v>
      </c>
      <c r="C13" s="20" t="s">
        <v>177</v>
      </c>
      <c r="D13" t="s">
        <v>184</v>
      </c>
      <c r="E13" t="s">
        <v>165</v>
      </c>
      <c r="F13" t="s">
        <v>179</v>
      </c>
      <c r="G13" t="s">
        <v>193</v>
      </c>
      <c r="H13" t="s">
        <v>195</v>
      </c>
    </row>
    <row r="14" spans="1:8" x14ac:dyDescent="0.45">
      <c r="A14" s="20" t="s">
        <v>186</v>
      </c>
      <c r="B14" s="20" t="s">
        <v>180</v>
      </c>
      <c r="C14" s="20" t="s">
        <v>188</v>
      </c>
      <c r="D14" s="20" t="s">
        <v>156</v>
      </c>
      <c r="E14" t="s">
        <v>233</v>
      </c>
      <c r="F14" t="s">
        <v>169</v>
      </c>
      <c r="G14" t="s">
        <v>192</v>
      </c>
      <c r="H14" t="s">
        <v>195</v>
      </c>
    </row>
    <row r="15" spans="1:8" x14ac:dyDescent="0.45">
      <c r="A15" s="20" t="s">
        <v>186</v>
      </c>
      <c r="B15" s="20" t="s">
        <v>181</v>
      </c>
      <c r="C15" s="20" t="s">
        <v>189</v>
      </c>
      <c r="D15" s="20" t="s">
        <v>156</v>
      </c>
      <c r="E15" t="s">
        <v>233</v>
      </c>
      <c r="F15" t="s">
        <v>169</v>
      </c>
      <c r="G15" t="s">
        <v>192</v>
      </c>
      <c r="H15" t="s">
        <v>195</v>
      </c>
    </row>
    <row r="16" spans="1:8" x14ac:dyDescent="0.45">
      <c r="D16" s="20" t="s">
        <v>156</v>
      </c>
      <c r="E16" t="s">
        <v>233</v>
      </c>
      <c r="F16" t="s">
        <v>169</v>
      </c>
      <c r="G16" t="s">
        <v>192</v>
      </c>
      <c r="H16" t="s">
        <v>195</v>
      </c>
    </row>
    <row r="17" spans="4:8" x14ac:dyDescent="0.45">
      <c r="D17" s="20" t="s">
        <v>156</v>
      </c>
      <c r="E17" t="s">
        <v>233</v>
      </c>
      <c r="F17" t="s">
        <v>169</v>
      </c>
      <c r="G17" t="s">
        <v>192</v>
      </c>
      <c r="H17" t="s">
        <v>195</v>
      </c>
    </row>
    <row r="18" spans="4:8" x14ac:dyDescent="0.45">
      <c r="D18" s="20" t="s">
        <v>157</v>
      </c>
      <c r="E18" t="s">
        <v>234</v>
      </c>
      <c r="F18" t="s">
        <v>182</v>
      </c>
      <c r="G18" t="s">
        <v>192</v>
      </c>
      <c r="H18" t="s">
        <v>195</v>
      </c>
    </row>
    <row r="19" spans="4:8" x14ac:dyDescent="0.45">
      <c r="D19" s="20" t="s">
        <v>157</v>
      </c>
      <c r="E19" t="s">
        <v>234</v>
      </c>
      <c r="F19" t="s">
        <v>182</v>
      </c>
      <c r="G19" t="s">
        <v>192</v>
      </c>
      <c r="H19" t="s">
        <v>195</v>
      </c>
    </row>
    <row r="20" spans="4:8" x14ac:dyDescent="0.45">
      <c r="D20" s="20" t="s">
        <v>157</v>
      </c>
      <c r="E20" t="s">
        <v>234</v>
      </c>
      <c r="F20" t="s">
        <v>182</v>
      </c>
      <c r="G20" t="s">
        <v>192</v>
      </c>
      <c r="H20" t="s">
        <v>195</v>
      </c>
    </row>
    <row r="21" spans="4:8" x14ac:dyDescent="0.45">
      <c r="D21" s="20" t="s">
        <v>157</v>
      </c>
      <c r="E21" t="s">
        <v>234</v>
      </c>
      <c r="F21" t="s">
        <v>182</v>
      </c>
      <c r="G21" t="s">
        <v>192</v>
      </c>
      <c r="H21" t="s">
        <v>195</v>
      </c>
    </row>
    <row r="22" spans="4:8" x14ac:dyDescent="0.45">
      <c r="D22" t="s">
        <v>185</v>
      </c>
      <c r="E22" t="s">
        <v>235</v>
      </c>
      <c r="F22" t="s">
        <v>182</v>
      </c>
      <c r="G22" t="s">
        <v>192</v>
      </c>
      <c r="H22" t="s">
        <v>195</v>
      </c>
    </row>
    <row r="23" spans="4:8" x14ac:dyDescent="0.45">
      <c r="D23" t="s">
        <v>185</v>
      </c>
      <c r="E23" t="s">
        <v>235</v>
      </c>
      <c r="F23" t="s">
        <v>182</v>
      </c>
      <c r="G23" t="s">
        <v>192</v>
      </c>
      <c r="H23" t="s">
        <v>195</v>
      </c>
    </row>
    <row r="24" spans="4:8" x14ac:dyDescent="0.45">
      <c r="D24" t="s">
        <v>185</v>
      </c>
      <c r="E24" t="s">
        <v>235</v>
      </c>
      <c r="F24" t="s">
        <v>182</v>
      </c>
      <c r="G24" t="s">
        <v>192</v>
      </c>
      <c r="H24" t="s">
        <v>195</v>
      </c>
    </row>
    <row r="25" spans="4:8" x14ac:dyDescent="0.45">
      <c r="D25" t="s">
        <v>185</v>
      </c>
      <c r="E25" t="s">
        <v>235</v>
      </c>
      <c r="F25" t="s">
        <v>182</v>
      </c>
      <c r="G25" t="s">
        <v>192</v>
      </c>
      <c r="H25" t="s">
        <v>195</v>
      </c>
    </row>
  </sheetData>
  <sortState xmlns:xlrd2="http://schemas.microsoft.com/office/spreadsheetml/2017/richdata2" ref="A2:C15">
    <sortCondition ref="C1"/>
  </sortState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CF70-2BC6-4D66-8EFA-06E2071F552F}">
  <dimension ref="A1:P10"/>
  <sheetViews>
    <sheetView workbookViewId="0">
      <selection activeCell="J7" sqref="J7"/>
    </sheetView>
  </sheetViews>
  <sheetFormatPr defaultColWidth="8.73046875" defaultRowHeight="14.25" x14ac:dyDescent="0.45"/>
  <cols>
    <col min="1" max="1" width="9.9296875" style="21" bestFit="1" customWidth="1"/>
    <col min="2" max="2" width="11.53125" style="21" bestFit="1" customWidth="1"/>
    <col min="3" max="3" width="11.796875" style="21" bestFit="1" customWidth="1"/>
    <col min="4" max="4" width="15" style="21" bestFit="1" customWidth="1"/>
    <col min="5" max="6" width="12.53125" style="21" bestFit="1" customWidth="1"/>
    <col min="7" max="7" width="16" style="21" bestFit="1" customWidth="1"/>
    <col min="8" max="9" width="12.53125" style="21" bestFit="1" customWidth="1"/>
    <col min="10" max="10" width="16" style="21" bestFit="1" customWidth="1"/>
    <col min="11" max="12" width="12.53125" style="21" bestFit="1" customWidth="1"/>
    <col min="13" max="13" width="17" style="21" bestFit="1" customWidth="1"/>
    <col min="14" max="15" width="13.53125" style="21" bestFit="1" customWidth="1"/>
    <col min="16" max="16" width="17" style="21" bestFit="1" customWidth="1"/>
    <col min="17" max="16384" width="8.73046875" style="21"/>
  </cols>
  <sheetData>
    <row r="1" spans="1:16" x14ac:dyDescent="0.45">
      <c r="B1" s="25" t="s">
        <v>208</v>
      </c>
      <c r="C1" s="25"/>
      <c r="D1" s="25"/>
      <c r="E1" s="24" t="s">
        <v>209</v>
      </c>
      <c r="F1" s="24"/>
      <c r="G1" s="24"/>
      <c r="H1" s="23" t="s">
        <v>210</v>
      </c>
      <c r="I1" s="23"/>
      <c r="J1" s="23"/>
      <c r="K1" s="26" t="s">
        <v>211</v>
      </c>
      <c r="L1" s="26"/>
      <c r="M1" s="26"/>
      <c r="N1" s="27" t="s">
        <v>212</v>
      </c>
      <c r="O1" s="27"/>
      <c r="P1" s="27"/>
    </row>
    <row r="2" spans="1:16" ht="45" customHeight="1" x14ac:dyDescent="0.45">
      <c r="A2" s="21" t="s">
        <v>229</v>
      </c>
      <c r="B2" s="21" t="s">
        <v>214</v>
      </c>
      <c r="C2" s="21" t="s">
        <v>215</v>
      </c>
      <c r="D2" s="21" t="s">
        <v>213</v>
      </c>
      <c r="E2" s="21" t="s">
        <v>217</v>
      </c>
      <c r="F2" s="21" t="s">
        <v>218</v>
      </c>
      <c r="G2" s="21" t="s">
        <v>219</v>
      </c>
      <c r="H2" s="21" t="s">
        <v>220</v>
      </c>
      <c r="I2" s="21" t="s">
        <v>221</v>
      </c>
      <c r="J2" s="21" t="s">
        <v>222</v>
      </c>
      <c r="K2" s="21" t="s">
        <v>223</v>
      </c>
      <c r="L2" s="21" t="s">
        <v>224</v>
      </c>
      <c r="M2" s="21" t="s">
        <v>225</v>
      </c>
      <c r="N2" s="21" t="s">
        <v>226</v>
      </c>
      <c r="O2" s="21" t="s">
        <v>227</v>
      </c>
      <c r="P2" s="21" t="s">
        <v>228</v>
      </c>
    </row>
    <row r="3" spans="1:16" x14ac:dyDescent="0.45">
      <c r="A3" s="21" t="s">
        <v>205</v>
      </c>
      <c r="B3" s="21">
        <v>-1</v>
      </c>
      <c r="C3" s="21">
        <v>10</v>
      </c>
      <c r="D3" s="21">
        <v>10</v>
      </c>
      <c r="E3" s="21">
        <v>0</v>
      </c>
      <c r="F3" s="21">
        <v>10</v>
      </c>
      <c r="G3" s="21">
        <v>30</v>
      </c>
      <c r="H3" s="21" t="s">
        <v>216</v>
      </c>
      <c r="I3" s="21" t="s">
        <v>216</v>
      </c>
      <c r="J3" s="21" t="s">
        <v>216</v>
      </c>
      <c r="K3" s="21" t="s">
        <v>216</v>
      </c>
      <c r="L3" s="21" t="s">
        <v>216</v>
      </c>
      <c r="M3" s="21" t="s">
        <v>216</v>
      </c>
      <c r="N3" s="21" t="s">
        <v>216</v>
      </c>
      <c r="O3" s="21" t="s">
        <v>216</v>
      </c>
      <c r="P3" s="21" t="s">
        <v>216</v>
      </c>
    </row>
    <row r="4" spans="1:16" x14ac:dyDescent="0.45">
      <c r="A4" s="21" t="s">
        <v>200</v>
      </c>
      <c r="B4" s="21">
        <v>-1</v>
      </c>
      <c r="C4" s="21">
        <v>10</v>
      </c>
      <c r="D4" s="21">
        <v>30</v>
      </c>
      <c r="E4" s="21">
        <v>0</v>
      </c>
      <c r="F4" s="21">
        <v>10</v>
      </c>
      <c r="G4" s="21">
        <v>50</v>
      </c>
      <c r="H4" s="21" t="s">
        <v>216</v>
      </c>
      <c r="I4" s="21" t="s">
        <v>216</v>
      </c>
      <c r="J4" s="21" t="s">
        <v>216</v>
      </c>
      <c r="K4" s="21" t="s">
        <v>216</v>
      </c>
      <c r="L4" s="21" t="s">
        <v>216</v>
      </c>
      <c r="M4" s="21" t="s">
        <v>216</v>
      </c>
      <c r="N4" s="21" t="s">
        <v>216</v>
      </c>
      <c r="O4" s="21" t="s">
        <v>216</v>
      </c>
      <c r="P4" s="21" t="s">
        <v>216</v>
      </c>
    </row>
    <row r="5" spans="1:16" x14ac:dyDescent="0.45">
      <c r="A5" s="21" t="s">
        <v>201</v>
      </c>
      <c r="B5" s="21">
        <v>-1</v>
      </c>
      <c r="C5" s="21">
        <v>0</v>
      </c>
      <c r="D5" s="21">
        <v>50</v>
      </c>
      <c r="E5" s="21">
        <v>0</v>
      </c>
      <c r="F5" s="21" t="s">
        <v>204</v>
      </c>
      <c r="G5" s="21">
        <v>70</v>
      </c>
      <c r="H5" s="21" t="s">
        <v>216</v>
      </c>
      <c r="I5" s="21" t="s">
        <v>216</v>
      </c>
      <c r="J5" s="21" t="s">
        <v>216</v>
      </c>
      <c r="K5" s="21" t="s">
        <v>216</v>
      </c>
      <c r="L5" s="21" t="s">
        <v>216</v>
      </c>
      <c r="M5" s="21" t="s">
        <v>216</v>
      </c>
      <c r="N5" s="21" t="s">
        <v>216</v>
      </c>
      <c r="O5" s="21" t="s">
        <v>216</v>
      </c>
      <c r="P5" s="21" t="s">
        <v>216</v>
      </c>
    </row>
    <row r="6" spans="1:16" x14ac:dyDescent="0.45">
      <c r="A6" s="21" t="s">
        <v>202</v>
      </c>
      <c r="B6" s="21">
        <v>-1</v>
      </c>
      <c r="C6" s="21">
        <v>10</v>
      </c>
      <c r="D6" s="21">
        <v>40</v>
      </c>
      <c r="E6" s="21">
        <v>0</v>
      </c>
      <c r="F6" s="21" t="s">
        <v>203</v>
      </c>
      <c r="G6" s="21">
        <v>60</v>
      </c>
      <c r="H6" s="21">
        <v>-1</v>
      </c>
      <c r="I6" s="21" t="s">
        <v>203</v>
      </c>
      <c r="J6" s="21">
        <v>20</v>
      </c>
      <c r="K6" s="21">
        <v>0</v>
      </c>
      <c r="L6" s="21" t="s">
        <v>203</v>
      </c>
      <c r="M6" s="21">
        <v>100</v>
      </c>
      <c r="N6" s="21" t="s">
        <v>216</v>
      </c>
      <c r="O6" s="21" t="s">
        <v>216</v>
      </c>
      <c r="P6" s="21" t="s">
        <v>216</v>
      </c>
    </row>
    <row r="7" spans="1:16" x14ac:dyDescent="0.45">
      <c r="A7" s="21" t="s">
        <v>42</v>
      </c>
      <c r="B7" s="21">
        <v>-1</v>
      </c>
      <c r="C7" s="21" t="s">
        <v>203</v>
      </c>
      <c r="D7" s="21">
        <v>20</v>
      </c>
      <c r="E7" s="21">
        <v>0</v>
      </c>
      <c r="G7" s="21">
        <v>40</v>
      </c>
      <c r="H7" s="21">
        <v>0</v>
      </c>
      <c r="J7" s="21">
        <v>10</v>
      </c>
      <c r="K7" s="21" t="s">
        <v>216</v>
      </c>
      <c r="L7" s="21" t="s">
        <v>216</v>
      </c>
      <c r="M7" s="21" t="s">
        <v>216</v>
      </c>
      <c r="N7" s="21" t="s">
        <v>216</v>
      </c>
      <c r="O7" s="21" t="s">
        <v>216</v>
      </c>
      <c r="P7" s="21" t="s">
        <v>216</v>
      </c>
    </row>
    <row r="8" spans="1:16" x14ac:dyDescent="0.45">
      <c r="A8" s="21" t="s">
        <v>1</v>
      </c>
      <c r="B8" s="21" t="s">
        <v>216</v>
      </c>
      <c r="C8" s="21" t="s">
        <v>216</v>
      </c>
      <c r="D8" s="21" t="s">
        <v>216</v>
      </c>
      <c r="E8" s="21">
        <v>0</v>
      </c>
      <c r="G8" s="21">
        <v>100</v>
      </c>
      <c r="H8" s="21" t="s">
        <v>216</v>
      </c>
      <c r="I8" s="21" t="s">
        <v>216</v>
      </c>
      <c r="J8" s="21" t="s">
        <v>216</v>
      </c>
      <c r="K8" s="21" t="s">
        <v>216</v>
      </c>
      <c r="L8" s="21" t="s">
        <v>216</v>
      </c>
      <c r="M8" s="21" t="s">
        <v>216</v>
      </c>
      <c r="N8" s="21" t="s">
        <v>216</v>
      </c>
      <c r="O8" s="21" t="s">
        <v>216</v>
      </c>
      <c r="P8" s="21" t="s">
        <v>216</v>
      </c>
    </row>
    <row r="9" spans="1:16" x14ac:dyDescent="0.45">
      <c r="A9" s="21" t="s">
        <v>206</v>
      </c>
      <c r="B9" s="21" t="s">
        <v>216</v>
      </c>
      <c r="C9" s="21" t="s">
        <v>216</v>
      </c>
      <c r="D9" s="21" t="s">
        <v>216</v>
      </c>
      <c r="E9" s="21" t="s">
        <v>216</v>
      </c>
      <c r="F9" s="21" t="s">
        <v>216</v>
      </c>
      <c r="G9" s="21" t="s">
        <v>216</v>
      </c>
      <c r="H9" s="21" t="s">
        <v>216</v>
      </c>
      <c r="I9" s="21" t="s">
        <v>216</v>
      </c>
      <c r="J9" s="21" t="s">
        <v>216</v>
      </c>
      <c r="K9" s="21" t="s">
        <v>216</v>
      </c>
      <c r="L9" s="21" t="s">
        <v>216</v>
      </c>
      <c r="M9" s="21" t="s">
        <v>216</v>
      </c>
      <c r="N9" s="21">
        <v>0</v>
      </c>
      <c r="P9" s="21">
        <v>90</v>
      </c>
    </row>
    <row r="10" spans="1:16" x14ac:dyDescent="0.45">
      <c r="A10" s="21" t="s">
        <v>207</v>
      </c>
      <c r="B10" s="21" t="s">
        <v>216</v>
      </c>
      <c r="C10" s="21" t="s">
        <v>216</v>
      </c>
      <c r="D10" s="21" t="s">
        <v>216</v>
      </c>
      <c r="E10" s="21">
        <v>0</v>
      </c>
      <c r="F10" s="21">
        <v>1</v>
      </c>
      <c r="G10" s="21">
        <v>80</v>
      </c>
      <c r="H10" s="21" t="s">
        <v>216</v>
      </c>
      <c r="I10" s="21" t="s">
        <v>216</v>
      </c>
      <c r="J10" s="21" t="s">
        <v>216</v>
      </c>
      <c r="K10" s="21" t="s">
        <v>216</v>
      </c>
      <c r="L10" s="21" t="s">
        <v>216</v>
      </c>
      <c r="M10" s="21" t="s">
        <v>216</v>
      </c>
      <c r="N10" s="21" t="s">
        <v>216</v>
      </c>
      <c r="O10" s="21" t="s">
        <v>216</v>
      </c>
      <c r="P10" s="21" t="s">
        <v>216</v>
      </c>
    </row>
  </sheetData>
  <mergeCells count="5">
    <mergeCell ref="H1:J1"/>
    <mergeCell ref="E1:G1"/>
    <mergeCell ref="B1:D1"/>
    <mergeCell ref="K1:M1"/>
    <mergeCell ref="N1:P1"/>
  </mergeCells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D9FD-2673-4B2B-A3ED-E1907966E4FC}">
  <dimension ref="A1:C22"/>
  <sheetViews>
    <sheetView topLeftCell="A2" workbookViewId="0">
      <selection activeCell="B8" sqref="B8"/>
    </sheetView>
  </sheetViews>
  <sheetFormatPr defaultRowHeight="14.25" x14ac:dyDescent="0.45"/>
  <cols>
    <col min="1" max="1" width="23.9296875" bestFit="1" customWidth="1"/>
    <col min="2" max="3" width="31.06640625" bestFit="1" customWidth="1"/>
  </cols>
  <sheetData>
    <row r="1" spans="1:3" x14ac:dyDescent="0.45">
      <c r="A1" t="s">
        <v>59</v>
      </c>
      <c r="B1" t="s">
        <v>60</v>
      </c>
      <c r="C1" t="s">
        <v>61</v>
      </c>
    </row>
    <row r="2" spans="1:3" x14ac:dyDescent="0.45">
      <c r="A2" t="s">
        <v>62</v>
      </c>
      <c r="B2" t="s">
        <v>69</v>
      </c>
      <c r="C2" t="s">
        <v>69</v>
      </c>
    </row>
    <row r="3" spans="1:3" x14ac:dyDescent="0.45">
      <c r="A3" t="s">
        <v>63</v>
      </c>
      <c r="B3" t="s">
        <v>70</v>
      </c>
      <c r="C3" t="s">
        <v>70</v>
      </c>
    </row>
    <row r="4" spans="1:3" x14ac:dyDescent="0.45">
      <c r="A4" t="s">
        <v>64</v>
      </c>
      <c r="B4" t="s">
        <v>71</v>
      </c>
      <c r="C4" t="s">
        <v>71</v>
      </c>
    </row>
    <row r="5" spans="1:3" x14ac:dyDescent="0.45">
      <c r="A5" t="s">
        <v>65</v>
      </c>
      <c r="B5" t="s">
        <v>72</v>
      </c>
      <c r="C5" t="s">
        <v>72</v>
      </c>
    </row>
    <row r="6" spans="1:3" x14ac:dyDescent="0.45">
      <c r="A6" t="s">
        <v>66</v>
      </c>
      <c r="B6" t="s">
        <v>73</v>
      </c>
      <c r="C6" t="s">
        <v>73</v>
      </c>
    </row>
    <row r="7" spans="1:3" x14ac:dyDescent="0.45">
      <c r="A7" t="s">
        <v>67</v>
      </c>
      <c r="B7" t="s">
        <v>74</v>
      </c>
      <c r="C7" t="s">
        <v>74</v>
      </c>
    </row>
    <row r="8" spans="1:3" x14ac:dyDescent="0.45">
      <c r="A8" t="s">
        <v>68</v>
      </c>
      <c r="B8" t="s">
        <v>75</v>
      </c>
      <c r="C8" t="s">
        <v>75</v>
      </c>
    </row>
    <row r="9" spans="1:3" x14ac:dyDescent="0.45">
      <c r="B9" t="s">
        <v>76</v>
      </c>
      <c r="C9" t="s">
        <v>76</v>
      </c>
    </row>
    <row r="10" spans="1:3" x14ac:dyDescent="0.45">
      <c r="B10" t="s">
        <v>77</v>
      </c>
      <c r="C10" t="s">
        <v>77</v>
      </c>
    </row>
    <row r="11" spans="1:3" x14ac:dyDescent="0.45">
      <c r="B11" t="s">
        <v>65</v>
      </c>
      <c r="C11" t="s">
        <v>65</v>
      </c>
    </row>
    <row r="12" spans="1:3" x14ac:dyDescent="0.45">
      <c r="B12" t="s">
        <v>86</v>
      </c>
      <c r="C12" t="s">
        <v>86</v>
      </c>
    </row>
    <row r="13" spans="1:3" x14ac:dyDescent="0.45">
      <c r="B13" t="s">
        <v>78</v>
      </c>
      <c r="C13" t="s">
        <v>78</v>
      </c>
    </row>
    <row r="14" spans="1:3" x14ac:dyDescent="0.45">
      <c r="B14" t="s">
        <v>79</v>
      </c>
      <c r="C14" t="s">
        <v>79</v>
      </c>
    </row>
    <row r="15" spans="1:3" x14ac:dyDescent="0.45">
      <c r="B15" t="s">
        <v>80</v>
      </c>
      <c r="C15" t="s">
        <v>80</v>
      </c>
    </row>
    <row r="16" spans="1:3" x14ac:dyDescent="0.45">
      <c r="B16" t="s">
        <v>81</v>
      </c>
      <c r="C16" t="s">
        <v>81</v>
      </c>
    </row>
    <row r="17" spans="2:3" x14ac:dyDescent="0.45">
      <c r="B17" t="s">
        <v>82</v>
      </c>
      <c r="C17" t="s">
        <v>82</v>
      </c>
    </row>
    <row r="18" spans="2:3" x14ac:dyDescent="0.45">
      <c r="B18" t="s">
        <v>83</v>
      </c>
      <c r="C18" t="s">
        <v>83</v>
      </c>
    </row>
    <row r="19" spans="2:3" x14ac:dyDescent="0.45">
      <c r="C19" t="s">
        <v>87</v>
      </c>
    </row>
    <row r="20" spans="2:3" x14ac:dyDescent="0.45">
      <c r="B20" t="s">
        <v>84</v>
      </c>
      <c r="C20" t="s">
        <v>84</v>
      </c>
    </row>
    <row r="21" spans="2:3" x14ac:dyDescent="0.45">
      <c r="B21" t="s">
        <v>85</v>
      </c>
      <c r="C21" t="s">
        <v>85</v>
      </c>
    </row>
    <row r="22" spans="2:3" x14ac:dyDescent="0.45">
      <c r="C22" t="s">
        <v>88</v>
      </c>
    </row>
  </sheetData>
  <conditionalFormatting sqref="A2:C18 A19:A22 C19:C22 B19: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 Model Meta Data</vt:lpstr>
      <vt:lpstr>Details</vt:lpstr>
      <vt:lpstr>CBN CRBN</vt:lpstr>
      <vt:lpstr>Derive Final AVP</vt:lpstr>
      <vt:lpstr>4G Sevices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Shrikrishna Khupasangikar (skhupasa)</dc:creator>
  <cp:lastModifiedBy>santaluk</cp:lastModifiedBy>
  <dcterms:created xsi:type="dcterms:W3CDTF">2019-07-04T09:56:55Z</dcterms:created>
  <dcterms:modified xsi:type="dcterms:W3CDTF">2020-02-20T07:52:45Z</dcterms:modified>
</cp:coreProperties>
</file>